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DCE7DA6A-04F0-44FF-AE74-3F9CAC65FF5A}"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<sst xmlns="http://schemas.openxmlformats.org/spreadsheetml/2006/main" count="24469" uniqueCount="2412">
  <si>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</si>
  <si>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</si>
  <si>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</si>
  <si>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</si>
  <si>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</si>
  <si>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</si>
  <si>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</si>
  <si>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</si>
  <si>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</si>
  <si>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</si>
  <si>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</si>
  <si>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</si>
  <si>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</si>
  <si>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</si>
  <si>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</si>
  <si>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</si>
  <si>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</si>
  <si>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</si>
  <si>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</si>
  <si>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</si>
  <si>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</si>
  <si>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</si>
  <si>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</si>
  <si>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</si>
  <si>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</si>
  <si>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</si>
  <si>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</si>
  <si>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</si>
  <si>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</si>
  <si>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</si>
  <si>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</si>
  <si>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</si>
  <si>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</si>
  <si>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</si>
  <si>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</si>
  <si>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</si>
  <si>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</si>
  <si>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</si>
  <si>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</si>
  <si>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</si>
  <si>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</si>
  <si>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</si>
  <si>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</si>
  <si>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</si>
  <si>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</si>
  <si>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</si>
  <si>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</si>
  <si>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</si>
  <si>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</si>
  <si>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</si>
  <si>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</si>
  <si>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</si>
  <si>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</si>
  <si>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</si>
  <si>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</si>
  <si>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</si>
  <si>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</si>
  <si>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</si>
  <si>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</si>
  <si>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</si>
  <si>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</si>
  <si>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</si>
  <si>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</si>
  <si>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</si>
  <si>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</si>
  <si>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</si>
  <si>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</si>
  <si>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</si>
  <si>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</si>
  <si>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</si>
  <si>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</si>
  <si>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</si>
  <si>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</si>
  <si>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</si>
  <si>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</si>
  <si>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</si>
  <si>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</si>
  <si>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</si>
  <si>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</si>
  <si>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</si>
  <si>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</si>
  <si>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</si>
  <si>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</si>
  <si>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</si>
  <si>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</si>
  <si>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</si>
  <si>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</si>
  <si>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</si>
  <si>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</si>
  <si>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</si>
  <si>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</si>
  <si>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</si>
  <si>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</si>
  <si>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</si>
  <si>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</si>
  <si>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</si>
  <si>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</si>
  <si>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</si>
  <si>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</si>
  <si>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</si>
  <si>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</si>
  <si>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</si>
  <si>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</si>
  <si>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</si>
  <si>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</si>
  <si>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</si>
  <si>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</si>
  <si>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</si>
  <si>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</si>
  <si>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</si>
  <si>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</si>
  <si>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</si>
  <si>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</si>
  <si>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</si>
  <si>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</si>
  <si>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</si>
  <si>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</si>
  <si>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</si>
  <si>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</si>
  <si>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</si>
  <si>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</si>
  <si>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</si>
  <si>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</si>
  <si>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</si>
  <si>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</si>
  <si>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</si>
  <si>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</si>
  <si>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</si>
  <si>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</si>
  <si>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</si>
  <si>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</si>
  <si>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</si>
  <si>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</si>
  <si>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</si>
  <si>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</si>
  <si>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</si>
  <si>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</si>
  <si>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</si>
  <si>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</si>
  <si>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</si>
  <si>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</si>
  <si>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</si>
  <si>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</si>
  <si>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</si>
  <si>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</si>
  <si>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</si>
  <si>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</si>
  <si>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</si>
  <si>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</si>
  <si>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</si>
  <si>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</si>
  <si>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</si>
  <si>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</si>
  <si>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</si>
  <si>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</si>
  <si>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</si>
  <si>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</si>
  <si>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</si>
  <si>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</si>
  <si>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</si>
  <si>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</si>
  <si>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</si>
  <si>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</si>
  <si>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</si>
  <si>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</si>
  <si>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</si>
  <si>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</si>
  <si>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</si>
  <si>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</si>
  <si>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</si>
  <si>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</si>
  <si>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</si>
  <si>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</si>
  <si>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</si>
  <si>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</si>
  <si>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</si>
  <si>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</si>
  <si>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</si>
  <si>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</si>
  <si>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</si>
  <si>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</si>
  <si>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</si>
  <si>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</si>
  <si>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</si>
  <si>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</si>
  <si>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</si>
  <si>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</si>
  <si>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</si>
  <si>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</si>
  <si>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</si>
  <si>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</si>
  <si>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</si>
  <si>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</si>
  <si>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</si>
  <si>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</si>
  <si>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</si>
  <si>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</si>
  <si>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</si>
  <si>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</si>
  <si>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</si>
  <si>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</si>
  <si>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</si>
  <si>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</si>
  <si>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</si>
  <si>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</si>
  <si>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</si>
  <si>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</si>
  <si>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</si>
  <si>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</si>
  <si>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</si>
  <si>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</si>
  <si>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</si>
  <si>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</si>
  <si>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</si>
  <si>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</si>
  <si>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</si>
  <si>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</si>
  <si>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</si>
  <si>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</si>
  <si>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</si>
  <si>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</si>
  <si>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</si>
  <si>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</si>
  <si>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</si>
  <si>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</si>
  <si>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</si>
  <si>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</si>
  <si>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</si>
  <si>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</si>
  <si>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</si>
  <si>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</si>
  <si>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</si>
  <si>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</si>
  <si>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</si>
  <si>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</si>
  <si>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</si>
  <si>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</si>
  <si>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</si>
  <si>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</si>
  <si>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</si>
  <si>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</si>
  <si>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</si>
  <si>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</si>
  <si>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</si>
  <si>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</si>
  <si>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</si>
  <si>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</si>
  <si>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</si>
  <si>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</si>
  <si>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</si>
  <si>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</si>
  <si>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</si>
  <si>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</si>
  <si>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</si>
  <si>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</si>
  <si>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</si>
  <si>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</si>
  <si>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</si>
  <si>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</si>
  <si>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</si>
  <si>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</si>
  <si>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</si>
  <si>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</si>
  <si>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</si>
  <si>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</si>
  <si>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</si>
  <si>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</si>
  <si>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</si>
  <si>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</si>
  <si>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</si>
  <si>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</si>
  <si>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</si>
  <si>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</si>
  <si>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</si>
  <si>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</si>
  <si>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</si>
  <si>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</si>
  <si>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</si>
  <si>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</si>
  <si>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</si>
  <si>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</si>
  <si>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</si>
  <si>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</si>
  <si>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</si>
  <si>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</si>
  <si>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</si>
  <si>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</si>
  <si>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</si>
  <si>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</si>
  <si>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</si>
  <si>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</si>
  <si>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</si>
  <si>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</si>
  <si>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</si>
  <si>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</si>
  <si>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</si>
  <si>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</si>
  <si>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</si>
  <si>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</si>
  <si>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</si>
  <si>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</si>
  <si>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</si>
  <si>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</si>
  <si>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</si>
  <si>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</si>
  <si>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</si>
  <si>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</si>
  <si>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</si>
  <si>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</si>
  <si>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</si>
  <si>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</si>
  <si>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</si>
  <si>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</si>
  <si>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</si>
  <si>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</si>
  <si>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</si>
  <si>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</si>
  <si>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</si>
  <si>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</si>
  <si>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</si>
  <si>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</si>
  <si>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</si>
  <si>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</si>
  <si>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</si>
  <si>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</si>
  <si>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</si>
  <si>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</si>
  <si>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</si>
  <si>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</si>
  <si>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</si>
  <si>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</si>
  <si>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</si>
  <si>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</si>
  <si>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</si>
  <si>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</si>
  <si>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</si>
  <si>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</si>
  <si>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</si>
  <si>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</si>
  <si>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</si>
  <si>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</si>
  <si>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</si>
  <si>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</si>
  <si>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</si>
  <si>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</si>
  <si>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</si>
  <si>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</si>
  <si>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</si>
  <si>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</si>
  <si>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</si>
  <si>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</si>
  <si>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</si>
  <si>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</si>
  <si>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</si>
  <si>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</si>
  <si>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</si>
  <si>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</si>
  <si>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</si>
  <si>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</si>
  <si>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</si>
  <si>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</si>
  <si>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</si>
  <si>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</si>
  <si>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</si>
  <si>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</si>
  <si>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</si>
  <si>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</si>
  <si>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</si>
  <si>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</si>
  <si>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</si>
  <si>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</si>
  <si>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</si>
  <si>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</si>
  <si>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</si>
  <si>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</si>
  <si>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</si>
  <si>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</si>
  <si>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</si>
  <si>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</si>
  <si>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</si>
  <si>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</si>
  <si>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</si>
  <si>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</si>
  <si>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</si>
  <si>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</si>
  <si>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</si>
  <si>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</si>
  <si>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</si>
  <si>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</si>
  <si>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</si>
  <si>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</si>
  <si>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</si>
  <si>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</si>
  <si>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</si>
  <si>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</si>
  <si>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</si>
  <si>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</si>
  <si>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</si>
  <si>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</si>
  <si>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</si>
  <si>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</si>
  <si>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</si>
  <si>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</si>
  <si>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</si>
  <si>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</si>
  <si>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</si>
  <si>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</si>
  <si>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</si>
  <si>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</si>
  <si>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</si>
  <si>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</si>
  <si>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</si>
  <si>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</si>
  <si>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</si>
  <si>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</si>
  <si>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</si>
  <si>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</si>
  <si>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</si>
  <si>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</si>
  <si>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</si>
  <si>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</si>
  <si>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</si>
  <si>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</si>
  <si>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</si>
  <si>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</si>
  <si>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</si>
  <si>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</si>
  <si>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</si>
  <si>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</si>
  <si>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</si>
  <si>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</si>
  <si>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</si>
  <si>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</si>
  <si>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</si>
  <si>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</si>
  <si>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</si>
  <si>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</si>
  <si>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</si>
  <si>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</si>
  <si>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</si>
  <si>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</si>
  <si>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</si>
  <si>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</si>
  <si>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</si>
  <si>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</si>
  <si>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</si>
  <si>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</si>
  <si>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</si>
  <si>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</si>
  <si>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</si>
  <si>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</si>
  <si>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</si>
  <si>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</si>
  <si>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</si>
  <si>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</si>
  <si>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</si>
  <si>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</si>
  <si>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</si>
  <si>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</si>
  <si>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</si>
  <si>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</si>
  <si>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</si>
  <si>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</si>
  <si>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</si>
  <si>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</si>
  <si>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</si>
  <si>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</si>
  <si>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</si>
  <si>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</si>
  <si>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</si>
  <si>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</si>
  <si>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</si>
  <si>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</si>
  <si>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</si>
  <si>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</si>
  <si>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</si>
  <si>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</si>
  <si>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</si>
  <si>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</si>
  <si>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</si>
  <si>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</si>
  <si>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</si>
  <si>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</si>
  <si>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</si>
  <si>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</si>
  <si>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</si>
  <si>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</si>
  <si>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</si>
  <si>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</si>
  <si>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</si>
  <si>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</si>
  <si>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</si>
  <si>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</si>
  <si>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</si>
  <si>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</si>
  <si>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</si>
  <si>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</si>
  <si>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</si>
  <si>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</si>
  <si>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</si>
  <si>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</si>
  <si>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</si>
  <si>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</si>
  <si>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</si>
  <si>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</si>
  <si>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</si>
  <si>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</si>
  <si>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</si>
  <si>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</si>
  <si>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</si>
  <si>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</si>
  <si>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</si>
  <si>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</si>
  <si>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</si>
  <si>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</si>
  <si>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</si>
  <si>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</si>
  <si>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</si>
  <si>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</si>
  <si>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</si>
  <si>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</si>
  <si>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</si>
  <si>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</si>
  <si>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</si>
  <si>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</si>
  <si>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</si>
  <si>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</si>
  <si>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</si>
  <si>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</si>
  <si>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</si>
  <si>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</si>
  <si>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</si>
  <si>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</si>
  <si>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</si>
  <si>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</si>
  <si>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</si>
  <si>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</si>
  <si>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</si>
  <si>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</si>
  <si>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</si>
  <si>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</si>
  <si>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</si>
  <si>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</si>
  <si>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</si>
  <si>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</si>
  <si>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</si>
  <si>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</si>
  <si>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</si>
  <si>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</si>
  <si>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</si>
  <si>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</si>
  <si>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</si>
  <si>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</si>
  <si>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</si>
  <si>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</si>
  <si>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</si>
  <si>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</si>
  <si>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</si>
  <si>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</si>
  <si>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</si>
  <si>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</si>
  <si>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</si>
  <si>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</si>
  <si>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</si>
  <si>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</si>
  <si>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</si>
  <si>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</si>
  <si>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</si>
  <si>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</si>
  <si>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</si>
  <si>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</si>
  <si>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</si>
  <si>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</si>
  <si>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</si>
  <si>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</si>
  <si>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</si>
  <si>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</si>
  <si>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</si>
  <si>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</si>
  <si>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</si>
  <si>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</si>
  <si>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</si>
  <si>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</si>
  <si>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</si>
  <si>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</si>
  <si>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</si>
  <si>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</si>
  <si>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</si>
  <si>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</si>
  <si>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</si>
  <si>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</si>
  <si>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</si>
  <si>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</si>
  <si>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</si>
  <si>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</si>
  <si>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</si>
  <si>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</si>
  <si>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</si>
  <si>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</si>
  <si>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</si>
  <si>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</si>
  <si>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</si>
  <si>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</si>
  <si>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</si>
  <si>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</si>
  <si>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</si>
  <si>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</si>
  <si>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</si>
  <si>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</si>
  <si>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</si>
  <si>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</si>
  <si>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</si>
  <si>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</si>
  <si>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</si>
  <si>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</si>
  <si>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</si>
  <si>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</si>
  <si>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</si>
  <si>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</si>
  <si>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</si>
  <si>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</si>
  <si>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</si>
  <si>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</si>
  <si>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</si>
  <si>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</si>
  <si>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</si>
  <si>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</si>
  <si>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</si>
  <si>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</si>
  <si>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</si>
  <si>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</si>
  <si>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</si>
  <si>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</si>
  <si>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</si>
  <si>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</si>
  <si>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</si>
  <si>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</si>
  <si>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</si>
  <si>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</si>
  <si>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</si>
  <si>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</si>
  <si>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</si>
  <si>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</si>
  <si>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</si>
  <si>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</si>
  <si>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</si>
  <si>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</si>
  <si>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</si>
  <si>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</si>
  <si>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</si>
  <si>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</si>
  <si>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</si>
  <si>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</si>
  <si>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</si>
  <si>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</si>
  <si>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</si>
  <si>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</si>
  <si>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</si>
  <si>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</si>
  <si>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</si>
  <si>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</si>
  <si>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</si>
  <si>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</si>
  <si>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</si>
  <si>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</si>
  <si>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</si>
  <si>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</si>
  <si>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</si>
  <si>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</si>
  <si>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</si>
  <si>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</si>
  <si>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</si>
  <si>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</si>
  <si>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</si>
  <si>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</si>
  <si>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</si>
  <si>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</si>
  <si>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</si>
  <si>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</si>
  <si>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</si>
  <si>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</si>
  <si>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</si>
  <si>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</si>
  <si>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</si>
  <si>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</si>
  <si>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</si>
  <si>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</si>
  <si>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</si>
  <si>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</si>
  <si>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</si>
  <si>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</si>
  <si>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</si>
  <si>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</si>
  <si>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</si>
  <si>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</si>
  <si>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</si>
  <si>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</si>
  <si>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</si>
  <si>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</si>
  <si>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</si>
  <si>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</si>
  <si>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</si>
  <si>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</si>
  <si>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</si>
  <si>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</si>
  <si>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</si>
  <si>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</si>
  <si>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</si>
  <si>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</si>
  <si>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</si>
  <si>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</si>
  <si>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</si>
  <si>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</si>
  <si>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</si>
  <si>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</si>
  <si>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</si>
  <si>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</si>
  <si>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</si>
  <si>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</si>
  <si>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</si>
  <si>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</si>
  <si>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</si>
  <si>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</si>
  <si>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</si>
  <si>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</si>
  <si>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</si>
  <si>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</si>
  <si>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</si>
  <si>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</si>
  <si>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</si>
  <si>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</si>
  <si>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</si>
  <si>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</si>
  <si>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</si>
  <si>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</si>
  <si>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</si>
  <si>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</si>
  <si>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</si>
  <si>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</si>
  <si>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</si>
  <si>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</si>
  <si>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</si>
  <si>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</si>
  <si>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</si>
  <si>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</si>
  <si>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</si>
  <si>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</si>
  <si>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</si>
  <si>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</si>
  <si>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</si>
  <si>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</si>
  <si>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</si>
  <si>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</si>
  <si>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</si>
  <si>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</si>
  <si>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</si>
  <si>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</si>
  <si>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</si>
  <si>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</si>
  <si>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</si>
  <si>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</si>
  <si>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</si>
  <si>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</si>
  <si>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</si>
  <si>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</si>
  <si>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</si>
  <si>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</si>
  <si>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</si>
  <si>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</si>
  <si>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</si>
  <si>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</si>
  <si>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</si>
  <si>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</si>
  <si>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</si>
  <si>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</si>
  <si>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</si>
  <si>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</si>
  <si>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</si>
  <si>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</si>
  <si>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</si>
  <si>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</si>
  <si>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</si>
  <si>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</si>
  <si>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</si>
  <si>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</si>
  <si>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</si>
  <si>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</si>
  <si>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</si>
  <si>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</si>
  <si>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</si>
  <si>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</si>
  <si>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</si>
  <si>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</si>
  <si>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</si>
  <si>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</si>
  <si>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</si>
  <si>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</si>
  <si>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</si>
  <si>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</si>
  <si>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</si>
  <si>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</si>
  <si>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</si>
  <si>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</si>
  <si>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</si>
  <si>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</si>
  <si>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</si>
  <si>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</si>
  <si>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</si>
  <si>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</si>
  <si>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</si>
  <si>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</si>
  <si>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</si>
  <si>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</si>
  <si>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</si>
  <si>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</si>
  <si>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</si>
  <si>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</si>
  <si>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</si>
  <si>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</si>
  <si>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</si>
  <si>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</si>
  <si>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</si>
  <si>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</si>
  <si>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</si>
  <si>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</si>
  <si>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</si>
  <si>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</si>
  <si>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</si>
  <si>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</si>
  <si>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</si>
  <si>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</si>
  <si>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</si>
  <si>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</si>
  <si>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</si>
  <si>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</si>
  <si>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</si>
  <si>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</si>
  <si>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</si>
  <si>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</si>
  <si>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</si>
  <si>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</si>
  <si>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</si>
  <si>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</si>
  <si>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</si>
  <si>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</si>
  <si>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</si>
  <si>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</si>
  <si>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</si>
  <si>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</si>
  <si>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</si>
  <si>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</si>
  <si>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</si>
  <si>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</si>
  <si>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</si>
  <si>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</si>
  <si>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</si>
  <si>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</si>
  <si>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</si>
  <si>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</si>
  <si>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</si>
  <si>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</si>
  <si>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</si>
  <si>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</si>
  <si>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</si>
  <si>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</si>
  <si>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</si>
  <si>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</si>
  <si>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</si>
  <si>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</si>
  <si>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</si>
  <si>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</si>
  <si>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</si>
  <si>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</si>
  <si>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</si>
  <si>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</si>
  <si>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</si>
  <si>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</si>
  <si>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</si>
  <si>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</si>
  <si>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</si>
  <si>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</si>
  <si>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</si>
  <si>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</si>
  <si>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</si>
  <si>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</si>
  <si>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</si>
  <si>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</si>
  <si>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</si>
  <si>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</si>
  <si>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</si>
  <si>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</si>
  <si>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</si>
  <si>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</si>
  <si>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</si>
  <si>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</si>
  <si>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</si>
  <si>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</si>
  <si>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</si>
  <si>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</si>
  <si>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</si>
  <si>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</si>
  <si>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</si>
  <si>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</si>
  <si>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</si>
  <si>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</si>
  <si>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</si>
  <si>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</si>
  <si>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</si>
  <si>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</si>
  <si>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</si>
  <si>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</si>
  <si>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</si>
  <si>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</si>
  <si>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</si>
  <si>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</si>
  <si>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</si>
  <si>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</si>
  <si>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</si>
  <si>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</si>
  <si>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</si>
  <si>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</si>
  <si>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</si>
  <si>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</si>
  <si>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</si>
  <si>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</si>
  <si>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</si>
  <si>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</si>
  <si>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</si>
  <si>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</si>
  <si>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</si>
  <si>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</si>
  <si>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</si>
  <si>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</si>
  <si>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</si>
  <si>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</si>
  <si>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</si>
  <si>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</si>
  <si>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</si>
  <si>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</si>
  <si>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</si>
  <si>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</si>
  <si>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</si>
  <si>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</si>
  <si>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</si>
  <si>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</si>
  <si>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</si>
  <si>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</si>
  <si>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</si>
  <si>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</si>
  <si>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</si>
  <si>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</si>
  <si>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</si>
  <si>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</si>
  <si>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</si>
  <si>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</si>
  <si>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</si>
  <si>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</si>
  <si>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</si>
  <si>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</si>
  <si>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</si>
  <si>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</si>
  <si>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</si>
  <si>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</si>
  <si>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</si>
  <si>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</si>
  <si>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</si>
  <si>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</si>
  <si>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</si>
  <si>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</si>
  <si>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</si>
  <si>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</si>
  <si>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</si>
  <si>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</si>
  <si>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</si>
  <si>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</si>
  <si>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</si>
  <si>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</si>
  <si>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</si>
  <si>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</si>
  <si>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</si>
  <si>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</si>
  <si>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</si>
  <si>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</si>
  <si>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</si>
  <si>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</si>
  <si>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</si>
  <si>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</si>
  <si>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</si>
  <si>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</si>
  <si>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</si>
  <si>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</si>
  <si>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</si>
  <si>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</si>
  <si>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</si>
  <si>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</si>
  <si>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</si>
  <si>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</si>
  <si>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</si>
  <si>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</si>
  <si>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</si>
  <si>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</si>
  <si>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</si>
  <si>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</si>
  <si>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</si>
  <si>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</si>
  <si>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</si>
  <si>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</si>
  <si>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</si>
  <si>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</si>
  <si>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</si>
  <si>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</si>
  <si>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</si>
  <si>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</si>
  <si>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</si>
  <si>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</si>
  <si>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</si>
  <si>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</si>
  <si>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</si>
  <si>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</si>
  <si>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</si>
  <si>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</si>
  <si>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</si>
  <si>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</si>
  <si>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</si>
  <si>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</si>
  <si>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</si>
  <si>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</si>
  <si>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</si>
  <si>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</si>
  <si>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</si>
  <si>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</si>
  <si>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</si>
  <si>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</si>
  <si>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</si>
  <si>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</si>
  <si>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</si>
  <si>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</si>
  <si>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</si>
  <si>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</si>
  <si>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</si>
  <si>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</si>
  <si>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</si>
  <si>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</si>
  <si>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</si>
  <si>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</si>
  <si>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</si>
  <si>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</si>
  <si>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</si>
  <si>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</si>
  <si>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</si>
  <si>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</si>
  <si>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</si>
  <si>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</si>
  <si>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</si>
  <si>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</si>
  <si>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</si>
  <si>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</si>
  <si>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</si>
  <si>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</si>
  <si>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</si>
  <si>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</si>
  <si>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</si>
  <si>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</si>
  <si>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</si>
  <si>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</si>
  <si>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</si>
  <si>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</si>
  <si>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</si>
  <si>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</si>
  <si>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</si>
  <si>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</si>
  <si>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</si>
  <si>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</si>
  <si>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</si>
  <si>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</si>
  <si>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</si>
  <si>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</si>
  <si>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</si>
  <si>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</si>
  <si>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</si>
  <si>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</si>
  <si>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</si>
  <si>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</si>
  <si>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</si>
  <si>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</si>
  <si>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</si>
  <si>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</si>
  <si>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</si>
  <si>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</si>
  <si>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</si>
  <si>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</si>
  <si>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</si>
  <si>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</si>
  <si>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</si>
  <si>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</si>
  <si>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</si>
  <si>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</si>
  <si>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</si>
  <si>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</si>
  <si>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</si>
  <si>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</si>
  <si>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</si>
  <si>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</si>
  <si>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</si>
  <si>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</si>
  <si>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</si>
  <si>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</si>
  <si>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</si>
  <si>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</si>
  <si>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</si>
  <si>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</si>
  <si>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</si>
  <si>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</si>
  <si>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</si>
  <si>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</si>
  <si>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</si>
  <si>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</si>
  <si>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</si>
  <si>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</si>
  <si>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</si>
  <si>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</si>
  <si>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</si>
  <si>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</si>
  <si>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</si>
  <si>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</si>
  <si>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</si>
  <si>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</si>
  <si>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</si>
  <si>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</si>
  <si>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</si>
  <si>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</si>
  <si>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</si>
  <si>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</si>
  <si>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</si>
  <si>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</si>
  <si>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</si>
  <si>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</si>
  <si>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</si>
  <si>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</si>
  <si>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</si>
  <si>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</si>
  <si>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</si>
  <si>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</si>
  <si>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</si>
  <si>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</si>
  <si>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</si>
  <si>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</si>
  <si>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</si>
  <si>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</si>
  <si>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</si>
  <si>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</si>
  <si>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</si>
  <si>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</si>
  <si>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</si>
  <si>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</si>
  <si>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</si>
  <si>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</si>
  <si>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</si>
  <si>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</si>
  <si>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</si>
  <si>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</si>
  <si>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</si>
  <si>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</si>
  <si>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</si>
  <si>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</si>
  <si>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</si>
  <si>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</si>
  <si>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</si>
  <si>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</si>
  <si>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</si>
  <si>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</si>
  <si>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</si>
  <si>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</si>
  <si>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</si>
  <si>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</si>
  <si>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</si>
  <si>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</si>
  <si>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</si>
  <si>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</si>
  <si>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</si>
  <si>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</si>
  <si>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</si>
  <si>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</si>
  <si>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</si>
  <si>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</si>
  <si>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</si>
  <si>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</si>
  <si>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</si>
  <si>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</si>
  <si>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</si>
  <si>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</si>
  <si>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</si>
  <si>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</si>
  <si>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</si>
  <si>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</si>
  <si>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</si>
  <si>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</si>
  <si>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</si>
  <si>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</si>
  <si>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</si>
  <si>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</si>
  <si>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</si>
  <si>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</si>
  <si>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</si>
  <si>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</si>
  <si>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</si>
  <si>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</si>
  <si>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</si>
  <si>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</si>
  <si>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</si>
  <si>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</si>
  <si>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</si>
  <si>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</si>
  <si>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</si>
  <si>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</si>
  <si>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</si>
  <si>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</si>
  <si>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</si>
  <si>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</si>
  <si>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</si>
  <si>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</si>
  <si>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</si>
  <si>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</si>
  <si>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</si>
  <si>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</si>
  <si>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</si>
  <si>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</si>
  <si>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</si>
  <si>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</si>
  <si>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</si>
  <si>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</si>
  <si>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</si>
  <si>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</si>
  <si>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</si>
  <si>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</si>
  <si>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</si>
  <si>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</si>
  <si>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</si>
  <si>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</si>
  <si>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</si>
  <si>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</si>
  <si>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</si>
  <si>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</si>
  <si>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</si>
  <si>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</si>
  <si>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</si>
  <si>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</si>
  <si>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</si>
  <si>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</si>
  <si>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</si>
  <si>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</si>
  <si>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</si>
  <si>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</si>
  <si>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</si>
  <si>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</si>
  <si>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</si>
  <si>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</si>
  <si>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</si>
  <si>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</si>
  <si>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</si>
  <si>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</si>
  <si>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</si>
  <si>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</si>
  <si>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</si>
  <si>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</si>
  <si>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</si>
  <si>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</si>
  <si>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</si>
  <si>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</si>
  <si>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</si>
  <si>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</si>
  <si>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</si>
  <si>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</si>
  <si>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</si>
  <si>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</si>
  <si>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</si>
  <si>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</si>
  <si>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</si>
  <si>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</si>
  <si>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</si>
  <si>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</si>
  <si>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</si>
  <si>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</si>
  <si>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</si>
  <si>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</si>
  <si>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</si>
  <si>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</si>
  <si>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</si>
  <si>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</si>
  <si>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</si>
  <si>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</si>
  <si>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</si>
  <si>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</si>
  <si>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</si>
  <si>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</si>
  <si>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</si>
  <si>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</si>
  <si>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</si>
  <si>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</si>
  <si>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</si>
  <si>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</si>
  <si>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</si>
  <si>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</si>
  <si>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</si>
  <si>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</si>
  <si>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</si>
  <si>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</si>
  <si>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</si>
  <si>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</si>
  <si>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</si>
  <si>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</si>
  <si>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</si>
  <si>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</si>
  <si>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</si>
  <si>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</si>
  <si>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</si>
  <si>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</si>
  <si>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</si>
  <si>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</si>
  <si>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</si>
  <si>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</si>
  <si>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</si>
  <si>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</si>
  <si>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</si>
  <si>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</si>
  <si>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</si>
  <si>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</si>
  <si>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</si>
  <si>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</si>
  <si>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</si>
  <si>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</si>
  <si>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</si>
  <si>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</si>
  <si>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</si>
  <si>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</si>
  <si>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</si>
  <si>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</si>
  <si>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</si>
  <si>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</si>
  <si>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</si>
  <si>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</si>
  <si>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</si>
  <si>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</si>
  <si>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</si>
  <si>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</si>
  <si>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</si>
  <si>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</si>
  <si>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</si>
  <si>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</si>
  <si>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</si>
  <si>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</si>
  <si>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</si>
  <si>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</si>
  <si>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</si>
  <si>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</si>
  <si>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</si>
  <si>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</si>
  <si>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</si>
  <si>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</si>
  <si>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</si>
  <si>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</si>
  <si>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</si>
  <si>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</si>
  <si>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</si>
  <si>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</si>
  <si>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</si>
  <si>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</si>
  <si>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</si>
  <si>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</si>
  <si>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</si>
  <si>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</si>
  <si>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</si>
  <si>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</si>
  <si>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</si>
  <si>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</si>
  <si>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</si>
  <si>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</si>
  <si>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</si>
  <si>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</si>
  <si>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</si>
  <si>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</si>
  <si>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</si>
  <si>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</si>
  <si>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</si>
  <si>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</si>
  <si>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</si>
  <si>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</si>
  <si>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</si>
  <si>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</si>
  <si>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</si>
  <si>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</si>
  <si>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</si>
  <si>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</si>
  <si>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</si>
  <si>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</si>
  <si>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</si>
  <si>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</si>
  <si>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</si>
  <si>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</si>
  <si>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</si>
  <si>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</si>
  <si>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</si>
  <si>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</si>
  <si>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</si>
  <si>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</si>
  <si>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</si>
  <si>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</si>
  <si>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</si>
  <si>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</si>
  <si>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</si>
  <si>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</si>
  <si>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</si>
  <si>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</si>
  <si>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</si>
  <si>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</si>
  <si>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</si>
  <si>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</si>
  <si>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</si>
  <si>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</si>
  <si>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</si>
  <si>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</si>
  <si>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</si>
  <si>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</si>
  <si>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</si>
  <si>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</si>
  <si>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</si>
  <si>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</si>
  <si>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</si>
  <si>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</si>
  <si>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</si>
  <si>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</si>
  <si>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</si>
  <si>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</si>
  <si>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</si>
  <si>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</si>
  <si>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</si>
  <si>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</si>
  <si>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</si>
  <si>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</si>
  <si>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</si>
  <si>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</si>
  <si>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</si>
  <si>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</si>
  <si>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</si>
  <si>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</si>
  <si>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</si>
  <si>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</si>
  <si>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</si>
  <si>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</si>
  <si>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</si>
  <si>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</si>
  <si>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</si>
  <si>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</si>
  <si>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</si>
  <si>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</si>
  <si>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</si>
  <si>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</si>
  <si>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</si>
  <si>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</si>
  <si>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</si>
  <si>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</si>
  <si>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</si>
  <si>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</si>
  <si>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</si>
  <si>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</si>
  <si>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</si>
  <si>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</si>
  <si>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</si>
  <si>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</si>
  <si>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</si>
  <si>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</si>
  <si>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</si>
  <si>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</si>
  <si>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</si>
  <si>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</si>
  <si>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</si>
  <si>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</si>
  <si>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</si>
  <si>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</si>
  <si>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</si>
  <si>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</si>
  <si>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</si>
  <si>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</si>
  <si>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</si>
  <si>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</si>
  <si>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</si>
  <si>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</si>
  <si>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</si>
  <si>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</si>
  <si>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</si>
  <si>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</si>
  <si>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</si>
  <si>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</si>
  <si>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</si>
  <si>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</si>
  <si>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</si>
  <si>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</si>
  <si>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</si>
  <si>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</si>
  <si>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</si>
  <si>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</si>
  <si>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</si>
  <si>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</si>
  <si>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</si>
  <si>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</si>
  <si>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</si>
  <si>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</si>
  <si>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</si>
  <si>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</si>
  <si>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</si>
  <si>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</si>
  <si>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</si>
  <si>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</si>
  <si>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</si>
  <si>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</si>
  <si>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</si>
  <si>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</si>
  <si>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</si>
  <si>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</si>
  <si>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</si>
  <si>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</si>
  <si>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</si>
  <si>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</si>
  <si>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</si>
  <si>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</si>
  <si>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</si>
  <si>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</si>
  <si>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</si>
  <si>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</si>
  <si>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</si>
  <si>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</si>
  <si>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</si>
  <si>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</si>
  <si>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</si>
  <si>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</si>
  <si>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</si>
  <si>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</si>
  <si>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</si>
  <si>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</si>
  <si>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</si>
  <si>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</si>
  <si>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</si>
  <si>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</si>
  <si>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</si>
  <si>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</si>
  <si>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</si>
  <si>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</si>
  <si>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</si>
  <si>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</si>
  <si>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</si>
  <si>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</si>
  <si>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</si>
  <si>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</si>
  <si>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</si>
  <si>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</si>
  <si>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</si>
  <si>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</si>
  <si>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</si>
  <si>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</si>
  <si>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</si>
  <si>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</si>
  <si>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</si>
  <si>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</si>
  <si>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</si>
  <si>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</si>
  <si>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</si>
  <si>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</si>
  <si>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</si>
  <si>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</si>
  <si>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</si>
  <si>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</si>
  <si>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</si>
  <si>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</si>
  <si>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</si>
  <si>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</si>
  <si>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</si>
  <si>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</si>
  <si>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</si>
  <si>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</si>
  <si>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</si>
  <si>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</si>
  <si>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</si>
  <si>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</si>
  <si>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</si>
  <si>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</si>
  <si>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</si>
  <si>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</si>
  <si>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</si>
  <si>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</si>
  <si>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</si>
  <si>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</si>
  <si>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</si>
  <si>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</si>
  <si>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</si>
  <si>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</si>
  <si>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</si>
  <si>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</si>
  <si>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</si>
  <si>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</si>
  <si>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</si>
  <si>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</si>
  <si>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</si>
  <si>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</si>
  <si>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</si>
  <si>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</si>
  <si>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</si>
  <si>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</si>
  <si>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</si>
  <si>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</si>
  <si>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</si>
  <si>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</si>
  <si>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</si>
  <si>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</si>
  <si>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</si>
  <si>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</si>
  <si>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</si>
  <si>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</si>
  <si>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</si>
  <si>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</si>
  <si>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</si>
  <si>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</si>
  <si>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</si>
  <si>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</si>
  <si>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</si>
  <si>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</si>
  <si>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</si>
  <si>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</si>
  <si>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</si>
  <si>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</si>
  <si>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</si>
  <si>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</si>
  <si>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</si>
  <si>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</si>
  <si>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</si>
  <si>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</si>
  <si>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</si>
  <si>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</si>
  <si>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03201</t>
  </si>
  <si>
    <t>盛岡市</t>
  </si>
  <si>
    <t>03201_令和3年度</t>
  </si>
  <si>
    <t>03201_令和4年度</t>
  </si>
  <si>
    <t>02304</t>
  </si>
  <si>
    <t>蓬田村</t>
  </si>
  <si>
    <t>02304_令和3年度</t>
  </si>
  <si>
    <t>02304_令和4年度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</si>
  <si>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</si>
  <si>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</si>
  <si>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</si>
  <si>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</si>
  <si>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</si>
  <si>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</si>
  <si>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</si>
  <si>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</si>
  <si>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</si>
  <si>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</si>
  <si>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</si>
  <si>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</si>
  <si>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</si>
  <si>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</si>
  <si>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</si>
  <si>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</si>
  <si>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</si>
  <si>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01425_令和4年度</t>
  </si>
  <si>
    <t>01425</t>
  </si>
  <si>
    <t>上砂川町</t>
  </si>
  <si>
    <t>01393_令和4年度</t>
  </si>
  <si>
    <t>01393</t>
  </si>
  <si>
    <t>黒松内町</t>
  </si>
  <si>
    <t>01392_令和4年度</t>
  </si>
  <si>
    <t>01392</t>
  </si>
  <si>
    <t>寿都町</t>
  </si>
  <si>
    <t>01406_令和4年度</t>
  </si>
  <si>
    <t>01406</t>
  </si>
  <si>
    <t>古平町</t>
  </si>
  <si>
    <t>01433_令和4年度</t>
  </si>
  <si>
    <t>01433</t>
  </si>
  <si>
    <t>妹背牛町</t>
  </si>
  <si>
    <t>01425_令和3年度</t>
  </si>
  <si>
    <t>01393_令和3年度</t>
  </si>
  <si>
    <t>01392_令和3年度</t>
  </si>
  <si>
    <t>01406_令和3年度</t>
  </si>
  <si>
    <t>01433_令和3年度</t>
  </si>
  <si>
    <t>01456_令和4年度</t>
  </si>
  <si>
    <t>01456</t>
  </si>
  <si>
    <t>愛別町</t>
  </si>
  <si>
    <t>01486_令和4年度</t>
  </si>
  <si>
    <t>01486</t>
  </si>
  <si>
    <t>遠別町</t>
  </si>
  <si>
    <t>01511_令和4年度</t>
  </si>
  <si>
    <t>01511</t>
  </si>
  <si>
    <t>猿払村</t>
  </si>
  <si>
    <t>01456_令和3年度</t>
  </si>
  <si>
    <t>01486_令和3年度</t>
  </si>
  <si>
    <t>01511_令和3年度</t>
  </si>
  <si>
    <t>01550_令和4年度</t>
  </si>
  <si>
    <t>01550</t>
  </si>
  <si>
    <t>置戸町</t>
  </si>
  <si>
    <t>01667_令和4年度</t>
  </si>
  <si>
    <t>01667</t>
  </si>
  <si>
    <t>鶴居村</t>
  </si>
  <si>
    <t>01550_令和3年度</t>
  </si>
  <si>
    <t>01667_令和3年度</t>
  </si>
  <si>
    <t>03215</t>
  </si>
  <si>
    <t>奥州市</t>
  </si>
  <si>
    <t>03215_令和3年度</t>
  </si>
  <si>
    <t>03215_令和4年度</t>
  </si>
  <si>
    <t>03209</t>
  </si>
  <si>
    <t>一関市</t>
  </si>
  <si>
    <t>03209_令和3年度</t>
  </si>
  <si>
    <t>03209_令和4年度</t>
  </si>
  <si>
    <t>03321</t>
  </si>
  <si>
    <t>紫波町</t>
  </si>
  <si>
    <t>03321_令和3年度</t>
  </si>
  <si>
    <t>03321_令和4年度</t>
  </si>
  <si>
    <t>03207</t>
  </si>
  <si>
    <t>久慈市</t>
  </si>
  <si>
    <t>03207_令和3年度</t>
  </si>
  <si>
    <t>03207_令和4年度</t>
  </si>
  <si>
    <t>03211</t>
  </si>
  <si>
    <t>釜石市</t>
  </si>
  <si>
    <t>03211_令和3年度</t>
  </si>
  <si>
    <t>03211_令和4年度</t>
  </si>
  <si>
    <t>03303</t>
  </si>
  <si>
    <t>岩手町</t>
  </si>
  <si>
    <t>03303_令和3年度</t>
  </si>
  <si>
    <t>03303_令和4年度</t>
  </si>
  <si>
    <t>03524</t>
  </si>
  <si>
    <t>一戸町</t>
  </si>
  <si>
    <t>03524_令和3年度</t>
  </si>
  <si>
    <t>03524_令和4年度</t>
  </si>
  <si>
    <t>03210</t>
  </si>
  <si>
    <t>陸前高田市</t>
  </si>
  <si>
    <t>03210_令和3年度</t>
  </si>
  <si>
    <t>03210_令和4年度</t>
  </si>
  <si>
    <t>03322</t>
  </si>
  <si>
    <t>矢巾町</t>
  </si>
  <si>
    <t>03322_令和3年度</t>
  </si>
  <si>
    <t>03322_令和4年度</t>
  </si>
  <si>
    <t>03213</t>
  </si>
  <si>
    <t>二戸市</t>
  </si>
  <si>
    <t>03213_令和3年度</t>
  </si>
  <si>
    <t>03213_令和4年度</t>
  </si>
  <si>
    <t>03208</t>
  </si>
  <si>
    <t>遠野市</t>
  </si>
  <si>
    <t>03208_令和3年度</t>
  </si>
  <si>
    <t>03208_令和4年度</t>
  </si>
  <si>
    <t>03214</t>
  </si>
  <si>
    <t>八幡平市</t>
  </si>
  <si>
    <t>03214_令和3年度</t>
  </si>
  <si>
    <t>03214_令和4年度</t>
  </si>
  <si>
    <t>03301</t>
  </si>
  <si>
    <t>雫石町</t>
  </si>
  <si>
    <t>03301_令和3年度</t>
  </si>
  <si>
    <t>03301_令和4年度</t>
  </si>
  <si>
    <t>03507</t>
  </si>
  <si>
    <t>洋野町</t>
  </si>
  <si>
    <t>03507_令和3年度</t>
  </si>
  <si>
    <t>03507_令和4年度</t>
  </si>
  <si>
    <t>03381</t>
  </si>
  <si>
    <t>金ヶ崎町</t>
  </si>
  <si>
    <t>03381_令和3年度</t>
  </si>
  <si>
    <t>03381_令和4年度</t>
  </si>
  <si>
    <t>03216</t>
  </si>
  <si>
    <t>滝沢市</t>
  </si>
  <si>
    <t>03216_令和3年度</t>
  </si>
  <si>
    <t>03216_令和4年度</t>
  </si>
  <si>
    <t>03484</t>
  </si>
  <si>
    <t>田野畑村</t>
  </si>
  <si>
    <t>03484_令和3年度</t>
  </si>
  <si>
    <t>03484_令和4年度</t>
  </si>
  <si>
    <t>03503</t>
  </si>
  <si>
    <t>野田村</t>
  </si>
  <si>
    <t>03503_令和3年度</t>
  </si>
  <si>
    <t>03503_令和4年度</t>
  </si>
  <si>
    <t>03441</t>
  </si>
  <si>
    <t>住田町</t>
  </si>
  <si>
    <t>03441_令和3年度</t>
  </si>
  <si>
    <t>03441_令和4年度</t>
  </si>
  <si>
    <t>03402</t>
  </si>
  <si>
    <t>平泉町</t>
  </si>
  <si>
    <t>03402_令和3年度</t>
  </si>
  <si>
    <t>03402_令和4年度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</si>
  <si>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</si>
  <si>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</si>
  <si>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</si>
  <si>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</si>
  <si>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</si>
  <si>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</si>
  <si>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</si>
  <si>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</si>
  <si>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</si>
  <si>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</si>
  <si>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</si>
  <si>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</si>
  <si>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</si>
  <si>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</si>
  <si>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</si>
  <si>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</si>
  <si>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</si>
  <si>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</si>
  <si>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</si>
  <si>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</si>
  <si>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</si>
  <si>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</si>
  <si>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</si>
  <si>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</si>
  <si>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</si>
  <si>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</si>
  <si>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</si>
  <si>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</si>
  <si>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</si>
  <si>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</si>
  <si>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</si>
  <si>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</si>
  <si>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</si>
  <si>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</si>
  <si>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</si>
  <si>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</si>
  <si>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</si>
  <si>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</si>
  <si>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</si>
  <si>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</si>
  <si>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</si>
  <si>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</si>
  <si>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</si>
  <si>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</si>
  <si>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</si>
  <si>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</si>
  <si>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</si>
  <si>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</si>
  <si>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</si>
  <si>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</si>
  <si>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</si>
  <si>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</si>
  <si>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</si>
  <si>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</si>
  <si>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</si>
  <si>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</si>
  <si>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</si>
  <si>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</si>
  <si>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</si>
  <si>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</si>
  <si>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</si>
  <si>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</si>
  <si>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</si>
  <si>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</si>
  <si>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</si>
  <si>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</si>
  <si>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</si>
  <si>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</si>
  <si>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</si>
  <si>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</si>
  <si>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</si>
  <si>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</si>
  <si>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</si>
  <si>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</si>
  <si>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</si>
  <si>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</si>
  <si>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</si>
  <si>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</si>
  <si>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</si>
  <si>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</si>
  <si>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</si>
  <si>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</si>
  <si>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</si>
  <si>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</si>
  <si>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</si>
  <si>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</si>
  <si>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</si>
  <si>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</si>
  <si>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</si>
  <si>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</si>
  <si>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</si>
  <si>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</si>
  <si>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</si>
  <si>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</si>
  <si>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</si>
  <si>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</si>
  <si>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</si>
  <si>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</si>
  <si>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</si>
  <si>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</si>
  <si>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</si>
  <si>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</si>
  <si>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</si>
  <si>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</si>
  <si>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</si>
  <si>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</si>
  <si>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</si>
  <si>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</si>
  <si>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</si>
  <si>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</si>
  <si>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</si>
  <si>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</si>
  <si>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</si>
  <si>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</si>
  <si>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</si>
  <si>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</si>
  <si>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</si>
  <si>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</si>
  <si>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</si>
  <si>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</si>
  <si>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</si>
  <si>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</si>
  <si>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</si>
  <si>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</si>
  <si>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</si>
  <si>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</si>
  <si>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</si>
  <si>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</si>
  <si>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</si>
  <si>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</si>
  <si>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</si>
  <si>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</si>
  <si>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</si>
  <si>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</si>
  <si>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</si>
  <si>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</si>
  <si>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</si>
  <si>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</si>
  <si>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</si>
  <si>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</si>
  <si>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</si>
  <si>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</si>
  <si>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</si>
  <si>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</si>
  <si>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</si>
  <si>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</si>
  <si>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</si>
  <si>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</si>
  <si>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</si>
  <si>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</si>
  <si>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</si>
  <si>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</si>
  <si>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</si>
  <si>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</si>
  <si>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</si>
  <si>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</si>
  <si>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</si>
  <si>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</si>
  <si>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</si>
  <si>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</si>
  <si>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</si>
  <si>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</si>
  <si>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</si>
  <si>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</si>
  <si>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</si>
  <si>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</si>
  <si>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</si>
  <si>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</si>
  <si>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</si>
  <si>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</si>
  <si>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</si>
  <si>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</si>
  <si>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</si>
  <si>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</si>
  <si>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</si>
  <si>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</si>
  <si>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</si>
  <si>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</si>
  <si>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</si>
  <si>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</si>
  <si>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</si>
  <si>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</si>
  <si>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</si>
  <si>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</si>
  <si>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</si>
  <si>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</si>
  <si>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</si>
  <si>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</si>
  <si>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</si>
  <si>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</si>
  <si>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</si>
  <si>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</si>
  <si>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</si>
  <si>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</si>
  <si>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</si>
  <si>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</si>
  <si>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</si>
  <si>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</si>
  <si>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</si>
  <si>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</si>
  <si>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</si>
  <si>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</si>
  <si>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</si>
  <si>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</si>
  <si>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</si>
  <si>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</si>
  <si>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</si>
  <si>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</si>
  <si>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</si>
  <si>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</si>
  <si>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</si>
  <si>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</si>
  <si>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</si>
  <si>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</si>
  <si>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</si>
  <si>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</si>
  <si>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</si>
  <si>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</si>
  <si>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</si>
  <si>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</si>
  <si>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</si>
  <si>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</si>
  <si>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</si>
  <si>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</si>
  <si>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</si>
  <si>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</si>
  <si>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</si>
  <si>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</si>
  <si>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02304_平成2年度</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</si>
  <si>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</si>
  <si>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</si>
  <si>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</si>
  <si>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</si>
  <si>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</si>
  <si>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</si>
  <si>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</si>
  <si>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</si>
  <si>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</si>
  <si>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</si>
  <si>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</si>
  <si>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</si>
  <si>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</si>
  <si>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</si>
  <si>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</si>
  <si>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</si>
  <si>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</si>
  <si>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</si>
  <si>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</si>
  <si>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</si>
  <si>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</si>
  <si>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</si>
  <si>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</si>
  <si>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</si>
  <si>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</si>
  <si>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</si>
  <si>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</si>
  <si>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</si>
  <si>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</si>
  <si>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</si>
  <si>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</si>
  <si>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</si>
  <si>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</si>
  <si>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</si>
  <si>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</si>
  <si>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</si>
  <si>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</si>
  <si>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</si>
  <si>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</si>
  <si>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</si>
  <si>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</si>
  <si>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</si>
  <si>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</si>
  <si>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</si>
  <si>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</si>
  <si>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</si>
  <si>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</si>
  <si>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</si>
  <si>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</si>
  <si>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</si>
  <si>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</si>
  <si>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</si>
  <si>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</si>
  <si>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</si>
  <si>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</si>
  <si>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</si>
  <si>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</si>
  <si>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</si>
  <si>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</si>
  <si>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</si>
  <si>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</si>
  <si>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</si>
  <si>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</si>
  <si>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</si>
  <si>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</si>
  <si>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</si>
  <si>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</si>
  <si>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</si>
  <si>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</si>
  <si>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</si>
  <si>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</si>
  <si>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</si>
  <si>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</si>
  <si>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</si>
  <si>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</si>
  <si>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</si>
  <si>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</si>
  <si>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</si>
  <si>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</si>
  <si>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</si>
  <si>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</si>
  <si>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</si>
  <si>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</si>
  <si>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</si>
  <si>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</si>
  <si>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</si>
  <si>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</si>
  <si>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</si>
  <si>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</si>
  <si>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</si>
  <si>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</si>
  <si>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</si>
  <si>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</si>
  <si>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</si>
  <si>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</si>
  <si>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</si>
  <si>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</si>
  <si>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</si>
  <si>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</si>
  <si>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</si>
  <si>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</si>
  <si>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</si>
  <si>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</si>
  <si>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</si>
  <si>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</si>
  <si>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</si>
  <si>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</si>
  <si>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</si>
  <si>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</si>
  <si>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</si>
  <si>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</si>
  <si>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</si>
  <si>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</si>
  <si>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</si>
  <si>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</si>
  <si>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</si>
  <si>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</si>
  <si>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</si>
  <si>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</si>
  <si>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</si>
  <si>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</si>
  <si>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</si>
  <si>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</si>
  <si>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</si>
  <si>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</si>
  <si>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</si>
  <si>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</si>
  <si>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</si>
  <si>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</si>
  <si>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</si>
  <si>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</si>
  <si>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</si>
  <si>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</si>
  <si>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</si>
  <si>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</si>
  <si>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</si>
  <si>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</si>
  <si>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</si>
  <si>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</si>
  <si>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</si>
  <si>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</si>
  <si>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</si>
  <si>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</si>
  <si>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</si>
  <si>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</si>
  <si>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</si>
  <si>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</si>
  <si>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</si>
  <si>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</si>
  <si>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</si>
  <si>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</si>
  <si>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</si>
  <si>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</si>
  <si>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</si>
  <si>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</si>
  <si>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</si>
  <si>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</si>
  <si>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</si>
  <si>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</si>
  <si>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</si>
  <si>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</si>
  <si>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</si>
  <si>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</si>
  <si>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</si>
  <si>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</si>
  <si>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</si>
  <si>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</si>
  <si>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</si>
  <si>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</si>
  <si>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</si>
  <si>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</si>
  <si>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</si>
  <si>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</si>
  <si>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</si>
  <si>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</si>
  <si>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</si>
  <si>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</si>
  <si>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</si>
  <si>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</si>
  <si>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</si>
  <si>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</si>
  <si>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</si>
  <si>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</si>
  <si>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</si>
  <si>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</si>
  <si>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</si>
  <si>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</si>
  <si>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</si>
  <si>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</si>
  <si>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</si>
  <si>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</si>
  <si>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</si>
  <si>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</si>
  <si>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</si>
  <si>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</si>
  <si>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</si>
  <si>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</si>
  <si>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</si>
  <si>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</si>
  <si>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</si>
  <si>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</si>
  <si>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</si>
  <si>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</si>
  <si>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</si>
  <si>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</si>
  <si>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</si>
  <si>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</si>
  <si>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</si>
  <si>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</si>
  <si>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</si>
  <si>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</si>
  <si>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</si>
  <si>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</si>
  <si>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</si>
  <si>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</si>
  <si>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</si>
  <si>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</si>
  <si>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</si>
  <si>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</si>
  <si>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</si>
  <si>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</si>
  <si>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</si>
  <si>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</si>
  <si>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</si>
  <si>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</si>
  <si>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</si>
  <si>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</si>
  <si>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</si>
  <si>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</si>
  <si>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</si>
  <si>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</si>
  <si>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</si>
  <si>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</si>
  <si>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</si>
  <si>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</si>
  <si>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</si>
  <si>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</si>
  <si>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</si>
  <si>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</si>
  <si>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</si>
  <si>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</si>
  <si>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</si>
  <si>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</si>
  <si>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</si>
  <si>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</si>
  <si>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</si>
  <si>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</si>
  <si>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</si>
  <si>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</si>
  <si>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</si>
  <si>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</si>
  <si>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</si>
  <si>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</si>
  <si>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</si>
  <si>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</si>
  <si>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</si>
  <si>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</si>
  <si>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</si>
  <si>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</si>
  <si>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</si>
  <si>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</si>
  <si>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</si>
  <si>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</si>
  <si>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</si>
  <si>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</si>
  <si>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</si>
  <si>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</si>
  <si>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</si>
  <si>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</si>
  <si>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</si>
  <si>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</si>
  <si>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</si>
  <si>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</si>
  <si>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</si>
  <si>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</si>
  <si>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</si>
  <si>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</si>
  <si>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</si>
  <si>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</si>
  <si>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</si>
  <si>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</si>
  <si>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</si>
  <si>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</si>
  <si>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</si>
  <si>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</si>
  <si>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</si>
  <si>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</si>
  <si>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</si>
  <si>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</si>
  <si>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</si>
  <si>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</si>
  <si>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</si>
  <si>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</si>
  <si>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</si>
  <si>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</si>
  <si>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</si>
  <si>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</si>
  <si>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</si>
  <si>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</si>
  <si>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</si>
  <si>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</si>
  <si>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</si>
  <si>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</si>
  <si>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</si>
  <si>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</si>
  <si>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</si>
  <si>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</si>
  <si>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</si>
  <si>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</si>
  <si>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</si>
  <si>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</si>
  <si>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</si>
  <si>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</si>
  <si>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</si>
  <si>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</si>
  <si>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</si>
  <si>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</si>
  <si>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</si>
  <si>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</si>
  <si>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</si>
  <si>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</si>
  <si>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</si>
  <si>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</si>
  <si>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</si>
  <si>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</si>
  <si>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</si>
  <si>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</si>
  <si>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</si>
  <si>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</si>
  <si>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</si>
  <si>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</si>
  <si>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</si>
  <si>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</si>
  <si>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</si>
  <si>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</si>
  <si>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</si>
  <si>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03506</t>
  </si>
  <si>
    <t>九戸村</t>
  </si>
  <si>
    <t>03506_令和3年度</t>
  </si>
  <si>
    <t>03506_令和4年度</t>
  </si>
  <si>
    <t>03366</t>
  </si>
  <si>
    <t>西和賀町</t>
  </si>
  <si>
    <t>03366_令和3年度</t>
  </si>
  <si>
    <t>03366_令和4年度</t>
  </si>
  <si>
    <t>03461</t>
  </si>
  <si>
    <t>大槌町</t>
  </si>
  <si>
    <t>03461_令和3年度</t>
  </si>
  <si>
    <t>03461_令和4年度</t>
  </si>
  <si>
    <t>03501</t>
  </si>
  <si>
    <t>軽米町</t>
  </si>
  <si>
    <t>03501_令和3年度</t>
  </si>
  <si>
    <t>03501_令和4年度</t>
  </si>
  <si>
    <t>03483</t>
  </si>
  <si>
    <t>岩泉町</t>
  </si>
  <si>
    <t>03483_令和3年度</t>
  </si>
  <si>
    <t>03483_令和4年度</t>
  </si>
  <si>
    <t>03302</t>
  </si>
  <si>
    <t>葛巻町</t>
  </si>
  <si>
    <t>03302_令和3年度</t>
  </si>
  <si>
    <t>03302_令和4年度</t>
  </si>
  <si>
    <t>03482</t>
  </si>
  <si>
    <t>山田町</t>
  </si>
  <si>
    <t>03482_令和3年度</t>
  </si>
  <si>
    <t>03482_令和4年度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</si>
  <si>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</si>
  <si>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</si>
  <si>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</si>
  <si>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</si>
  <si>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</si>
  <si>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</si>
  <si>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</si>
  <si>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</si>
  <si>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</si>
  <si>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</si>
  <si>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</si>
  <si>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</si>
  <si>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</si>
  <si>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</si>
  <si>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</si>
  <si>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</si>
  <si>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</si>
  <si>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</si>
  <si>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</si>
  <si>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</si>
  <si>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</si>
  <si>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03203_令和4年度</t>
  </si>
  <si>
    <t>03203</t>
  </si>
  <si>
    <t>大船渡市</t>
  </si>
  <si>
    <t>03206_令和4年度</t>
  </si>
  <si>
    <t>03206</t>
  </si>
  <si>
    <t>北上市</t>
  </si>
  <si>
    <t>03205_令和4年度</t>
  </si>
  <si>
    <t>03205</t>
  </si>
  <si>
    <t>花巻市</t>
  </si>
  <si>
    <t>03202_令和4年度</t>
  </si>
  <si>
    <t>03202</t>
  </si>
  <si>
    <t>宮古市</t>
  </si>
  <si>
    <t>03203_令和3年度</t>
  </si>
  <si>
    <t>03206_令和3年度</t>
  </si>
  <si>
    <t>03205_令和3年度</t>
  </si>
  <si>
    <t>03202_令和3年度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</si>
</sst>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0.40233321604157968</c:v>
                </c:pt>
                <c:pt idx="1">
                  <c:v>0.47315269779400765</c:v>
                </c:pt>
                <c:pt idx="2">
                  <c:v>0.41254394281402801</c:v>
                </c:pt>
                <c:pt idx="3">
                  <c:v>0.46001837777828686</c:v>
                </c:pt>
                <c:pt idx="4">
                  <c:v>0.480924671087538</c:v>
                </c:pt>
                <c:pt idx="5">
                  <c:v>0.48535984982994501</c:v>
                </c:pt>
                <c:pt idx="6">
                  <c:v>0.38401788989163743</c:v>
                </c:pt>
                <c:pt idx="7">
                  <c:v>0.43734792989259413</c:v>
                </c:pt>
                <c:pt idx="8">
                  <c:v>0.56324227932652315</c:v>
                </c:pt>
                <c:pt idx="9">
                  <c:v>0.38892351471095005</c:v>
                </c:pt>
                <c:pt idx="10">
                  <c:v>0.50173035861707804</c:v>
                </c:pt>
                <c:pt idx="11">
                  <c:v>0.59584873733176436</c:v>
                </c:pt>
                <c:pt idx="12">
                  <c:v>0.43887307245017498</c:v>
                </c:pt>
                <c:pt idx="13">
                  <c:v>0.48784133823164572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8.1175649086320298</c:v>
                </c:pt>
                <c:pt idx="1">
                  <c:v>8.0045505177817358</c:v>
                </c:pt>
                <c:pt idx="2">
                  <c:v>8.1167550129041626</c:v>
                </c:pt>
                <c:pt idx="3">
                  <c:v>7.3804214077710517</c:v>
                </c:pt>
                <c:pt idx="4">
                  <c:v>7.5746268713990812</c:v>
                </c:pt>
                <c:pt idx="5">
                  <c:v>7.8652170711917027</c:v>
                </c:pt>
                <c:pt idx="6">
                  <c:v>7.7580401632186726</c:v>
                </c:pt>
                <c:pt idx="7">
                  <c:v>7.668664603469324</c:v>
                </c:pt>
                <c:pt idx="8">
                  <c:v>7.8067822479492746</c:v>
                </c:pt>
                <c:pt idx="9">
                  <c:v>7.5008991829798832</c:v>
                </c:pt>
                <c:pt idx="10">
                  <c:v>7.2953092724429638</c:v>
                </c:pt>
                <c:pt idx="11">
                  <c:v>7.025973698593309</c:v>
                </c:pt>
                <c:pt idx="12">
                  <c:v>6.425485627474302</c:v>
                </c:pt>
                <c:pt idx="13">
                  <c:v>6.4299833749583799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5.2880150767828011</c:v>
                </c:pt>
                <c:pt idx="1">
                  <c:v>5.0370417315911906</c:v>
                </c:pt>
                <c:pt idx="2">
                  <c:v>5.229957511161194</c:v>
                </c:pt>
                <c:pt idx="3">
                  <c:v>6.3468238629780185</c:v>
                </c:pt>
                <c:pt idx="4">
                  <c:v>6.8953478267494281</c:v>
                </c:pt>
                <c:pt idx="5">
                  <c:v>5.9577781974557933</c:v>
                </c:pt>
                <c:pt idx="6">
                  <c:v>5.2410863651602444</c:v>
                </c:pt>
                <c:pt idx="7">
                  <c:v>6.0062083868199263</c:v>
                </c:pt>
                <c:pt idx="8">
                  <c:v>5.4683441981971299</c:v>
                </c:pt>
                <c:pt idx="9">
                  <c:v>5.4139220208090242</c:v>
                </c:pt>
                <c:pt idx="10">
                  <c:v>4.9347497769619419</c:v>
                </c:pt>
                <c:pt idx="11">
                  <c:v>4.525624772819655</c:v>
                </c:pt>
                <c:pt idx="12">
                  <c:v>4.3080929753915616</c:v>
                </c:pt>
                <c:pt idx="13">
                  <c:v>4.2653425241484983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3.0846425012783407</c:v>
                </c:pt>
                <c:pt idx="1">
                  <c:v>2.8844565731841301</c:v>
                </c:pt>
                <c:pt idx="2">
                  <c:v>2.7546070092547339</c:v>
                </c:pt>
                <c:pt idx="3">
                  <c:v>3.3927960110911934</c:v>
                </c:pt>
                <c:pt idx="4">
                  <c:v>3.3827479322370815</c:v>
                </c:pt>
                <c:pt idx="5">
                  <c:v>3.2455046546973767</c:v>
                </c:pt>
                <c:pt idx="6">
                  <c:v>4.2069395344690559</c:v>
                </c:pt>
                <c:pt idx="7">
                  <c:v>4.4397911016417551</c:v>
                </c:pt>
                <c:pt idx="8">
                  <c:v>3.5441981052509579</c:v>
                </c:pt>
                <c:pt idx="9">
                  <c:v>3.1812152451303835</c:v>
                </c:pt>
                <c:pt idx="10">
                  <c:v>3.4020503289266903</c:v>
                </c:pt>
                <c:pt idx="11">
                  <c:v>3.1698210225160701</c:v>
                </c:pt>
                <c:pt idx="12">
                  <c:v>2.7255652802877584</c:v>
                </c:pt>
                <c:pt idx="13">
                  <c:v>3.0491393103899029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3.2812214445265036</c:v>
                </c:pt>
                <c:pt idx="1">
                  <c:v>6.7369423165532503</c:v>
                </c:pt>
                <c:pt idx="2">
                  <c:v>5.8662285528110729</c:v>
                </c:pt>
                <c:pt idx="3">
                  <c:v>7.7460230000771437</c:v>
                </c:pt>
                <c:pt idx="4">
                  <c:v>7.5315156108428214</c:v>
                </c:pt>
                <c:pt idx="5">
                  <c:v>6.2272784833523431</c:v>
                </c:pt>
                <c:pt idx="6">
                  <c:v>4.3655528032401953</c:v>
                </c:pt>
                <c:pt idx="7">
                  <c:v>5.4930904334415018</c:v>
                </c:pt>
                <c:pt idx="8">
                  <c:v>5.3557959202871936</c:v>
                </c:pt>
                <c:pt idx="9">
                  <c:v>5.491891792804938</c:v>
                </c:pt>
                <c:pt idx="10">
                  <c:v>4.5292474965043903</c:v>
                </c:pt>
                <c:pt idx="11">
                  <c:v>3.9047888916788227</c:v>
                </c:pt>
                <c:pt idx="12">
                  <c:v>4.4430526135260848</c:v>
                </c:pt>
                <c:pt idx="13">
                  <c:v>3.7894642825877853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1449</c:v>
                </c:pt>
                <c:pt idx="1">
                  <c:v>1446</c:v>
                </c:pt>
                <c:pt idx="2">
                  <c:v>1440</c:v>
                </c:pt>
                <c:pt idx="3">
                  <c:v>1430</c:v>
                </c:pt>
                <c:pt idx="4">
                  <c:v>1438</c:v>
                </c:pt>
                <c:pt idx="5">
                  <c:v>1476</c:v>
                </c:pt>
                <c:pt idx="6">
                  <c:v>1517</c:v>
                </c:pt>
                <c:pt idx="7">
                  <c:v>1491</c:v>
                </c:pt>
                <c:pt idx="8">
                  <c:v>1528</c:v>
                </c:pt>
                <c:pt idx="9">
                  <c:v>1479</c:v>
                </c:pt>
                <c:pt idx="10">
                  <c:v>1483</c:v>
                </c:pt>
                <c:pt idx="11">
                  <c:v>1460</c:v>
                </c:pt>
                <c:pt idx="12">
                  <c:v>1490</c:v>
                </c:pt>
                <c:pt idx="13">
                  <c:v>1465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999</c:v>
                </c:pt>
                <c:pt idx="1">
                  <c:v>999</c:v>
                </c:pt>
                <c:pt idx="2">
                  <c:v>1000</c:v>
                </c:pt>
                <c:pt idx="3">
                  <c:v>892</c:v>
                </c:pt>
                <c:pt idx="4">
                  <c:v>924</c:v>
                </c:pt>
                <c:pt idx="5">
                  <c:v>988</c:v>
                </c:pt>
                <c:pt idx="6">
                  <c:v>977</c:v>
                </c:pt>
                <c:pt idx="7">
                  <c:v>974</c:v>
                </c:pt>
                <c:pt idx="8">
                  <c:v>1031</c:v>
                </c:pt>
                <c:pt idx="9">
                  <c:v>1002</c:v>
                </c:pt>
                <c:pt idx="10">
                  <c:v>981</c:v>
                </c:pt>
                <c:pt idx="11">
                  <c:v>941</c:v>
                </c:pt>
                <c:pt idx="12">
                  <c:v>945</c:v>
                </c:pt>
                <c:pt idx="13">
                  <c:v>944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1119</c:v>
                </c:pt>
                <c:pt idx="1">
                  <c:v>1119</c:v>
                </c:pt>
                <c:pt idx="2">
                  <c:v>1118</c:v>
                </c:pt>
                <c:pt idx="3">
                  <c:v>1116</c:v>
                </c:pt>
                <c:pt idx="4">
                  <c:v>1133</c:v>
                </c:pt>
                <c:pt idx="5">
                  <c:v>1136</c:v>
                </c:pt>
                <c:pt idx="6">
                  <c:v>1138</c:v>
                </c:pt>
                <c:pt idx="7">
                  <c:v>1157</c:v>
                </c:pt>
                <c:pt idx="8">
                  <c:v>1162</c:v>
                </c:pt>
                <c:pt idx="9">
                  <c:v>1162</c:v>
                </c:pt>
                <c:pt idx="10">
                  <c:v>1147</c:v>
                </c:pt>
                <c:pt idx="11">
                  <c:v>1130</c:v>
                </c:pt>
                <c:pt idx="12">
                  <c:v>1120</c:v>
                </c:pt>
                <c:pt idx="13">
                  <c:v>1105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5</c:v>
                </c:pt>
                <c:pt idx="1">
                  <c:v>78</c:v>
                </c:pt>
                <c:pt idx="2">
                  <c:v>78</c:v>
                </c:pt>
                <c:pt idx="3">
                  <c:v>78</c:v>
                </c:pt>
                <c:pt idx="4">
                  <c:v>78</c:v>
                </c:pt>
                <c:pt idx="5">
                  <c:v>78</c:v>
                </c:pt>
                <c:pt idx="6">
                  <c:v>5</c:v>
                </c:pt>
                <c:pt idx="7">
                  <c:v>5</c:v>
                </c:pt>
                <c:pt idx="8">
                  <c:v>5</c:v>
                </c:pt>
                <c:pt idx="9">
                  <c:v>5</c:v>
                </c:pt>
                <c:pt idx="10">
                  <c:v>5</c:v>
                </c:pt>
                <c:pt idx="11">
                  <c:v>5</c:v>
                </c:pt>
                <c:pt idx="12">
                  <c:v>9</c:v>
                </c:pt>
                <c:pt idx="13">
                  <c:v>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125</c:v>
                </c:pt>
                <c:pt idx="1">
                  <c:v>88</c:v>
                </c:pt>
                <c:pt idx="2">
                  <c:v>88</c:v>
                </c:pt>
                <c:pt idx="3">
                  <c:v>88</c:v>
                </c:pt>
                <c:pt idx="4">
                  <c:v>88</c:v>
                </c:pt>
                <c:pt idx="5">
                  <c:v>88</c:v>
                </c:pt>
                <c:pt idx="6">
                  <c:v>85</c:v>
                </c:pt>
                <c:pt idx="7">
                  <c:v>85</c:v>
                </c:pt>
                <c:pt idx="8">
                  <c:v>85</c:v>
                </c:pt>
                <c:pt idx="9">
                  <c:v>85</c:v>
                </c:pt>
                <c:pt idx="10">
                  <c:v>85</c:v>
                </c:pt>
                <c:pt idx="11">
                  <c:v>85</c:v>
                </c:pt>
                <c:pt idx="12">
                  <c:v>78</c:v>
                </c:pt>
                <c:pt idx="13">
                  <c:v>78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26.130500000000001</c:v>
                </c:pt>
                <c:pt idx="1">
                  <c:v>19.916699999999999</c:v>
                </c:pt>
                <c:pt idx="2">
                  <c:v>18.296600000000002</c:v>
                </c:pt>
                <c:pt idx="3">
                  <c:v>34.766599999999997</c:v>
                </c:pt>
                <c:pt idx="4">
                  <c:v>29.347899999999999</c:v>
                </c:pt>
                <c:pt idx="5">
                  <c:v>22.864999999999998</c:v>
                </c:pt>
                <c:pt idx="6">
                  <c:v>30.866</c:v>
                </c:pt>
                <c:pt idx="7">
                  <c:v>45.660200000000003</c:v>
                </c:pt>
                <c:pt idx="8">
                  <c:v>44.460299999999997</c:v>
                </c:pt>
                <c:pt idx="9">
                  <c:v>52.489199999999997</c:v>
                </c:pt>
                <c:pt idx="10">
                  <c:v>43.834399999999988</c:v>
                </c:pt>
                <c:pt idx="11">
                  <c:v>39.591700000000003</c:v>
                </c:pt>
                <c:pt idx="12">
                  <c:v>33.846200000000003</c:v>
                </c:pt>
                <c:pt idx="13">
                  <c:v>30.429200000000002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2.7546070092547339</c:v>
                </c:pt>
                <c:pt idx="1">
                  <c:v>3.3927960110911934</c:v>
                </c:pt>
                <c:pt idx="2">
                  <c:v>3.3827479322370815</c:v>
                </c:pt>
                <c:pt idx="3">
                  <c:v>3.2455046546973767</c:v>
                </c:pt>
                <c:pt idx="4">
                  <c:v>4.2069395344690559</c:v>
                </c:pt>
                <c:pt idx="5">
                  <c:v>4.4397911016417551</c:v>
                </c:pt>
                <c:pt idx="6">
                  <c:v>3.5441981052509579</c:v>
                </c:pt>
                <c:pt idx="7">
                  <c:v>3.1812152451303835</c:v>
                </c:pt>
                <c:pt idx="8">
                  <c:v>3.4020503289266903</c:v>
                </c:pt>
                <c:pt idx="9">
                  <c:v>3.1698210225160701</c:v>
                </c:pt>
                <c:pt idx="10">
                  <c:v>2.7255652802877584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5.8662285528110729</c:v>
                </c:pt>
                <c:pt idx="1">
                  <c:v>7.7460230000771437</c:v>
                </c:pt>
                <c:pt idx="2">
                  <c:v>7.5315156108428214</c:v>
                </c:pt>
                <c:pt idx="3">
                  <c:v>6.2272784833523431</c:v>
                </c:pt>
                <c:pt idx="4">
                  <c:v>4.3655528032401953</c:v>
                </c:pt>
                <c:pt idx="5">
                  <c:v>5.4930904334415018</c:v>
                </c:pt>
                <c:pt idx="6">
                  <c:v>5.3557959202871936</c:v>
                </c:pt>
                <c:pt idx="7">
                  <c:v>5.491891792804938</c:v>
                </c:pt>
                <c:pt idx="8">
                  <c:v>4.5292474965043903</c:v>
                </c:pt>
                <c:pt idx="9">
                  <c:v>3.9047888916788227</c:v>
                </c:pt>
                <c:pt idx="10">
                  <c:v>4.4430526135260848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1.8749788084587653</c:v>
                </c:pt>
                <c:pt idx="2">
                  <c:v>0.31248356881750983</c:v>
                </c:pt>
                <c:pt idx="3">
                  <c:v>1.4041281255616591</c:v>
                </c:pt>
                <c:pt idx="4">
                  <c:v>2.7546640684478314</c:v>
                </c:pt>
                <c:pt idx="5">
                  <c:v>6.3863707783288177</c:v>
                </c:pt>
                <c:pt idx="7">
                  <c:v>8.3768190593829548</c:v>
                </c:pt>
                <c:pt idx="8">
                  <c:v>0.193888616322724</c:v>
                </c:pt>
                <c:pt idx="9">
                  <c:v>0</c:v>
                </c:pt>
                <c:pt idx="10">
                  <c:v>0.305027260855805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3.591590502837934</c:v>
                </c:pt>
                <c:pt idx="4" formatCode="#,##0">
                  <c:v>2.7546640684478314</c:v>
                </c:pt>
                <c:pt idx="5" formatCode="#,##0">
                  <c:v>6.3863707783288177</c:v>
                </c:pt>
                <c:pt idx="6" formatCode="#,##0">
                  <c:v>8.5707076757056786</c:v>
                </c:pt>
                <c:pt idx="10" formatCode="#,##0">
                  <c:v>0.305027260855805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普代村</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普代村</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普代村</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普代村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181.8</c:v>
                </c:pt>
                <c:pt idx="1">
                  <c:v>699.8</c:v>
                </c:pt>
                <c:pt idx="2">
                  <c:v>0</c:v>
                </c:pt>
                <c:pt idx="3">
                  <c:v>28.4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1,293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218.181816</c:v>
                </c:pt>
                <c:pt idx="1">
                  <c:v>925.66744799999992</c:v>
                </c:pt>
                <c:pt idx="2">
                  <c:v>0</c:v>
                </c:pt>
                <c:pt idx="3">
                  <c:v>149.2704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普代村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3.2009004360000004</c:v>
                </c:pt>
                <c:pt idx="1">
                  <c:v>13.695126551999996</c:v>
                </c:pt>
                <c:pt idx="2">
                  <c:v>0.249029532</c:v>
                </c:pt>
                <c:pt idx="3">
                  <c:v>0</c:v>
                </c:pt>
                <c:pt idx="4">
                  <c:v>0.12307992</c:v>
                </c:pt>
                <c:pt idx="5">
                  <c:v>1.6090326800000001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205,569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普代村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70158</c:v>
                </c:pt>
                <c:pt idx="1">
                  <c:v>134200</c:v>
                </c:pt>
                <c:pt idx="2">
                  <c:v>1211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28.4</c:v>
                </c:pt>
                <c:pt idx="3">
                  <c:v>28.4</c:v>
                </c:pt>
                <c:pt idx="4">
                  <c:v>28</c:v>
                </c:pt>
                <c:pt idx="5">
                  <c:v>28.4</c:v>
                </c:pt>
                <c:pt idx="6">
                  <c:v>28.4</c:v>
                </c:pt>
                <c:pt idx="7">
                  <c:v>28.4</c:v>
                </c:pt>
                <c:pt idx="8">
                  <c:v>28.4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64.2</c:v>
                </c:pt>
                <c:pt idx="1">
                  <c:v>64.2</c:v>
                </c:pt>
                <c:pt idx="2">
                  <c:v>99.4</c:v>
                </c:pt>
                <c:pt idx="3">
                  <c:v>207.9</c:v>
                </c:pt>
                <c:pt idx="4">
                  <c:v>282</c:v>
                </c:pt>
                <c:pt idx="5">
                  <c:v>364.3</c:v>
                </c:pt>
                <c:pt idx="6">
                  <c:v>391.8</c:v>
                </c:pt>
                <c:pt idx="7">
                  <c:v>699.8</c:v>
                </c:pt>
                <c:pt idx="8">
                  <c:v>699.8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62.7</c:v>
                </c:pt>
                <c:pt idx="1">
                  <c:v>94.8</c:v>
                </c:pt>
                <c:pt idx="2">
                  <c:v>106.5</c:v>
                </c:pt>
                <c:pt idx="3">
                  <c:v>109.9</c:v>
                </c:pt>
                <c:pt idx="4">
                  <c:v>128</c:v>
                </c:pt>
                <c:pt idx="5">
                  <c:v>138.4</c:v>
                </c:pt>
                <c:pt idx="6">
                  <c:v>166.3</c:v>
                </c:pt>
                <c:pt idx="7">
                  <c:v>176.2</c:v>
                </c:pt>
                <c:pt idx="8">
                  <c:v>181.8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1.0718201858531895E-2</c:v>
                </c:pt>
                <c:pt idx="1">
                  <c:v>1.1673678793417923E-2</c:v>
                </c:pt>
                <c:pt idx="2">
                  <c:v>2.6782930976026104E-2</c:v>
                </c:pt>
                <c:pt idx="3">
                  <c:v>3.4588122776676417E-2</c:v>
                </c:pt>
                <c:pt idx="4">
                  <c:v>4.5267670965323831E-2</c:v>
                </c:pt>
                <c:pt idx="5">
                  <c:v>5.8063621990298658E-2</c:v>
                </c:pt>
                <c:pt idx="6">
                  <c:v>6.8686528764273669E-2</c:v>
                </c:pt>
                <c:pt idx="7">
                  <c:v>0.10435832070147608</c:v>
                </c:pt>
                <c:pt idx="8">
                  <c:v>0.10490353105088331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2.8727523042504925</c:v>
                </c:pt>
                <c:pt idx="2">
                  <c:v>0.25862778137223452</c:v>
                </c:pt>
                <c:pt idx="3">
                  <c:v>3.0958983977296155</c:v>
                </c:pt>
                <c:pt idx="4">
                  <c:v>3.2455046546973767</c:v>
                </c:pt>
                <c:pt idx="5">
                  <c:v>5.9577781974557933</c:v>
                </c:pt>
                <c:pt idx="7">
                  <c:v>7.636861522649486</c:v>
                </c:pt>
                <c:pt idx="8">
                  <c:v>0.22835554854221651</c:v>
                </c:pt>
                <c:pt idx="9">
                  <c:v>0</c:v>
                </c:pt>
                <c:pt idx="10">
                  <c:v>0.48535984982994501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6.2272784833523431</c:v>
                </c:pt>
                <c:pt idx="4" formatCode="#,##0">
                  <c:v>3.2455046546973767</c:v>
                </c:pt>
                <c:pt idx="5" formatCode="#,##0">
                  <c:v>5.9577781974557933</c:v>
                </c:pt>
                <c:pt idx="6" formatCode="#,##0">
                  <c:v>7.8652170711917027</c:v>
                </c:pt>
                <c:pt idx="10" formatCode="#,##0">
                  <c:v>0.48535984982994501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13</c:v>
                </c:pt>
                <c:pt idx="1">
                  <c:v>19</c:v>
                </c:pt>
                <c:pt idx="2">
                  <c:v>22</c:v>
                </c:pt>
                <c:pt idx="3">
                  <c:v>22</c:v>
                </c:pt>
                <c:pt idx="4">
                  <c:v>25</c:v>
                </c:pt>
                <c:pt idx="5">
                  <c:v>28</c:v>
                </c:pt>
                <c:pt idx="6">
                  <c:v>32</c:v>
                </c:pt>
                <c:pt idx="7">
                  <c:v>33</c:v>
                </c:pt>
                <c:pt idx="8">
                  <c:v>34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12326.750596915314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1293.1196639999998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476251.56999999995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88913.901000000013</c:v>
                </c:pt>
                <c:pt idx="1">
                  <c:v>380420.18199999991</c:v>
                </c:pt>
                <c:pt idx="2">
                  <c:v>6917.4870000000001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1143.8492639999999</c:v>
                </c:pt>
                <c:pt idx="1">
                  <c:v>0</c:v>
                </c:pt>
                <c:pt idx="2">
                  <c:v>149.2704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1</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1</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1</c:v>
                </c:pt>
                <c:pt idx="9">
                  <c:v>1</c:v>
                </c:pt>
                <c:pt idx="10">
                  <c:v>1</c:v>
                </c:pt>
                <c:pt idx="11">
                  <c:v>0</c:v>
                </c:pt>
                <c:pt idx="12">
                  <c:v>0</c:v>
                </c:pt>
                <c:pt idx="13">
                  <c:v>2</c:v>
                </c:pt>
                <c:pt idx="14">
                  <c:v>0</c:v>
                </c:pt>
                <c:pt idx="15">
                  <c:v>0</c:v>
                </c:pt>
                <c:pt idx="16">
                  <c:v>1</c:v>
                </c:pt>
                <c:pt idx="17">
                  <c:v>0</c:v>
                </c:pt>
                <c:pt idx="18">
                  <c:v>0</c:v>
                </c:pt>
                <c:pt idx="19">
                  <c:v>0</c:v>
                </c:pt>
                <c:pt idx="20">
                  <c:v>1</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16.143000000000001</c:v>
                </c:pt>
                <c:pt idx="9">
                  <c:v>3.5840000000000001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5.81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10.579000000000001</c:v>
                </c:pt>
                <c:pt idx="14">
                  <c:v>0</c:v>
                </c:pt>
                <c:pt idx="15">
                  <c:v>0</c:v>
                </c:pt>
                <c:pt idx="16">
                  <c:v>0</c:v>
                </c:pt>
                <c:pt idx="17">
                  <c:v>0</c:v>
                </c:pt>
                <c:pt idx="18">
                  <c:v>0</c:v>
                </c:pt>
                <c:pt idx="19">
                  <c:v>0</c:v>
                </c:pt>
                <c:pt idx="20">
                  <c:v>0</c:v>
                </c:pt>
                <c:pt idx="21">
                  <c:v>0</c:v>
                </c:pt>
                <c:pt idx="22">
                  <c:v>2.7839999999999998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0.63400000000000001</c:v>
                </c:pt>
                <c:pt idx="11">
                  <c:v>0</c:v>
                </c:pt>
                <c:pt idx="12">
                  <c:v>0</c:v>
                </c:pt>
                <c:pt idx="13">
                  <c:v>0</c:v>
                </c:pt>
                <c:pt idx="14">
                  <c:v>0</c:v>
                </c:pt>
                <c:pt idx="15">
                  <c:v>0</c:v>
                </c:pt>
                <c:pt idx="16">
                  <c:v>0</c:v>
                </c:pt>
                <c:pt idx="17">
                  <c:v>0</c:v>
                </c:pt>
                <c:pt idx="18">
                  <c:v>0</c:v>
                </c:pt>
                <c:pt idx="19">
                  <c:v>0</c:v>
                </c:pt>
                <c:pt idx="20">
                  <c:v>0.66500000000000004</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16.143000000000001</c:v>
                </c:pt>
                <c:pt idx="9">
                  <c:v>3.5840000000000001</c:v>
                </c:pt>
                <c:pt idx="10">
                  <c:v>0.63400000000000001</c:v>
                </c:pt>
                <c:pt idx="11">
                  <c:v>0</c:v>
                </c:pt>
                <c:pt idx="12">
                  <c:v>0</c:v>
                </c:pt>
                <c:pt idx="13">
                  <c:v>10.579000000000001</c:v>
                </c:pt>
                <c:pt idx="14">
                  <c:v>0</c:v>
                </c:pt>
                <c:pt idx="15">
                  <c:v>0</c:v>
                </c:pt>
                <c:pt idx="16">
                  <c:v>5.81</c:v>
                </c:pt>
                <c:pt idx="17">
                  <c:v>0</c:v>
                </c:pt>
                <c:pt idx="18">
                  <c:v>0</c:v>
                </c:pt>
                <c:pt idx="19">
                  <c:v>0</c:v>
                </c:pt>
                <c:pt idx="20">
                  <c:v>0.66500000000000004</c:v>
                </c:pt>
                <c:pt idx="21">
                  <c:v>0</c:v>
                </c:pt>
                <c:pt idx="22">
                  <c:v>2.7839999999999998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0.60514819941130593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1</c:v>
                </c:pt>
                <c:pt idx="9">
                  <c:v>1</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排出量比較シート!$BV$21:$BV$50</c:f>
              <c:numCache>
                <c:formatCode>0%</c:formatCode>
                <c:ptCount val="30"/>
                <c:pt idx="0">
                  <c:v>0.43507620621163745</c:v>
                </c:pt>
                <c:pt idx="1">
                  <c:v>0.23403692149432889</c:v>
                </c:pt>
                <c:pt idx="2">
                  <c:v>8.5335028733313611E-2</c:v>
                </c:pt>
                <c:pt idx="3">
                  <c:v>0.44113629062576409</c:v>
                </c:pt>
                <c:pt idx="4">
                  <c:v>0.48349515498266926</c:v>
                </c:pt>
                <c:pt idx="5">
                  <c:v>0.36989289415738985</c:v>
                </c:pt>
                <c:pt idx="6">
                  <c:v>9.7690422290676496E-2</c:v>
                </c:pt>
                <c:pt idx="7">
                  <c:v>0.67027571484887127</c:v>
                </c:pt>
                <c:pt idx="8">
                  <c:v>0.33262346356490669</c:v>
                </c:pt>
                <c:pt idx="9">
                  <c:v>0.18268936072677258</c:v>
                </c:pt>
                <c:pt idx="10">
                  <c:v>8.1688335110106508E-2</c:v>
                </c:pt>
                <c:pt idx="11">
                  <c:v>0.24180326076402134</c:v>
                </c:pt>
                <c:pt idx="12">
                  <c:v>0.16883708924536306</c:v>
                </c:pt>
                <c:pt idx="13">
                  <c:v>0.25926705648200665</c:v>
                </c:pt>
                <c:pt idx="14">
                  <c:v>0.37777088780355206</c:v>
                </c:pt>
                <c:pt idx="15">
                  <c:v>0.54175351552132633</c:v>
                </c:pt>
                <c:pt idx="16">
                  <c:v>0.14802982386054728</c:v>
                </c:pt>
                <c:pt idx="17">
                  <c:v>7.2984674772463815E-2</c:v>
                </c:pt>
                <c:pt idx="18">
                  <c:v>0.1875761291447301</c:v>
                </c:pt>
                <c:pt idx="19">
                  <c:v>8.6820606777541859E-2</c:v>
                </c:pt>
                <c:pt idx="20">
                  <c:v>2.7952519980760746E-2</c:v>
                </c:pt>
                <c:pt idx="21">
                  <c:v>0.42510823942372966</c:v>
                </c:pt>
                <c:pt idx="22">
                  <c:v>6.2677056271198378E-2</c:v>
                </c:pt>
                <c:pt idx="23">
                  <c:v>0.36090085154513429</c:v>
                </c:pt>
                <c:pt idx="24">
                  <c:v>0.24224610221228596</c:v>
                </c:pt>
                <c:pt idx="25">
                  <c:v>0.44877469653653285</c:v>
                </c:pt>
                <c:pt idx="26">
                  <c:v>0.42017075148808108</c:v>
                </c:pt>
                <c:pt idx="27">
                  <c:v>0.3296845311899354</c:v>
                </c:pt>
                <c:pt idx="28">
                  <c:v>6.1266252434291964E-2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排出量比較シート!$BZ$21:$BZ$50</c:f>
              <c:numCache>
                <c:formatCode>0%</c:formatCode>
                <c:ptCount val="30"/>
                <c:pt idx="0">
                  <c:v>0.14368791663883981</c:v>
                </c:pt>
                <c:pt idx="1">
                  <c:v>0.27912309597673562</c:v>
                </c:pt>
                <c:pt idx="2">
                  <c:v>0.20936228282768415</c:v>
                </c:pt>
                <c:pt idx="3">
                  <c:v>0.11197850892127528</c:v>
                </c:pt>
                <c:pt idx="4">
                  <c:v>0.10479712512934737</c:v>
                </c:pt>
                <c:pt idx="5">
                  <c:v>0.1449309743916769</c:v>
                </c:pt>
                <c:pt idx="6">
                  <c:v>0.16391004227056838</c:v>
                </c:pt>
                <c:pt idx="7">
                  <c:v>6.1703721308691742E-2</c:v>
                </c:pt>
                <c:pt idx="8">
                  <c:v>0.14310890709679053</c:v>
                </c:pt>
                <c:pt idx="9">
                  <c:v>0.23675863083633952</c:v>
                </c:pt>
                <c:pt idx="10">
                  <c:v>0.1200266777099559</c:v>
                </c:pt>
                <c:pt idx="11">
                  <c:v>0.14080254790188262</c:v>
                </c:pt>
                <c:pt idx="12">
                  <c:v>0.11442981090656981</c:v>
                </c:pt>
                <c:pt idx="13">
                  <c:v>0.19258009842293639</c:v>
                </c:pt>
                <c:pt idx="14">
                  <c:v>0.11423893213894117</c:v>
                </c:pt>
                <c:pt idx="15">
                  <c:v>9.0338042980608796E-2</c:v>
                </c:pt>
                <c:pt idx="16">
                  <c:v>0.14284563489977078</c:v>
                </c:pt>
                <c:pt idx="17">
                  <c:v>0.17913947189298982</c:v>
                </c:pt>
                <c:pt idx="18">
                  <c:v>0.25360044600405152</c:v>
                </c:pt>
                <c:pt idx="19">
                  <c:v>0.12216141123399359</c:v>
                </c:pt>
                <c:pt idx="20">
                  <c:v>6.099586812309666E-2</c:v>
                </c:pt>
                <c:pt idx="21">
                  <c:v>0.13331125304129626</c:v>
                </c:pt>
                <c:pt idx="22">
                  <c:v>0.27452861331621364</c:v>
                </c:pt>
                <c:pt idx="23">
                  <c:v>0.11191777589721436</c:v>
                </c:pt>
                <c:pt idx="24">
                  <c:v>0.14860448950453775</c:v>
                </c:pt>
                <c:pt idx="25">
                  <c:v>0.1192902416065393</c:v>
                </c:pt>
                <c:pt idx="26">
                  <c:v>8.3464314673727655E-2</c:v>
                </c:pt>
                <c:pt idx="27">
                  <c:v>0.12267511781805339</c:v>
                </c:pt>
                <c:pt idx="28">
                  <c:v>0.23029991497399527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排出量比較シート!$CA$21:$CA$50</c:f>
              <c:numCache>
                <c:formatCode>0%</c:formatCode>
                <c:ptCount val="30"/>
                <c:pt idx="0">
                  <c:v>0.23508320203804747</c:v>
                </c:pt>
                <c:pt idx="1">
                  <c:v>0.1600702766914803</c:v>
                </c:pt>
                <c:pt idx="2">
                  <c:v>0.23385045210740152</c:v>
                </c:pt>
                <c:pt idx="3">
                  <c:v>0.2743872705495401</c:v>
                </c:pt>
                <c:pt idx="4">
                  <c:v>0.19323472366556457</c:v>
                </c:pt>
                <c:pt idx="5">
                  <c:v>0.22622193716889852</c:v>
                </c:pt>
                <c:pt idx="6">
                  <c:v>0.25375750924132645</c:v>
                </c:pt>
                <c:pt idx="7">
                  <c:v>0.11754096348730064</c:v>
                </c:pt>
                <c:pt idx="8">
                  <c:v>0.15871529782567212</c:v>
                </c:pt>
                <c:pt idx="9">
                  <c:v>0.3342599707537508</c:v>
                </c:pt>
                <c:pt idx="10">
                  <c:v>0.13118077933569253</c:v>
                </c:pt>
                <c:pt idx="11">
                  <c:v>0.13504348523089371</c:v>
                </c:pt>
                <c:pt idx="12">
                  <c:v>0.34706467545350628</c:v>
                </c:pt>
                <c:pt idx="13">
                  <c:v>0.11149891487004149</c:v>
                </c:pt>
                <c:pt idx="14">
                  <c:v>0.32915513004401603</c:v>
                </c:pt>
                <c:pt idx="15">
                  <c:v>0.17086348204927085</c:v>
                </c:pt>
                <c:pt idx="16">
                  <c:v>0.20102157470135917</c:v>
                </c:pt>
                <c:pt idx="17">
                  <c:v>0.26385343887053742</c:v>
                </c:pt>
                <c:pt idx="18">
                  <c:v>0.2260032794119107</c:v>
                </c:pt>
                <c:pt idx="19">
                  <c:v>0.22667944437429019</c:v>
                </c:pt>
                <c:pt idx="20">
                  <c:v>5.9117750343948609E-2</c:v>
                </c:pt>
                <c:pt idx="21">
                  <c:v>0.1761774359612476</c:v>
                </c:pt>
                <c:pt idx="22">
                  <c:v>0.22249601122849705</c:v>
                </c:pt>
                <c:pt idx="23">
                  <c:v>0.17480660269382464</c:v>
                </c:pt>
                <c:pt idx="24">
                  <c:v>0.23488777244717368</c:v>
                </c:pt>
                <c:pt idx="25">
                  <c:v>0.20783090261576787</c:v>
                </c:pt>
                <c:pt idx="26">
                  <c:v>0.18835127227735046</c:v>
                </c:pt>
                <c:pt idx="27">
                  <c:v>0.21862370614007917</c:v>
                </c:pt>
                <c:pt idx="28">
                  <c:v>0.34458632222152513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排出量比較シート!$CB$21:$CB$50</c:f>
              <c:numCache>
                <c:formatCode>0%</c:formatCode>
                <c:ptCount val="30"/>
                <c:pt idx="0">
                  <c:v>0.17314840867628434</c:v>
                </c:pt>
                <c:pt idx="1">
                  <c:v>0.29245880151879816</c:v>
                </c:pt>
                <c:pt idx="2">
                  <c:v>0.45089457036327407</c:v>
                </c:pt>
                <c:pt idx="3">
                  <c:v>0.16674938239759277</c:v>
                </c:pt>
                <c:pt idx="4">
                  <c:v>0.20938952699937635</c:v>
                </c:pt>
                <c:pt idx="5">
                  <c:v>0.25895419428203476</c:v>
                </c:pt>
                <c:pt idx="6">
                  <c:v>0.46331022450569259</c:v>
                </c:pt>
                <c:pt idx="7">
                  <c:v>0.14242308949077187</c:v>
                </c:pt>
                <c:pt idx="8">
                  <c:v>0.35129123255431821</c:v>
                </c:pt>
                <c:pt idx="9">
                  <c:v>0.22997277281383949</c:v>
                </c:pt>
                <c:pt idx="10">
                  <c:v>0.65974014500341471</c:v>
                </c:pt>
                <c:pt idx="11">
                  <c:v>0.46078834391269163</c:v>
                </c:pt>
                <c:pt idx="12">
                  <c:v>0.36966842439456088</c:v>
                </c:pt>
                <c:pt idx="13">
                  <c:v>0.42383475719051605</c:v>
                </c:pt>
                <c:pt idx="14">
                  <c:v>0.16411445068696848</c:v>
                </c:pt>
                <c:pt idx="15">
                  <c:v>0.17078297588218005</c:v>
                </c:pt>
                <c:pt idx="16">
                  <c:v>0.49071177360809287</c:v>
                </c:pt>
                <c:pt idx="17">
                  <c:v>0.45060996811277526</c:v>
                </c:pt>
                <c:pt idx="18">
                  <c:v>0.3037584513184004</c:v>
                </c:pt>
                <c:pt idx="19">
                  <c:v>0.56433853761417441</c:v>
                </c:pt>
                <c:pt idx="20">
                  <c:v>0.84258717740653077</c:v>
                </c:pt>
                <c:pt idx="21">
                  <c:v>0.25590963557547075</c:v>
                </c:pt>
                <c:pt idx="22">
                  <c:v>0.397736475921876</c:v>
                </c:pt>
                <c:pt idx="23">
                  <c:v>0.33561143245005309</c:v>
                </c:pt>
                <c:pt idx="24">
                  <c:v>0.35033320184822425</c:v>
                </c:pt>
                <c:pt idx="25">
                  <c:v>0.22410415924115998</c:v>
                </c:pt>
                <c:pt idx="26">
                  <c:v>0.28258294986346449</c:v>
                </c:pt>
                <c:pt idx="27">
                  <c:v>0.31476401875050669</c:v>
                </c:pt>
                <c:pt idx="28">
                  <c:v>0.34584456895314564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排出量比較シート!$CH$21:$CH$50</c:f>
              <c:numCache>
                <c:formatCode>0%</c:formatCode>
                <c:ptCount val="30"/>
                <c:pt idx="0">
                  <c:v>1.3004266435190917E-2</c:v>
                </c:pt>
                <c:pt idx="1">
                  <c:v>3.4310904318657028E-2</c:v>
                </c:pt>
                <c:pt idx="2">
                  <c:v>2.0557665968326654E-2</c:v>
                </c:pt>
                <c:pt idx="3">
                  <c:v>5.7485475058277761E-3</c:v>
                </c:pt>
                <c:pt idx="4">
                  <c:v>9.0834692230422915E-3</c:v>
                </c:pt>
                <c:pt idx="5">
                  <c:v>0</c:v>
                </c:pt>
                <c:pt idx="6">
                  <c:v>2.1331801691736079E-2</c:v>
                </c:pt>
                <c:pt idx="7">
                  <c:v>8.0565108643645272E-3</c:v>
                </c:pt>
                <c:pt idx="8">
                  <c:v>1.4261098958312452E-2</c:v>
                </c:pt>
                <c:pt idx="9">
                  <c:v>1.6319264869297856E-2</c:v>
                </c:pt>
                <c:pt idx="10">
                  <c:v>7.3640628408304151E-3</c:v>
                </c:pt>
                <c:pt idx="11">
                  <c:v>2.1562362190510564E-2</c:v>
                </c:pt>
                <c:pt idx="12">
                  <c:v>0</c:v>
                </c:pt>
                <c:pt idx="13">
                  <c:v>1.2819173034499349E-2</c:v>
                </c:pt>
                <c:pt idx="14">
                  <c:v>1.4720599326522315E-2</c:v>
                </c:pt>
                <c:pt idx="15">
                  <c:v>2.6261983566613828E-2</c:v>
                </c:pt>
                <c:pt idx="16">
                  <c:v>1.7391192930229976E-2</c:v>
                </c:pt>
                <c:pt idx="17">
                  <c:v>3.3412446351233617E-2</c:v>
                </c:pt>
                <c:pt idx="18">
                  <c:v>2.9061694120907214E-2</c:v>
                </c:pt>
                <c:pt idx="19">
                  <c:v>0</c:v>
                </c:pt>
                <c:pt idx="20">
                  <c:v>9.3466841456632376E-3</c:v>
                </c:pt>
                <c:pt idx="21">
                  <c:v>9.4934359982555873E-3</c:v>
                </c:pt>
                <c:pt idx="22">
                  <c:v>4.2561843262214884E-2</c:v>
                </c:pt>
                <c:pt idx="23">
                  <c:v>1.6763337413773477E-2</c:v>
                </c:pt>
                <c:pt idx="24">
                  <c:v>2.3928433987778365E-2</c:v>
                </c:pt>
                <c:pt idx="25">
                  <c:v>0</c:v>
                </c:pt>
                <c:pt idx="26">
                  <c:v>2.5430711697376346E-2</c:v>
                </c:pt>
                <c:pt idx="27">
                  <c:v>1.425262610142535E-2</c:v>
                </c:pt>
                <c:pt idx="28">
                  <c:v>1.8002941417042163E-2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extLst>
                      <c:ext uri="{02D57815-91ED-43cb-92C2-25804820EDAC}">
                        <c15:formulaRef>
                          <c15:sqref>排出量比較シート!$BW$21:$BW$50</c15:sqref>
                        </c15:formulaRef>
                      </c:ext>
                    </c:extLst>
                    <c:numCache>
                      <c:formatCode>0%</c:formatCode>
                      <c:ptCount val="30"/>
                      <c:pt idx="0">
                        <c:v>0.32400534439281437</c:v>
                      </c:pt>
                      <c:pt idx="1">
                        <c:v>0.18743917661407425</c:v>
                      </c:pt>
                      <c:pt idx="2">
                        <c:v>1.8430479837469378E-2</c:v>
                      </c:pt>
                      <c:pt idx="3">
                        <c:v>0.33433698569470116</c:v>
                      </c:pt>
                      <c:pt idx="4">
                        <c:v>0.3235994712481734</c:v>
                      </c:pt>
                      <c:pt idx="5">
                        <c:v>5.0828980080186582E-2</c:v>
                      </c:pt>
                      <c:pt idx="6">
                        <c:v>2.0437671453144044E-2</c:v>
                      </c:pt>
                      <c:pt idx="7">
                        <c:v>0.35185581415820416</c:v>
                      </c:pt>
                      <c:pt idx="8">
                        <c:v>0.22254367254400004</c:v>
                      </c:pt>
                      <c:pt idx="9">
                        <c:v>0</c:v>
                      </c:pt>
                      <c:pt idx="10">
                        <c:v>0</c:v>
                      </c:pt>
                      <c:pt idx="11">
                        <c:v>0</c:v>
                      </c:pt>
                      <c:pt idx="12">
                        <c:v>0</c:v>
                      </c:pt>
                      <c:pt idx="13">
                        <c:v>0</c:v>
                      </c:pt>
                      <c:pt idx="14">
                        <c:v>0.35577999594958748</c:v>
                      </c:pt>
                      <c:pt idx="15">
                        <c:v>0.1170579439832158</c:v>
                      </c:pt>
                      <c:pt idx="16">
                        <c:v>4.752580035534415E-2</c:v>
                      </c:pt>
                      <c:pt idx="17">
                        <c:v>5.8164122398895443E-2</c:v>
                      </c:pt>
                      <c:pt idx="18">
                        <c:v>0.13017470716438065</c:v>
                      </c:pt>
                      <c:pt idx="19">
                        <c:v>1.3881502510845169E-2</c:v>
                      </c:pt>
                      <c:pt idx="20">
                        <c:v>0</c:v>
                      </c:pt>
                      <c:pt idx="21">
                        <c:v>5.4119601917978023E-2</c:v>
                      </c:pt>
                      <c:pt idx="22">
                        <c:v>5.0645269401303553E-2</c:v>
                      </c:pt>
                      <c:pt idx="23">
                        <c:v>0.12136734575345251</c:v>
                      </c:pt>
                      <c:pt idx="24">
                        <c:v>0.2102511821346022</c:v>
                      </c:pt>
                      <c:pt idx="25">
                        <c:v>9.1594761180412126E-2</c:v>
                      </c:pt>
                      <c:pt idx="26">
                        <c:v>0.2405006020620381</c:v>
                      </c:pt>
                      <c:pt idx="27">
                        <c:v>0.1128677123411254</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1.4464334414520417E-2</c:v>
                      </c:pt>
                      <c:pt idx="1">
                        <c:v>1.0999913862752678E-2</c:v>
                      </c:pt>
                      <c:pt idx="2">
                        <c:v>3.1622852052471645E-2</c:v>
                      </c:pt>
                      <c:pt idx="3">
                        <c:v>1.4226510437533927E-2</c:v>
                      </c:pt>
                      <c:pt idx="4">
                        <c:v>1.272154284304872E-2</c:v>
                      </c:pt>
                      <c:pt idx="5">
                        <c:v>5.5899676276275085E-3</c:v>
                      </c:pt>
                      <c:pt idx="6">
                        <c:v>3.1028796374294329E-2</c:v>
                      </c:pt>
                      <c:pt idx="7">
                        <c:v>5.9782836004752928E-3</c:v>
                      </c:pt>
                      <c:pt idx="8">
                        <c:v>1.3806999254300708E-2</c:v>
                      </c:pt>
                      <c:pt idx="9">
                        <c:v>1.6625347209376438E-2</c:v>
                      </c:pt>
                      <c:pt idx="10">
                        <c:v>6.8878806833190045E-3</c:v>
                      </c:pt>
                      <c:pt idx="11">
                        <c:v>2.1890807746262848E-2</c:v>
                      </c:pt>
                      <c:pt idx="12">
                        <c:v>1.144112067045277E-2</c:v>
                      </c:pt>
                      <c:pt idx="13">
                        <c:v>1.2680222547473525E-2</c:v>
                      </c:pt>
                      <c:pt idx="14">
                        <c:v>2.1990891853964592E-2</c:v>
                      </c:pt>
                      <c:pt idx="15">
                        <c:v>9.6931996943752721E-3</c:v>
                      </c:pt>
                      <c:pt idx="16">
                        <c:v>1.4275263321687118E-2</c:v>
                      </c:pt>
                      <c:pt idx="17">
                        <c:v>8.8234334653174255E-3</c:v>
                      </c:pt>
                      <c:pt idx="18">
                        <c:v>2.0895657867094301E-2</c:v>
                      </c:pt>
                      <c:pt idx="19">
                        <c:v>4.2850048815828044E-3</c:v>
                      </c:pt>
                      <c:pt idx="20">
                        <c:v>7.0766473997551267E-3</c:v>
                      </c:pt>
                      <c:pt idx="21">
                        <c:v>9.3375086111805068E-3</c:v>
                      </c:pt>
                      <c:pt idx="22">
                        <c:v>9.6624674436693713E-3</c:v>
                      </c:pt>
                      <c:pt idx="23">
                        <c:v>1.0072027343134402E-2</c:v>
                      </c:pt>
                      <c:pt idx="24">
                        <c:v>1.2758781568918595E-2</c:v>
                      </c:pt>
                      <c:pt idx="25">
                        <c:v>1.394517380142528E-2</c:v>
                      </c:pt>
                      <c:pt idx="26">
                        <c:v>1.3297631590085823E-2</c:v>
                      </c:pt>
                      <c:pt idx="27">
                        <c:v>5.1590989753838704E-2</c:v>
                      </c:pt>
                      <c:pt idx="28">
                        <c:v>3.4730949090995271E-2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9.6606527404302603E-2</c:v>
                      </c:pt>
                      <c:pt idx="1">
                        <c:v>3.5597831017501955E-2</c:v>
                      </c:pt>
                      <c:pt idx="2">
                        <c:v>3.5281696843372588E-2</c:v>
                      </c:pt>
                      <c:pt idx="3">
                        <c:v>9.2572794493528954E-2</c:v>
                      </c:pt>
                      <c:pt idx="4">
                        <c:v>0.14717414089144717</c:v>
                      </c:pt>
                      <c:pt idx="5">
                        <c:v>0.31347394644957571</c:v>
                      </c:pt>
                      <c:pt idx="6">
                        <c:v>4.6223954463238119E-2</c:v>
                      </c:pt>
                      <c:pt idx="7">
                        <c:v>0.3124416170901918</c:v>
                      </c:pt>
                      <c:pt idx="8">
                        <c:v>9.62727917666059E-2</c:v>
                      </c:pt>
                      <c:pt idx="9">
                        <c:v>0.16606401351739614</c:v>
                      </c:pt>
                      <c:pt idx="10">
                        <c:v>7.4800454426787497E-2</c:v>
                      </c:pt>
                      <c:pt idx="11">
                        <c:v>0.2199124530177585</c:v>
                      </c:pt>
                      <c:pt idx="12">
                        <c:v>0.15739596857491031</c:v>
                      </c:pt>
                      <c:pt idx="13">
                        <c:v>0.24658683393453312</c:v>
                      </c:pt>
                      <c:pt idx="14">
                        <c:v>0</c:v>
                      </c:pt>
                      <c:pt idx="15">
                        <c:v>0.41500237184373523</c:v>
                      </c:pt>
                      <c:pt idx="16">
                        <c:v>8.6228760183516037E-2</c:v>
                      </c:pt>
                      <c:pt idx="17">
                        <c:v>5.9971189082509441E-3</c:v>
                      </c:pt>
                      <c:pt idx="18">
                        <c:v>3.6505764113255144E-2</c:v>
                      </c:pt>
                      <c:pt idx="19">
                        <c:v>6.8654099385113895E-2</c:v>
                      </c:pt>
                      <c:pt idx="20">
                        <c:v>2.0875872581005622E-2</c:v>
                      </c:pt>
                      <c:pt idx="21">
                        <c:v>0.36165112889457113</c:v>
                      </c:pt>
                      <c:pt idx="22">
                        <c:v>2.3693194262254481E-3</c:v>
                      </c:pt>
                      <c:pt idx="23">
                        <c:v>0.22946147844854739</c:v>
                      </c:pt>
                      <c:pt idx="24">
                        <c:v>1.923613850876511E-2</c:v>
                      </c:pt>
                      <c:pt idx="25">
                        <c:v>0.34323476155469546</c:v>
                      </c:pt>
                      <c:pt idx="26">
                        <c:v>0.16637251783595713</c:v>
                      </c:pt>
                      <c:pt idx="27">
                        <c:v>0.1652258290949713</c:v>
                      </c:pt>
                      <c:pt idx="28">
                        <c:v>2.6535303343296693E-2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0.16768938395200975</c:v>
                      </c:pt>
                      <c:pt idx="1">
                        <c:v>0.28445775858960087</c:v>
                      </c:pt>
                      <c:pt idx="2">
                        <c:v>0.44196322470652571</c:v>
                      </c:pt>
                      <c:pt idx="3">
                        <c:v>0.16060244206091678</c:v>
                      </c:pt>
                      <c:pt idx="4">
                        <c:v>0.20418430712750849</c:v>
                      </c:pt>
                      <c:pt idx="5">
                        <c:v>0.25304497535340514</c:v>
                      </c:pt>
                      <c:pt idx="6">
                        <c:v>0.4526982519087473</c:v>
                      </c:pt>
                      <c:pt idx="7">
                        <c:v>0.13912573108132445</c:v>
                      </c:pt>
                      <c:pt idx="8">
                        <c:v>0.34330114174339676</c:v>
                      </c:pt>
                      <c:pt idx="9">
                        <c:v>0.22174634003155677</c:v>
                      </c:pt>
                      <c:pt idx="10">
                        <c:v>0.13224867864661577</c:v>
                      </c:pt>
                      <c:pt idx="11">
                        <c:v>0.45243165100614607</c:v>
                      </c:pt>
                      <c:pt idx="12">
                        <c:v>0.35906631883137435</c:v>
                      </c:pt>
                      <c:pt idx="13">
                        <c:v>0.22180067231178743</c:v>
                      </c:pt>
                      <c:pt idx="14">
                        <c:v>0.15689986543071102</c:v>
                      </c:pt>
                      <c:pt idx="15">
                        <c:v>0.16628228035725254</c:v>
                      </c:pt>
                      <c:pt idx="16">
                        <c:v>0.47898999170917256</c:v>
                      </c:pt>
                      <c:pt idx="17">
                        <c:v>0.44000496086752139</c:v>
                      </c:pt>
                      <c:pt idx="18">
                        <c:v>0.29512008580249827</c:v>
                      </c:pt>
                      <c:pt idx="19">
                        <c:v>0.55262770667485839</c:v>
                      </c:pt>
                      <c:pt idx="20">
                        <c:v>0.16386602248967855</c:v>
                      </c:pt>
                      <c:pt idx="21">
                        <c:v>0.25099420752741547</c:v>
                      </c:pt>
                      <c:pt idx="22">
                        <c:v>0.38835608132465793</c:v>
                      </c:pt>
                      <c:pt idx="23">
                        <c:v>0.32683508092036717</c:v>
                      </c:pt>
                      <c:pt idx="24">
                        <c:v>0.3420711237271532</c:v>
                      </c:pt>
                      <c:pt idx="25">
                        <c:v>0.2187813850251461</c:v>
                      </c:pt>
                      <c:pt idx="26">
                        <c:v>0.27515084250795735</c:v>
                      </c:pt>
                      <c:pt idx="27">
                        <c:v>0.30655962990010982</c:v>
                      </c:pt>
                      <c:pt idx="28">
                        <c:v>0.28788755363696195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7.1312182261607987E-2</c:v>
                      </c:pt>
                      <c:pt idx="1">
                        <c:v>0.11706701111823772</c:v>
                      </c:pt>
                      <c:pt idx="2">
                        <c:v>0.14323174449175866</c:v>
                      </c:pt>
                      <c:pt idx="3">
                        <c:v>7.1688157156208174E-2</c:v>
                      </c:pt>
                      <c:pt idx="4">
                        <c:v>7.324177099662918E-2</c:v>
                      </c:pt>
                      <c:pt idx="5">
                        <c:v>9.3026317208103795E-2</c:v>
                      </c:pt>
                      <c:pt idx="6">
                        <c:v>0.17487841720720823</c:v>
                      </c:pt>
                      <c:pt idx="7">
                        <c:v>5.4798981072810136E-2</c:v>
                      </c:pt>
                      <c:pt idx="8">
                        <c:v>0.12143607110297495</c:v>
                      </c:pt>
                      <c:pt idx="9">
                        <c:v>0.10801018326319139</c:v>
                      </c:pt>
                      <c:pt idx="10">
                        <c:v>4.4967997076383236E-2</c:v>
                      </c:pt>
                      <c:pt idx="11">
                        <c:v>0.11125201528698749</c:v>
                      </c:pt>
                      <c:pt idx="12">
                        <c:v>0.13363492766816332</c:v>
                      </c:pt>
                      <c:pt idx="13">
                        <c:v>4.7361121907020721E-2</c:v>
                      </c:pt>
                      <c:pt idx="14">
                        <c:v>9.6099771481456514E-2</c:v>
                      </c:pt>
                      <c:pt idx="15">
                        <c:v>6.797252429440874E-2</c:v>
                      </c:pt>
                      <c:pt idx="16">
                        <c:v>0.23130742968332274</c:v>
                      </c:pt>
                      <c:pt idx="17">
                        <c:v>0.16330285004415604</c:v>
                      </c:pt>
                      <c:pt idx="18">
                        <c:v>0.11769562262884932</c:v>
                      </c:pt>
                      <c:pt idx="19">
                        <c:v>0.20643092253480511</c:v>
                      </c:pt>
                      <c:pt idx="20">
                        <c:v>3.966106802270368E-2</c:v>
                      </c:pt>
                      <c:pt idx="21">
                        <c:v>9.1015606648012878E-2</c:v>
                      </c:pt>
                      <c:pt idx="22">
                        <c:v>0.16008646982557151</c:v>
                      </c:pt>
                      <c:pt idx="23">
                        <c:v>0.1179899264609616</c:v>
                      </c:pt>
                      <c:pt idx="24">
                        <c:v>0.11368783452091102</c:v>
                      </c:pt>
                      <c:pt idx="25">
                        <c:v>7.8739472858838658E-2</c:v>
                      </c:pt>
                      <c:pt idx="26">
                        <c:v>9.4657011751140663E-2</c:v>
                      </c:pt>
                      <c:pt idx="27">
                        <c:v>0.11533428922620911</c:v>
                      </c:pt>
                      <c:pt idx="28">
                        <c:v>0.12861595662553937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9.6377201690401745E-2</c:v>
                      </c:pt>
                      <c:pt idx="1">
                        <c:v>0.16739074747136318</c:v>
                      </c:pt>
                      <c:pt idx="2">
                        <c:v>0.29873148021476709</c:v>
                      </c:pt>
                      <c:pt idx="3">
                        <c:v>8.8914284904708624E-2</c:v>
                      </c:pt>
                      <c:pt idx="4">
                        <c:v>0.13094253613087931</c:v>
                      </c:pt>
                      <c:pt idx="5">
                        <c:v>0.16001865814530136</c:v>
                      </c:pt>
                      <c:pt idx="6">
                        <c:v>0.27781983470153909</c:v>
                      </c:pt>
                      <c:pt idx="7">
                        <c:v>8.4326750008514306E-2</c:v>
                      </c:pt>
                      <c:pt idx="8">
                        <c:v>0.22186507064042177</c:v>
                      </c:pt>
                      <c:pt idx="9">
                        <c:v>0.11373615676836539</c:v>
                      </c:pt>
                      <c:pt idx="10">
                        <c:v>8.7280681570232554E-2</c:v>
                      </c:pt>
                      <c:pt idx="11">
                        <c:v>0.3411796357191586</c:v>
                      </c:pt>
                      <c:pt idx="12">
                        <c:v>0.22543139116321101</c:v>
                      </c:pt>
                      <c:pt idx="13">
                        <c:v>0.17443955040476672</c:v>
                      </c:pt>
                      <c:pt idx="14">
                        <c:v>6.0800093949254501E-2</c:v>
                      </c:pt>
                      <c:pt idx="15">
                        <c:v>9.8309756062843784E-2</c:v>
                      </c:pt>
                      <c:pt idx="16">
                        <c:v>0.24768256202584982</c:v>
                      </c:pt>
                      <c:pt idx="17">
                        <c:v>0.27670211082336532</c:v>
                      </c:pt>
                      <c:pt idx="18">
                        <c:v>0.17742446317364891</c:v>
                      </c:pt>
                      <c:pt idx="19">
                        <c:v>0.34619678414005328</c:v>
                      </c:pt>
                      <c:pt idx="20">
                        <c:v>0.12420495446697487</c:v>
                      </c:pt>
                      <c:pt idx="21">
                        <c:v>0.15997860087940258</c:v>
                      </c:pt>
                      <c:pt idx="22">
                        <c:v>0.22826961149908639</c:v>
                      </c:pt>
                      <c:pt idx="23">
                        <c:v>0.20884515445940557</c:v>
                      </c:pt>
                      <c:pt idx="24">
                        <c:v>0.22838328920624223</c:v>
                      </c:pt>
                      <c:pt idx="25">
                        <c:v>0.14004191216630743</c:v>
                      </c:pt>
                      <c:pt idx="26">
                        <c:v>0.18049383075681671</c:v>
                      </c:pt>
                      <c:pt idx="27">
                        <c:v>0.19122534067390071</c:v>
                      </c:pt>
                      <c:pt idx="28">
                        <c:v>0.1592715970114226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5.459024724274621E-3</c:v>
                      </c:pt>
                      <c:pt idx="1">
                        <c:v>8.0010429291972988E-3</c:v>
                      </c:pt>
                      <c:pt idx="2">
                        <c:v>8.9313456567483383E-3</c:v>
                      </c:pt>
                      <c:pt idx="3">
                        <c:v>6.1469403366759745E-3</c:v>
                      </c:pt>
                      <c:pt idx="4">
                        <c:v>5.2052198718678874E-3</c:v>
                      </c:pt>
                      <c:pt idx="5">
                        <c:v>5.9092189286295673E-3</c:v>
                      </c:pt>
                      <c:pt idx="6">
                        <c:v>1.0611972596945312E-2</c:v>
                      </c:pt>
                      <c:pt idx="7">
                        <c:v>3.2973584094474124E-3</c:v>
                      </c:pt>
                      <c:pt idx="8">
                        <c:v>7.9900908109214602E-3</c:v>
                      </c:pt>
                      <c:pt idx="9">
                        <c:v>8.2264327822827252E-3</c:v>
                      </c:pt>
                      <c:pt idx="10">
                        <c:v>3.7362429229179229E-3</c:v>
                      </c:pt>
                      <c:pt idx="11">
                        <c:v>8.3566929065455302E-3</c:v>
                      </c:pt>
                      <c:pt idx="12">
                        <c:v>1.060210556318656E-2</c:v>
                      </c:pt>
                      <c:pt idx="13">
                        <c:v>4.9810894649173817E-3</c:v>
                      </c:pt>
                      <c:pt idx="14">
                        <c:v>7.2145852562574622E-3</c:v>
                      </c:pt>
                      <c:pt idx="15">
                        <c:v>4.5006955249275371E-3</c:v>
                      </c:pt>
                      <c:pt idx="16">
                        <c:v>1.1721781898920286E-2</c:v>
                      </c:pt>
                      <c:pt idx="17">
                        <c:v>1.060500724525385E-2</c:v>
                      </c:pt>
                      <c:pt idx="18">
                        <c:v>8.6383655159021598E-3</c:v>
                      </c:pt>
                      <c:pt idx="19">
                        <c:v>1.1710830939315979E-2</c:v>
                      </c:pt>
                      <c:pt idx="20">
                        <c:v>2.9215864398007686E-3</c:v>
                      </c:pt>
                      <c:pt idx="21">
                        <c:v>4.9154280480553161E-3</c:v>
                      </c:pt>
                      <c:pt idx="22">
                        <c:v>9.3803945972181051E-3</c:v>
                      </c:pt>
                      <c:pt idx="23">
                        <c:v>8.7763515296859201E-3</c:v>
                      </c:pt>
                      <c:pt idx="24">
                        <c:v>8.2620781210709926E-3</c:v>
                      </c:pt>
                      <c:pt idx="25">
                        <c:v>5.3227742160138576E-3</c:v>
                      </c:pt>
                      <c:pt idx="26">
                        <c:v>7.4321073555071388E-3</c:v>
                      </c:pt>
                      <c:pt idx="27">
                        <c:v>8.2043888503968727E-3</c:v>
                      </c:pt>
                      <c:pt idx="28">
                        <c:v>1.0943614676671251E-2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0.52375522343388103</c:v>
                      </c:pt>
                      <c:pt idx="11">
                        <c:v>0</c:v>
                      </c:pt>
                      <c:pt idx="12">
                        <c:v>0</c:v>
                      </c:pt>
                      <c:pt idx="13">
                        <c:v>0.19705299541381124</c:v>
                      </c:pt>
                      <c:pt idx="14">
                        <c:v>0</c:v>
                      </c:pt>
                      <c:pt idx="15">
                        <c:v>0</c:v>
                      </c:pt>
                      <c:pt idx="16">
                        <c:v>0</c:v>
                      </c:pt>
                      <c:pt idx="17">
                        <c:v>0</c:v>
                      </c:pt>
                      <c:pt idx="18">
                        <c:v>0</c:v>
                      </c:pt>
                      <c:pt idx="19">
                        <c:v>0</c:v>
                      </c:pt>
                      <c:pt idx="20">
                        <c:v>0.67579956847705147</c:v>
                      </c:pt>
                      <c:pt idx="21">
                        <c:v>0</c:v>
                      </c:pt>
                      <c:pt idx="22">
                        <c:v>0</c:v>
                      </c:pt>
                      <c:pt idx="23">
                        <c:v>0</c:v>
                      </c:pt>
                      <c:pt idx="24">
                        <c:v>0</c:v>
                      </c:pt>
                      <c:pt idx="25">
                        <c:v>0</c:v>
                      </c:pt>
                      <c:pt idx="26">
                        <c:v>0</c:v>
                      </c:pt>
                      <c:pt idx="27">
                        <c:v>0</c:v>
                      </c:pt>
                      <c:pt idx="28">
                        <c:v>4.7013400639512391E-2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排出量比較シート!$BE$21:$BE$50</c:f>
              <c:numCache>
                <c:formatCode>#,##0_);[Red]\(#,##0\)</c:formatCode>
                <c:ptCount val="30"/>
                <c:pt idx="0">
                  <c:v>13.566814517385613</c:v>
                </c:pt>
                <c:pt idx="1">
                  <c:v>4.9827161788468137</c:v>
                </c:pt>
                <c:pt idx="2">
                  <c:v>1.5599627540278875</c:v>
                </c:pt>
                <c:pt idx="3">
                  <c:v>12.271357797030063</c:v>
                </c:pt>
                <c:pt idx="4">
                  <c:v>15.483163067136926</c:v>
                </c:pt>
                <c:pt idx="5">
                  <c:v>10.205208347917662</c:v>
                </c:pt>
                <c:pt idx="6">
                  <c:v>1.5040879254066433</c:v>
                </c:pt>
                <c:pt idx="7">
                  <c:v>32.625432794881334</c:v>
                </c:pt>
                <c:pt idx="8">
                  <c:v>6.8115348914408242</c:v>
                </c:pt>
                <c:pt idx="9">
                  <c:v>3.5812930939425378</c:v>
                </c:pt>
                <c:pt idx="10">
                  <c:v>3.5387356404750965</c:v>
                </c:pt>
                <c:pt idx="11">
                  <c:v>4.5928641271879505</c:v>
                </c:pt>
                <c:pt idx="12">
                  <c:v>2.5230405503677451</c:v>
                </c:pt>
                <c:pt idx="13">
                  <c:v>7.9979417768365737</c:v>
                </c:pt>
                <c:pt idx="14">
                  <c:v>8.6479079373892631</c:v>
                </c:pt>
                <c:pt idx="15">
                  <c:v>19.028289511497913</c:v>
                </c:pt>
                <c:pt idx="16">
                  <c:v>2.0186728193662775</c:v>
                </c:pt>
                <c:pt idx="17">
                  <c:v>1.0826482163020696</c:v>
                </c:pt>
                <c:pt idx="18">
                  <c:v>3.3365776495856077</c:v>
                </c:pt>
                <c:pt idx="19">
                  <c:v>1.1383004751547792</c:v>
                </c:pt>
                <c:pt idx="20">
                  <c:v>1.4853675007357654</c:v>
                </c:pt>
                <c:pt idx="21">
                  <c:v>12.850485974222991</c:v>
                </c:pt>
                <c:pt idx="22">
                  <c:v>1.0503365054785343</c:v>
                </c:pt>
                <c:pt idx="23">
                  <c:v>6.2581033782224171</c:v>
                </c:pt>
                <c:pt idx="24">
                  <c:v>4.4430526135260848</c:v>
                </c:pt>
                <c:pt idx="25">
                  <c:v>12.642050172337814</c:v>
                </c:pt>
                <c:pt idx="26">
                  <c:v>8.6469838288801313</c:v>
                </c:pt>
                <c:pt idx="27">
                  <c:v>5.9684468971605966</c:v>
                </c:pt>
                <c:pt idx="28">
                  <c:v>0.85594108220392195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排出量比較シート!$BI$21:$BI$50</c:f>
              <c:numCache>
                <c:formatCode>#,##0_);[Red]\(#,##0\)</c:formatCode>
                <c:ptCount val="30"/>
                <c:pt idx="0">
                  <c:v>4.4805652104092548</c:v>
                </c:pt>
                <c:pt idx="1">
                  <c:v>5.9426143419289241</c:v>
                </c:pt>
                <c:pt idx="2">
                  <c:v>3.8272368118620035</c:v>
                </c:pt>
                <c:pt idx="3">
                  <c:v>3.114974618392091</c:v>
                </c:pt>
                <c:pt idx="4">
                  <c:v>3.3559611934539437</c:v>
                </c:pt>
                <c:pt idx="5">
                  <c:v>3.9985920602855494</c:v>
                </c:pt>
                <c:pt idx="6">
                  <c:v>2.5236365003980903</c:v>
                </c:pt>
                <c:pt idx="7">
                  <c:v>3.0034067595671594</c:v>
                </c:pt>
                <c:pt idx="8">
                  <c:v>2.9306150068861139</c:v>
                </c:pt>
                <c:pt idx="9">
                  <c:v>4.6412229271171563</c:v>
                </c:pt>
                <c:pt idx="10">
                  <c:v>5.1995512167989997</c:v>
                </c:pt>
                <c:pt idx="11">
                  <c:v>2.6744344523390411</c:v>
                </c:pt>
                <c:pt idx="12">
                  <c:v>1.7099978113731789</c:v>
                </c:pt>
                <c:pt idx="13">
                  <c:v>5.9407640733985669</c:v>
                </c:pt>
                <c:pt idx="14">
                  <c:v>2.6151506108563973</c:v>
                </c:pt>
                <c:pt idx="15">
                  <c:v>3.1729899049810553</c:v>
                </c:pt>
                <c:pt idx="16">
                  <c:v>1.9479763808199677</c:v>
                </c:pt>
                <c:pt idx="17">
                  <c:v>2.6573390964456709</c:v>
                </c:pt>
                <c:pt idx="18">
                  <c:v>4.5110088576845575</c:v>
                </c:pt>
                <c:pt idx="19">
                  <c:v>1.6016519305092372</c:v>
                </c:pt>
                <c:pt idx="20">
                  <c:v>3.2412562535174567</c:v>
                </c:pt>
                <c:pt idx="21">
                  <c:v>4.0298310607565311</c:v>
                </c:pt>
                <c:pt idx="22">
                  <c:v>4.6005259582831153</c:v>
                </c:pt>
                <c:pt idx="23">
                  <c:v>1.940679852726547</c:v>
                </c:pt>
                <c:pt idx="24">
                  <c:v>2.7255652802877584</c:v>
                </c:pt>
                <c:pt idx="25">
                  <c:v>3.3604239078069407</c:v>
                </c:pt>
                <c:pt idx="26">
                  <c:v>1.7176697252634883</c:v>
                </c:pt>
                <c:pt idx="27">
                  <c:v>2.2208501067893698</c:v>
                </c:pt>
                <c:pt idx="28">
                  <c:v>3.2174835349318491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排出量比較シート!$BJ$21:$BJ$50</c:f>
              <c:numCache>
                <c:formatCode>#,##0_);[Red]\(#,##0\)</c:formatCode>
                <c:ptCount val="30"/>
                <c:pt idx="0">
                  <c:v>7.3305093513936432</c:v>
                </c:pt>
                <c:pt idx="1">
                  <c:v>3.4079441497116592</c:v>
                </c:pt>
                <c:pt idx="2">
                  <c:v>4.2748915740121687</c:v>
                </c:pt>
                <c:pt idx="3">
                  <c:v>7.6327983968119364</c:v>
                </c:pt>
                <c:pt idx="4">
                  <c:v>6.1880345767980289</c:v>
                </c:pt>
                <c:pt idx="5">
                  <c:v>6.2413797024600806</c:v>
                </c:pt>
                <c:pt idx="6">
                  <c:v>3.9069705778881709</c:v>
                </c:pt>
                <c:pt idx="7">
                  <c:v>5.7212647272550754</c:v>
                </c:pt>
                <c:pt idx="8">
                  <c:v>3.2502060358529925</c:v>
                </c:pt>
                <c:pt idx="9">
                  <c:v>6.5525596021553847</c:v>
                </c:pt>
                <c:pt idx="10">
                  <c:v>5.6827464846089324</c:v>
                </c:pt>
                <c:pt idx="11">
                  <c:v>2.5650455538426487</c:v>
                </c:pt>
                <c:pt idx="12">
                  <c:v>5.1864092995400082</c:v>
                </c:pt>
                <c:pt idx="13">
                  <c:v>3.4395493257468233</c:v>
                </c:pt>
                <c:pt idx="14">
                  <c:v>7.5349989997648423</c:v>
                </c:pt>
                <c:pt idx="15">
                  <c:v>6.0013266369808473</c:v>
                </c:pt>
                <c:pt idx="16">
                  <c:v>2.7413177856519351</c:v>
                </c:pt>
                <c:pt idx="17">
                  <c:v>3.9139785968619609</c:v>
                </c:pt>
                <c:pt idx="18">
                  <c:v>4.0201143624037616</c:v>
                </c:pt>
                <c:pt idx="19">
                  <c:v>2.9719824453682699</c:v>
                </c:pt>
                <c:pt idx="20">
                  <c:v>3.1414550508487653</c:v>
                </c:pt>
                <c:pt idx="21">
                  <c:v>5.3256217119281892</c:v>
                </c:pt>
                <c:pt idx="22">
                  <c:v>3.7285682643656823</c:v>
                </c:pt>
                <c:pt idx="23">
                  <c:v>3.0311865050199183</c:v>
                </c:pt>
                <c:pt idx="24">
                  <c:v>4.3080929753915616</c:v>
                </c:pt>
                <c:pt idx="25">
                  <c:v>5.8546275414102045</c:v>
                </c:pt>
                <c:pt idx="26">
                  <c:v>3.8762108018302843</c:v>
                </c:pt>
                <c:pt idx="27">
                  <c:v>3.9578562447194972</c:v>
                </c:pt>
                <c:pt idx="28">
                  <c:v>4.8141607791547338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排出量比較シート!$BK$21:$BK$50</c:f>
              <c:numCache>
                <c:formatCode>#,##0_);[Red]\(#,##0\)</c:formatCode>
                <c:ptCount val="30"/>
                <c:pt idx="0">
                  <c:v>5.3992204376006585</c:v>
                </c:pt>
                <c:pt idx="1">
                  <c:v>6.2265355084547043</c:v>
                </c:pt>
                <c:pt idx="2">
                  <c:v>8.24255579684975</c:v>
                </c:pt>
                <c:pt idx="3">
                  <c:v>4.6385694791330758</c:v>
                </c:pt>
                <c:pt idx="4">
                  <c:v>6.7053664502557906</c:v>
                </c:pt>
                <c:pt idx="5">
                  <c:v>7.144450588150117</c:v>
                </c:pt>
                <c:pt idx="6">
                  <c:v>7.1333432495865168</c:v>
                </c:pt>
                <c:pt idx="7">
                  <c:v>6.9323933892909002</c:v>
                </c:pt>
                <c:pt idx="8">
                  <c:v>7.1938174834562281</c:v>
                </c:pt>
                <c:pt idx="9">
                  <c:v>4.5081985059041454</c:v>
                </c:pt>
                <c:pt idx="10">
                  <c:v>28.579918557881694</c:v>
                </c:pt>
                <c:pt idx="11">
                  <c:v>8.7523147880470695</c:v>
                </c:pt>
                <c:pt idx="12">
                  <c:v>5.5241915689662093</c:v>
                </c:pt>
                <c:pt idx="13">
                  <c:v>13.07457166755264</c:v>
                </c:pt>
                <c:pt idx="14">
                  <c:v>3.7568979149980142</c:v>
                </c:pt>
                <c:pt idx="15">
                  <c:v>5.9984989771485147</c:v>
                </c:pt>
                <c:pt idx="16">
                  <c:v>6.6918036763920323</c:v>
                </c:pt>
                <c:pt idx="17">
                  <c:v>6.6843084489469966</c:v>
                </c:pt>
                <c:pt idx="18">
                  <c:v>5.403212360564841</c:v>
                </c:pt>
                <c:pt idx="19">
                  <c:v>7.3990133144351162</c:v>
                </c:pt>
                <c:pt idx="20">
                  <c:v>44.774196055230931</c:v>
                </c:pt>
                <c:pt idx="21">
                  <c:v>7.7358255560725686</c:v>
                </c:pt>
                <c:pt idx="22">
                  <c:v>6.6652323046814814</c:v>
                </c:pt>
                <c:pt idx="23">
                  <c:v>5.8195790622097752</c:v>
                </c:pt>
                <c:pt idx="24">
                  <c:v>6.425485627474302</c:v>
                </c:pt>
                <c:pt idx="25">
                  <c:v>6.3130476090148591</c:v>
                </c:pt>
                <c:pt idx="26">
                  <c:v>5.8154695183630274</c:v>
                </c:pt>
                <c:pt idx="27">
                  <c:v>5.6983332650416232</c:v>
                </c:pt>
                <c:pt idx="28">
                  <c:v>4.8317395444023363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排出量比較シート!$BQ$21:$BQ$50</c:f>
              <c:numCache>
                <c:formatCode>#,##0_);[Red]\(#,##0\)</c:formatCode>
                <c:ptCount val="30"/>
                <c:pt idx="0">
                  <c:v>0.40550705403337572</c:v>
                </c:pt>
                <c:pt idx="1">
                  <c:v>0.73048943289736479</c:v>
                </c:pt>
                <c:pt idx="2">
                  <c:v>0.37580339160086151</c:v>
                </c:pt>
                <c:pt idx="3">
                  <c:v>0.1599108591976664</c:v>
                </c:pt>
                <c:pt idx="4">
                  <c:v>0.2908836494974279</c:v>
                </c:pt>
                <c:pt idx="5">
                  <c:v>0</c:v>
                </c:pt>
                <c:pt idx="6">
                  <c:v>0.32843450360201182</c:v>
                </c:pt>
                <c:pt idx="7">
                  <c:v>0.39214781013783412</c:v>
                </c:pt>
                <c:pt idx="8">
                  <c:v>0.29204185448535019</c:v>
                </c:pt>
                <c:pt idx="9">
                  <c:v>0.3199095466869773</c:v>
                </c:pt>
                <c:pt idx="10">
                  <c:v>0.31901092853000002</c:v>
                </c:pt>
                <c:pt idx="11">
                  <c:v>0.40956023293200022</c:v>
                </c:pt>
                <c:pt idx="12">
                  <c:v>0</c:v>
                </c:pt>
                <c:pt idx="13">
                  <c:v>0.39544939086480002</c:v>
                </c:pt>
                <c:pt idx="14">
                  <c:v>0.33698305472696721</c:v>
                </c:pt>
                <c:pt idx="15">
                  <c:v>0.92241326015365144</c:v>
                </c:pt>
                <c:pt idx="16">
                  <c:v>0.23716253623109881</c:v>
                </c:pt>
                <c:pt idx="17">
                  <c:v>0.49563727669167651</c:v>
                </c:pt>
                <c:pt idx="18">
                  <c:v>0.51694530378167103</c:v>
                </c:pt>
                <c:pt idx="19">
                  <c:v>0</c:v>
                </c:pt>
                <c:pt idx="20">
                  <c:v>0.49667296111999998</c:v>
                </c:pt>
                <c:pt idx="21">
                  <c:v>0.28697459806505282</c:v>
                </c:pt>
                <c:pt idx="22">
                  <c:v>0.71324756423352587</c:v>
                </c:pt>
                <c:pt idx="23">
                  <c:v>0.29068010798610822</c:v>
                </c:pt>
                <c:pt idx="24">
                  <c:v>0.43887307245017498</c:v>
                </c:pt>
                <c:pt idx="25">
                  <c:v>0</c:v>
                </c:pt>
                <c:pt idx="26">
                  <c:v>0.52335616419117614</c:v>
                </c:pt>
                <c:pt idx="27">
                  <c:v>0.2580225457482403</c:v>
                </c:pt>
                <c:pt idx="28">
                  <c:v>0.25151623523706651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排出量比較シート!$BR$21:$BR$50</c:f>
              <c:numCache>
                <c:formatCode>#,##0_);[Red]\(#,##0\)</c:formatCode>
                <c:ptCount val="30"/>
                <c:pt idx="0">
                  <c:v>31.182616570822546</c:v>
                </c:pt>
                <c:pt idx="1">
                  <c:v>21.290299611839465</c:v>
                </c:pt>
                <c:pt idx="2">
                  <c:v>18.280450328352671</c:v>
                </c:pt>
                <c:pt idx="3">
                  <c:v>27.817611150564833</c:v>
                </c:pt>
                <c:pt idx="4">
                  <c:v>32.023408937142122</c:v>
                </c:pt>
                <c:pt idx="5">
                  <c:v>27.589630698813409</c:v>
                </c:pt>
                <c:pt idx="6">
                  <c:v>15.396472756881433</c:v>
                </c:pt>
                <c:pt idx="7">
                  <c:v>48.674645481132302</c:v>
                </c:pt>
                <c:pt idx="8">
                  <c:v>20.47821527212151</c:v>
                </c:pt>
                <c:pt idx="9">
                  <c:v>19.603183675806196</c:v>
                </c:pt>
                <c:pt idx="10">
                  <c:v>43.31996282829472</c:v>
                </c:pt>
                <c:pt idx="11">
                  <c:v>18.994219154348713</c:v>
                </c:pt>
                <c:pt idx="12">
                  <c:v>14.943639230247141</c:v>
                </c:pt>
                <c:pt idx="13">
                  <c:v>30.848276234399407</c:v>
                </c:pt>
                <c:pt idx="14">
                  <c:v>22.891938517735483</c:v>
                </c:pt>
                <c:pt idx="15">
                  <c:v>35.123518290761986</c:v>
                </c:pt>
                <c:pt idx="16">
                  <c:v>13.63693319846131</c:v>
                </c:pt>
                <c:pt idx="17">
                  <c:v>14.833911635248375</c:v>
                </c:pt>
                <c:pt idx="18">
                  <c:v>17.78785853402044</c:v>
                </c:pt>
                <c:pt idx="19">
                  <c:v>13.110948165467402</c:v>
                </c:pt>
                <c:pt idx="20">
                  <c:v>53.138947821452916</c:v>
                </c:pt>
                <c:pt idx="21">
                  <c:v>30.228738901045336</c:v>
                </c:pt>
                <c:pt idx="22">
                  <c:v>16.75791059704234</c:v>
                </c:pt>
                <c:pt idx="23">
                  <c:v>17.340228906164768</c:v>
                </c:pt>
                <c:pt idx="24">
                  <c:v>18.341069569129882</c:v>
                </c:pt>
                <c:pt idx="25">
                  <c:v>28.17014923056982</c:v>
                </c:pt>
                <c:pt idx="26">
                  <c:v>20.579690038528106</c:v>
                </c:pt>
                <c:pt idx="27">
                  <c:v>18.103509059459327</c:v>
                </c:pt>
                <c:pt idx="28">
                  <c:v>13.970841175929905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extLst>
                      <c:ext uri="{02D57815-91ED-43cb-92C2-25804820EDAC}">
                        <c15:formulaRef>
                          <c15:sqref>排出量比較シート!$BF$21:$BF$68</c15:sqref>
                        </c15:formulaRef>
                      </c:ext>
                    </c:extLst>
                    <c:numCache>
                      <c:formatCode>#,##0_);[Red]\(#,##0\)</c:formatCode>
                      <c:ptCount val="48"/>
                      <c:pt idx="0">
                        <c:v>10.10333442109844</c:v>
                      </c:pt>
                      <c:pt idx="1">
                        <c:v>3.9906362291101338</c:v>
                      </c:pt>
                      <c:pt idx="2">
                        <c:v>0.3369174711965644</c:v>
                      </c:pt>
                      <c:pt idx="3">
                        <c:v>9.3004562613071542</c:v>
                      </c:pt>
                      <c:pt idx="4">
                        <c:v>10.362758199623221</c:v>
                      </c:pt>
                      <c:pt idx="5">
                        <c:v>1.402352789209691</c:v>
                      </c:pt>
                      <c:pt idx="6">
                        <c:v>0.31466805174242563</c:v>
                      </c:pt>
                      <c:pt idx="7">
                        <c:v>17.12645701462576</c:v>
                      </c:pt>
                      <c:pt idx="8">
                        <c:v>4.5572972338045501</c:v>
                      </c:pt>
                      <c:pt idx="9">
                        <c:v>0</c:v>
                      </c:pt>
                      <c:pt idx="10">
                        <c:v>0</c:v>
                      </c:pt>
                      <c:pt idx="11">
                        <c:v>0</c:v>
                      </c:pt>
                      <c:pt idx="12">
                        <c:v>0</c:v>
                      </c:pt>
                      <c:pt idx="13">
                        <c:v>0</c:v>
                      </c:pt>
                      <c:pt idx="14">
                        <c:v>8.1444937931181354</c:v>
                      </c:pt>
                      <c:pt idx="15">
                        <c:v>4.111486836573472</c:v>
                      </c:pt>
                      <c:pt idx="16">
                        <c:v>0.64810616464923698</c:v>
                      </c:pt>
                      <c:pt idx="17">
                        <c:v>0.86280145200698577</c:v>
                      </c:pt>
                      <c:pt idx="18">
                        <c:v>2.3155292757475401</c:v>
                      </c:pt>
                      <c:pt idx="19">
                        <c:v>0.18199965987849659</c:v>
                      </c:pt>
                      <c:pt idx="20">
                        <c:v>0</c:v>
                      </c:pt>
                      <c:pt idx="21">
                        <c:v>1.63596731580707</c:v>
                      </c:pt>
                      <c:pt idx="22">
                        <c:v>0.84870889679016892</c:v>
                      </c:pt>
                      <c:pt idx="23">
                        <c:v>2.104537557098511</c:v>
                      </c:pt>
                      <c:pt idx="24">
                        <c:v>3.8562315585225369</c:v>
                      </c:pt>
                      <c:pt idx="25">
                        <c:v>2.5802380911906129</c:v>
                      </c:pt>
                      <c:pt idx="26">
                        <c:v>4.9494278445161379</c:v>
                      </c:pt>
                      <c:pt idx="27">
                        <c:v>2.043301652888013</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0.45103579400014315</c:v>
                      </c:pt>
                      <c:pt idx="1">
                        <c:v>0.23419146184243092</c:v>
                      </c:pt>
                      <c:pt idx="2">
                        <c:v>0.57807997618605322</c:v>
                      </c:pt>
                      <c:pt idx="3">
                        <c:v>0.39574753538077073</c:v>
                      </c:pt>
                      <c:pt idx="4">
                        <c:v>0.40738716877432279</c:v>
                      </c:pt>
                      <c:pt idx="5">
                        <c:v>0.15422514246456506</c:v>
                      </c:pt>
                      <c:pt idx="6">
                        <c:v>0.47773401805564403</c:v>
                      </c:pt>
                      <c:pt idx="7">
                        <c:v>0.29099083483880206</c:v>
                      </c:pt>
                      <c:pt idx="8">
                        <c:v>0.28274270299159104</c:v>
                      </c:pt>
                      <c:pt idx="9">
                        <c:v>0.3259097350194583</c:v>
                      </c:pt>
                      <c:pt idx="10">
                        <c:v>0.2983827351671085</c:v>
                      </c:pt>
                      <c:pt idx="11">
                        <c:v>0.41579879979823098</c:v>
                      </c:pt>
                      <c:pt idx="12">
                        <c:v>0.17097197968896949</c:v>
                      </c:pt>
                      <c:pt idx="13">
                        <c:v>0.39116300785812302</c:v>
                      </c:pt>
                      <c:pt idx="14">
                        <c:v>0.50341414427112752</c:v>
                      </c:pt>
                      <c:pt idx="15">
                        <c:v>0.34045927676139837</c:v>
                      </c:pt>
                      <c:pt idx="16">
                        <c:v>0.19467081230829214</c:v>
                      </c:pt>
                      <c:pt idx="17">
                        <c:v>0.13088603234401205</c:v>
                      </c:pt>
                      <c:pt idx="18">
                        <c:v>0.3716890061151647</c:v>
                      </c:pt>
                      <c:pt idx="19">
                        <c:v>5.6180476891206928E-2</c:v>
                      </c:pt>
                      <c:pt idx="20">
                        <c:v>0.37604559692640815</c:v>
                      </c:pt>
                      <c:pt idx="21">
                        <c:v>0.282261109793638</c:v>
                      </c:pt>
                      <c:pt idx="22">
                        <c:v>0.16192276556784357</c:v>
                      </c:pt>
                      <c:pt idx="23">
                        <c:v>0.17465125967910108</c:v>
                      </c:pt>
                      <c:pt idx="24">
                        <c:v>0.23400970037286806</c:v>
                      </c:pt>
                      <c:pt idx="25">
                        <c:v>0.39283762703238279</c:v>
                      </c:pt>
                      <c:pt idx="26">
                        <c:v>0.27366113637050588</c:v>
                      </c:pt>
                      <c:pt idx="27">
                        <c:v>0.93397795039509235</c:v>
                      </c:pt>
                      <c:pt idx="28">
                        <c:v>0.48522057363960203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3.0124443022870286</c:v>
                      </c:pt>
                      <c:pt idx="1">
                        <c:v>0.75788848789424867</c:v>
                      </c:pt>
                      <c:pt idx="2">
                        <c:v>0.64496530664526985</c:v>
                      </c:pt>
                      <c:pt idx="3">
                        <c:v>2.5751540003421378</c:v>
                      </c:pt>
                      <c:pt idx="4">
                        <c:v>4.7130176987393835</c:v>
                      </c:pt>
                      <c:pt idx="5">
                        <c:v>8.6486304162434049</c:v>
                      </c:pt>
                      <c:pt idx="6">
                        <c:v>0.71168585560857367</c:v>
                      </c:pt>
                      <c:pt idx="7">
                        <c:v>15.207984945416774</c:v>
                      </c:pt>
                      <c:pt idx="8">
                        <c:v>1.9714949546446829</c:v>
                      </c:pt>
                      <c:pt idx="9">
                        <c:v>3.2553833589230794</c:v>
                      </c:pt>
                      <c:pt idx="10">
                        <c:v>3.2403529053079878</c:v>
                      </c:pt>
                      <c:pt idx="11">
                        <c:v>4.1770653273897196</c:v>
                      </c:pt>
                      <c:pt idx="12">
                        <c:v>2.3520685706787758</c:v>
                      </c:pt>
                      <c:pt idx="13">
                        <c:v>7.606778768978451</c:v>
                      </c:pt>
                      <c:pt idx="14">
                        <c:v>0</c:v>
                      </c:pt>
                      <c:pt idx="15">
                        <c:v>14.576343398163042</c:v>
                      </c:pt>
                      <c:pt idx="16">
                        <c:v>1.1758958424087487</c:v>
                      </c:pt>
                      <c:pt idx="17">
                        <c:v>8.8960731951071709E-2</c:v>
                      </c:pt>
                      <c:pt idx="18">
                        <c:v>0.64935936772290259</c:v>
                      </c:pt>
                      <c:pt idx="19">
                        <c:v>0.90012033838507577</c:v>
                      </c:pt>
                      <c:pt idx="20">
                        <c:v>1.1093219038093574</c:v>
                      </c:pt>
                      <c:pt idx="21">
                        <c:v>10.932257548622283</c:v>
                      </c:pt>
                      <c:pt idx="22">
                        <c:v>3.9704843120521714E-2</c:v>
                      </c:pt>
                      <c:pt idx="23">
                        <c:v>3.9789145614448054</c:v>
                      </c:pt>
                      <c:pt idx="24">
                        <c:v>0.3528113546306792</c:v>
                      </c:pt>
                      <c:pt idx="25">
                        <c:v>9.668974454114819</c:v>
                      </c:pt>
                      <c:pt idx="26">
                        <c:v>3.4238948479934868</c:v>
                      </c:pt>
                      <c:pt idx="27">
                        <c:v>2.9911672938774916</c:v>
                      </c:pt>
                      <c:pt idx="28">
                        <c:v>0.37072050856431993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5.228993762772963</c:v>
                      </c:pt>
                      <c:pt idx="1">
                        <c:v>6.0561909072849041</c:v>
                      </c:pt>
                      <c:pt idx="2">
                        <c:v>8.0792867762062137</c:v>
                      </c:pt>
                      <c:pt idx="3">
                        <c:v>4.4675762830817014</c:v>
                      </c:pt>
                      <c:pt idx="4">
                        <c:v>6.538677565691227</c:v>
                      </c:pt>
                      <c:pt idx="5">
                        <c:v>6.9814174201907893</c:v>
                      </c:pt>
                      <c:pt idx="6">
                        <c:v>6.9699563026008757</c:v>
                      </c:pt>
                      <c:pt idx="7">
                        <c:v>6.7718956376868169</c:v>
                      </c:pt>
                      <c:pt idx="8">
                        <c:v>7.0301946837863785</c:v>
                      </c:pt>
                      <c:pt idx="9">
                        <c:v>4.346934233076384</c:v>
                      </c:pt>
                      <c:pt idx="10">
                        <c:v>5.7290078430624893</c:v>
                      </c:pt>
                      <c:pt idx="11">
                        <c:v>8.5935859315745518</c:v>
                      </c:pt>
                      <c:pt idx="12">
                        <c:v>5.3657575283489534</c:v>
                      </c:pt>
                      <c:pt idx="13">
                        <c:v>6.8421684084495231</c:v>
                      </c:pt>
                      <c:pt idx="14">
                        <c:v>3.5917420728808076</c:v>
                      </c:pt>
                      <c:pt idx="15">
                        <c:v>5.840418715557572</c:v>
                      </c:pt>
                      <c:pt idx="16">
                        <c:v>6.5319545196695232</c:v>
                      </c:pt>
                      <c:pt idx="17">
                        <c:v>6.526994708579732</c:v>
                      </c:pt>
                      <c:pt idx="18">
                        <c:v>5.249554336802813</c:v>
                      </c:pt>
                      <c:pt idx="19">
                        <c:v>7.2454732170151921</c:v>
                      </c:pt>
                      <c:pt idx="20">
                        <c:v>8.7076680187880591</c:v>
                      </c:pt>
                      <c:pt idx="21">
                        <c:v>7.5872383650210296</c:v>
                      </c:pt>
                      <c:pt idx="22">
                        <c:v>6.5080364906563215</c:v>
                      </c:pt>
                      <c:pt idx="23">
                        <c:v>5.6673951177240518</c:v>
                      </c:pt>
                      <c:pt idx="24">
                        <c:v>6.2739502778701528</c:v>
                      </c:pt>
                      <c:pt idx="25">
                        <c:v>6.1631042650291192</c:v>
                      </c:pt>
                      <c:pt idx="26">
                        <c:v>5.662519052653626</c:v>
                      </c:pt>
                      <c:pt idx="27">
                        <c:v>5.5498050371611365</c:v>
                      </c:pt>
                      <c:pt idx="28">
                        <c:v>4.0220312883889973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3.2129277749742875</c:v>
                </c:pt>
                <c:pt idx="2">
                  <c:v>0.25524805044432247</c:v>
                </c:pt>
                <c:pt idx="3">
                  <c:v>0.32128845716917548</c:v>
                </c:pt>
                <c:pt idx="4">
                  <c:v>3.0491393103899029</c:v>
                </c:pt>
                <c:pt idx="5">
                  <c:v>4.2653425241484983</c:v>
                </c:pt>
                <c:pt idx="7">
                  <c:v>6.2818208358711711</c:v>
                </c:pt>
                <c:pt idx="8">
                  <c:v>0.14816253908720869</c:v>
                </c:pt>
                <c:pt idx="9">
                  <c:v>0</c:v>
                </c:pt>
                <c:pt idx="10">
                  <c:v>0.48784133823164572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3.7894642825877853</c:v>
                </c:pt>
                <c:pt idx="4">
                  <c:v>3.0491393103899029</c:v>
                </c:pt>
                <c:pt idx="5">
                  <c:v>4.2653425241484983</c:v>
                </c:pt>
                <c:pt idx="6">
                  <c:v>6.4299833749583799</c:v>
                </c:pt>
                <c:pt idx="10">
                  <c:v>0.48784133823164572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金ヶ崎町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金ヶ崎町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7214150.9542919565</c:v>
                </c:pt>
                <c:pt idx="1">
                  <c:v>3021454.2167797638</c:v>
                </c:pt>
                <c:pt idx="2">
                  <c:v>8922510.4302312452</c:v>
                </c:pt>
                <c:pt idx="3">
                  <c:v>2730381.5783350631</c:v>
                </c:pt>
                <c:pt idx="4">
                  <c:v>8652210.8676095419</c:v>
                </c:pt>
                <c:pt idx="5">
                  <c:v>1173665.1117011285</c:v>
                </c:pt>
                <c:pt idx="6">
                  <c:v>2095373.3713002042</c:v>
                </c:pt>
                <c:pt idx="7">
                  <c:v>2423539.7764943885</c:v>
                </c:pt>
                <c:pt idx="8">
                  <c:v>3305324.8213360715</c:v>
                </c:pt>
                <c:pt idx="9">
                  <c:v>2059739.2397017658</c:v>
                </c:pt>
                <c:pt idx="10">
                  <c:v>4472327.4125515567</c:v>
                </c:pt>
                <c:pt idx="11">
                  <c:v>6018697.6882457435</c:v>
                </c:pt>
                <c:pt idx="12">
                  <c:v>5238878.3520559939</c:v>
                </c:pt>
                <c:pt idx="13">
                  <c:v>1298433.167802823</c:v>
                </c:pt>
                <c:pt idx="14">
                  <c:v>18976844.56124096</c:v>
                </c:pt>
                <c:pt idx="15">
                  <c:v>1901270.4075311574</c:v>
                </c:pt>
                <c:pt idx="16">
                  <c:v>3229694.6835616855</c:v>
                </c:pt>
                <c:pt idx="17">
                  <c:v>2306080.8518813513</c:v>
                </c:pt>
                <c:pt idx="18">
                  <c:v>1235475.1638157985</c:v>
                </c:pt>
                <c:pt idx="19">
                  <c:v>7801642.9605047321</c:v>
                </c:pt>
                <c:pt idx="20">
                  <c:v>4202965.5797543824</c:v>
                </c:pt>
                <c:pt idx="21">
                  <c:v>4515694.6892095795</c:v>
                </c:pt>
                <c:pt idx="22">
                  <c:v>867219.48874082603</c:v>
                </c:pt>
                <c:pt idx="23">
                  <c:v>24892116.6632847</c:v>
                </c:pt>
                <c:pt idx="24">
                  <c:v>6619925.2036516722</c:v>
                </c:pt>
                <c:pt idx="25">
                  <c:v>209817.56336843965</c:v>
                </c:pt>
                <c:pt idx="26">
                  <c:v>3982985.852207114</c:v>
                </c:pt>
                <c:pt idx="27">
                  <c:v>463924.81940308464</c:v>
                </c:pt>
                <c:pt idx="28">
                  <c:v>8477693.0679170378</c:v>
                </c:pt>
                <c:pt idx="29">
                  <c:v>7217464.6543003889</c:v>
                </c:pt>
                <c:pt idx="30">
                  <c:v>716571.0592752893</c:v>
                </c:pt>
                <c:pt idx="31">
                  <c:v>885152.13434315799</c:v>
                </c:pt>
                <c:pt idx="32">
                  <c:v>1260747.2853074688</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金ヶ崎町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7214150.9542919565</c:v>
                </c:pt>
                <c:pt idx="1">
                  <c:v>3021454.2167797638</c:v>
                </c:pt>
                <c:pt idx="2">
                  <c:v>8922510.4302312452</c:v>
                </c:pt>
                <c:pt idx="3">
                  <c:v>2730381.5783350631</c:v>
                </c:pt>
                <c:pt idx="4">
                  <c:v>8652210.8676095419</c:v>
                </c:pt>
                <c:pt idx="5">
                  <c:v>1173665.1117011285</c:v>
                </c:pt>
                <c:pt idx="6">
                  <c:v>2095373.3713002042</c:v>
                </c:pt>
                <c:pt idx="7">
                  <c:v>2423539.7764943885</c:v>
                </c:pt>
                <c:pt idx="8">
                  <c:v>3305324.8213360715</c:v>
                </c:pt>
                <c:pt idx="9">
                  <c:v>2059739.2397017658</c:v>
                </c:pt>
                <c:pt idx="10">
                  <c:v>4472327.4125515567</c:v>
                </c:pt>
                <c:pt idx="11">
                  <c:v>6018697.6882457435</c:v>
                </c:pt>
                <c:pt idx="12">
                  <c:v>5238878.3520559939</c:v>
                </c:pt>
                <c:pt idx="13">
                  <c:v>1298433.167802823</c:v>
                </c:pt>
                <c:pt idx="14">
                  <c:v>18976844.56124096</c:v>
                </c:pt>
                <c:pt idx="15">
                  <c:v>1901270.4075311574</c:v>
                </c:pt>
                <c:pt idx="16">
                  <c:v>3229694.6835616855</c:v>
                </c:pt>
                <c:pt idx="17">
                  <c:v>2306080.8518813513</c:v>
                </c:pt>
                <c:pt idx="18">
                  <c:v>1235475.1638157985</c:v>
                </c:pt>
                <c:pt idx="19">
                  <c:v>7801642.9605047321</c:v>
                </c:pt>
                <c:pt idx="20">
                  <c:v>4202965.5797543824</c:v>
                </c:pt>
                <c:pt idx="21">
                  <c:v>4515694.6892095795</c:v>
                </c:pt>
                <c:pt idx="22">
                  <c:v>867219.48874082603</c:v>
                </c:pt>
                <c:pt idx="23">
                  <c:v>24892116.6632847</c:v>
                </c:pt>
                <c:pt idx="24">
                  <c:v>6619925.2036516722</c:v>
                </c:pt>
                <c:pt idx="25">
                  <c:v>209817.56336843965</c:v>
                </c:pt>
                <c:pt idx="26">
                  <c:v>3982985.852207114</c:v>
                </c:pt>
                <c:pt idx="27">
                  <c:v>463924.81940308464</c:v>
                </c:pt>
                <c:pt idx="28">
                  <c:v>8477693.0679170378</c:v>
                </c:pt>
                <c:pt idx="29">
                  <c:v>7217464.6543003889</c:v>
                </c:pt>
                <c:pt idx="30">
                  <c:v>716571.0592752893</c:v>
                </c:pt>
                <c:pt idx="31">
                  <c:v>885152.13434315799</c:v>
                </c:pt>
                <c:pt idx="32">
                  <c:v>1260747.2853074688</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金ヶ崎町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597320.81780708255</c:v>
                </c:pt>
                <c:pt idx="1">
                  <c:v>60099.441220236062</c:v>
                </c:pt>
                <c:pt idx="2">
                  <c:v>45781.383768753287</c:v>
                </c:pt>
                <c:pt idx="3">
                  <c:v>63033.874664936862</c:v>
                </c:pt>
                <c:pt idx="4">
                  <c:v>709277.74739045592</c:v>
                </c:pt>
                <c:pt idx="5">
                  <c:v>52002.856298871367</c:v>
                </c:pt>
                <c:pt idx="6">
                  <c:v>196185.08969979605</c:v>
                </c:pt>
                <c:pt idx="7">
                  <c:v>534164.68848024216</c:v>
                </c:pt>
                <c:pt idx="8">
                  <c:v>249220.25966392842</c:v>
                </c:pt>
                <c:pt idx="9">
                  <c:v>38944.489298233908</c:v>
                </c:pt>
                <c:pt idx="10">
                  <c:v>713411.67544844351</c:v>
                </c:pt>
                <c:pt idx="11">
                  <c:v>188501.90975425486</c:v>
                </c:pt>
                <c:pt idx="12">
                  <c:v>28429.058944006883</c:v>
                </c:pt>
                <c:pt idx="13">
                  <c:v>29137.961197176843</c:v>
                </c:pt>
                <c:pt idx="14">
                  <c:v>98527.491759040597</c:v>
                </c:pt>
                <c:pt idx="15">
                  <c:v>146800.35346884234</c:v>
                </c:pt>
                <c:pt idx="16">
                  <c:v>29371.856438314568</c:v>
                </c:pt>
                <c:pt idx="17">
                  <c:v>231725.80350511835</c:v>
                </c:pt>
                <c:pt idx="18">
                  <c:v>13786.676184201317</c:v>
                </c:pt>
                <c:pt idx="19">
                  <c:v>158332.56949526898</c:v>
                </c:pt>
                <c:pt idx="20">
                  <c:v>23932.815245616617</c:v>
                </c:pt>
                <c:pt idx="21">
                  <c:v>130829.53479042072</c:v>
                </c:pt>
                <c:pt idx="22">
                  <c:v>14845.645259173954</c:v>
                </c:pt>
                <c:pt idx="23">
                  <c:v>122296.56135958104</c:v>
                </c:pt>
                <c:pt idx="24">
                  <c:v>553629.9785850785</c:v>
                </c:pt>
                <c:pt idx="25">
                  <c:v>41325.643631560328</c:v>
                </c:pt>
                <c:pt idx="26">
                  <c:v>58436.323792885749</c:v>
                </c:pt>
                <c:pt idx="27">
                  <c:v>12326.750596915314</c:v>
                </c:pt>
                <c:pt idx="28">
                  <c:v>279534.265082962</c:v>
                </c:pt>
                <c:pt idx="29">
                  <c:v>1604198.3366996113</c:v>
                </c:pt>
                <c:pt idx="30">
                  <c:v>190853.15872471078</c:v>
                </c:pt>
                <c:pt idx="31">
                  <c:v>64722.710656842042</c:v>
                </c:pt>
                <c:pt idx="32">
                  <c:v>81651.642692531255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金ヶ崎町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597320.81780708255</c:v>
                </c:pt>
                <c:pt idx="1">
                  <c:v>60099.441220236062</c:v>
                </c:pt>
                <c:pt idx="2">
                  <c:v>45781.383768753287</c:v>
                </c:pt>
                <c:pt idx="3">
                  <c:v>63033.874664936862</c:v>
                </c:pt>
                <c:pt idx="4">
                  <c:v>709277.74739045592</c:v>
                </c:pt>
                <c:pt idx="5">
                  <c:v>52002.856298871367</c:v>
                </c:pt>
                <c:pt idx="6">
                  <c:v>196185.08969979605</c:v>
                </c:pt>
                <c:pt idx="7">
                  <c:v>534164.68848024216</c:v>
                </c:pt>
                <c:pt idx="8">
                  <c:v>249220.25966392842</c:v>
                </c:pt>
                <c:pt idx="9">
                  <c:v>38944.489298233908</c:v>
                </c:pt>
                <c:pt idx="10">
                  <c:v>713411.67544844351</c:v>
                </c:pt>
                <c:pt idx="11">
                  <c:v>188501.90975425486</c:v>
                </c:pt>
                <c:pt idx="12">
                  <c:v>28429.058944006883</c:v>
                </c:pt>
                <c:pt idx="13">
                  <c:v>29137.961197176843</c:v>
                </c:pt>
                <c:pt idx="14">
                  <c:v>98527.491759040597</c:v>
                </c:pt>
                <c:pt idx="15">
                  <c:v>146800.35346884234</c:v>
                </c:pt>
                <c:pt idx="16">
                  <c:v>29371.856438314568</c:v>
                </c:pt>
                <c:pt idx="17">
                  <c:v>231725.80350511835</c:v>
                </c:pt>
                <c:pt idx="18">
                  <c:v>13786.676184201317</c:v>
                </c:pt>
                <c:pt idx="19">
                  <c:v>158332.56949526898</c:v>
                </c:pt>
                <c:pt idx="20">
                  <c:v>23932.815245616617</c:v>
                </c:pt>
                <c:pt idx="21">
                  <c:v>130829.53479042072</c:v>
                </c:pt>
                <c:pt idx="22">
                  <c:v>14845.645259173954</c:v>
                </c:pt>
                <c:pt idx="23">
                  <c:v>122296.56135958104</c:v>
                </c:pt>
                <c:pt idx="24">
                  <c:v>553629.9785850785</c:v>
                </c:pt>
                <c:pt idx="25">
                  <c:v>41325.643631560328</c:v>
                </c:pt>
                <c:pt idx="26">
                  <c:v>58436.323792885749</c:v>
                </c:pt>
                <c:pt idx="27">
                  <c:v>12326.750596915314</c:v>
                </c:pt>
                <c:pt idx="28">
                  <c:v>279534.265082962</c:v>
                </c:pt>
                <c:pt idx="29">
                  <c:v>1604198.3366996113</c:v>
                </c:pt>
                <c:pt idx="30">
                  <c:v>190853.15872471078</c:v>
                </c:pt>
                <c:pt idx="31">
                  <c:v>64722.710656842042</c:v>
                </c:pt>
                <c:pt idx="32">
                  <c:v>81651.642692531255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金ヶ崎町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金ヶ崎町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金ヶ崎町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134470.07209904</c:v>
                </c:pt>
                <c:pt idx="1">
                  <c:v>40752.97600000001</c:v>
                </c:pt>
                <c:pt idx="2">
                  <c:v>90275.510999999999</c:v>
                </c:pt>
                <c:pt idx="3">
                  <c:v>16811.130000000005</c:v>
                </c:pt>
                <c:pt idx="4">
                  <c:v>133327.61199999999</c:v>
                </c:pt>
                <c:pt idx="5">
                  <c:v>114460.751</c:v>
                </c:pt>
                <c:pt idx="6">
                  <c:v>72525.460000000021</c:v>
                </c:pt>
                <c:pt idx="7">
                  <c:v>32533.284974629998</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13079.73538647</c:v>
                </c:pt>
                <c:pt idx="18">
                  <c:v>1552.377</c:v>
                </c:pt>
                <c:pt idx="19">
                  <c:v>94818.797999999995</c:v>
                </c:pt>
                <c:pt idx="20">
                  <c:v>95069.380000000019</c:v>
                </c:pt>
                <c:pt idx="21">
                  <c:v>14640.723</c:v>
                </c:pt>
                <c:pt idx="22">
                  <c:v>16189.129000000003</c:v>
                </c:pt>
                <c:pt idx="23">
                  <c:v>240557.21664428001</c:v>
                </c:pt>
                <c:pt idx="24">
                  <c:v>97965.693236750012</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金ヶ崎町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金ヶ崎町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7811471.7720990395</c:v>
                </c:pt>
                <c:pt idx="1">
                  <c:v>3081553.6579999998</c:v>
                </c:pt>
                <c:pt idx="2">
                  <c:v>8968291.8139999993</c:v>
                </c:pt>
                <c:pt idx="3">
                  <c:v>2793415.4529999997</c:v>
                </c:pt>
                <c:pt idx="4">
                  <c:v>9361488.6149999984</c:v>
                </c:pt>
                <c:pt idx="5">
                  <c:v>1225667.9679999999</c:v>
                </c:pt>
                <c:pt idx="6">
                  <c:v>2291558.4610000001</c:v>
                </c:pt>
                <c:pt idx="7">
                  <c:v>2957704.4649746306</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2537806.6553864698</c:v>
                </c:pt>
                <c:pt idx="18">
                  <c:v>1249261.8399999999</c:v>
                </c:pt>
                <c:pt idx="19">
                  <c:v>7959975.5300000012</c:v>
                </c:pt>
                <c:pt idx="20">
                  <c:v>4226898.3949999986</c:v>
                </c:pt>
                <c:pt idx="21">
                  <c:v>4646524.2240000004</c:v>
                </c:pt>
                <c:pt idx="22">
                  <c:v>882065.13399999996</c:v>
                </c:pt>
                <c:pt idx="23">
                  <c:v>25014413.224644281</c:v>
                </c:pt>
                <c:pt idx="24">
                  <c:v>7173555.1822367506</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再エネ比較シート!$CO$13:$CO$42</c:f>
              <c:numCache>
                <c:formatCode>0.0%</c:formatCode>
                <c:ptCount val="30"/>
                <c:pt idx="0">
                  <c:v>6.2735257214554582E-3</c:v>
                </c:pt>
                <c:pt idx="1">
                  <c:v>7.0332480818414318E-3</c:v>
                </c:pt>
                <c:pt idx="2">
                  <c:v>3.3641715727502101E-3</c:v>
                </c:pt>
                <c:pt idx="3">
                  <c:v>4.2117930204572801E-3</c:v>
                </c:pt>
                <c:pt idx="4">
                  <c:v>1.4619883040935672E-2</c:v>
                </c:pt>
                <c:pt idx="5">
                  <c:v>5.6074766355140186E-2</c:v>
                </c:pt>
                <c:pt idx="6">
                  <c:v>3.9819004524886875E-2</c:v>
                </c:pt>
                <c:pt idx="7">
                  <c:v>1.0620915032679739E-2</c:v>
                </c:pt>
                <c:pt idx="8">
                  <c:v>2.3668639053254437E-2</c:v>
                </c:pt>
                <c:pt idx="9">
                  <c:v>1.0238907849829351E-2</c:v>
                </c:pt>
                <c:pt idx="10">
                  <c:v>1.9986675549633578E-3</c:v>
                </c:pt>
                <c:pt idx="11">
                  <c:v>1.588628762541806E-2</c:v>
                </c:pt>
                <c:pt idx="12">
                  <c:v>7.8602620087336247E-3</c:v>
                </c:pt>
                <c:pt idx="13">
                  <c:v>4.6697798532354907E-3</c:v>
                </c:pt>
                <c:pt idx="14">
                  <c:v>1.8203883495145632E-3</c:v>
                </c:pt>
                <c:pt idx="15">
                  <c:v>1.4383043149129448E-2</c:v>
                </c:pt>
                <c:pt idx="16">
                  <c:v>2.8089887640449437E-2</c:v>
                </c:pt>
                <c:pt idx="17">
                  <c:v>7.0512820512820512E-2</c:v>
                </c:pt>
                <c:pt idx="18">
                  <c:v>6.0046189376443418E-2</c:v>
                </c:pt>
                <c:pt idx="19">
                  <c:v>6.7489711934156385E-2</c:v>
                </c:pt>
                <c:pt idx="20">
                  <c:v>1.6430171769977596E-2</c:v>
                </c:pt>
                <c:pt idx="21">
                  <c:v>6.2761506276150625E-2</c:v>
                </c:pt>
                <c:pt idx="22">
                  <c:v>3.1078610603290677E-2</c:v>
                </c:pt>
                <c:pt idx="23">
                  <c:v>3.1869688385269122E-2</c:v>
                </c:pt>
                <c:pt idx="24">
                  <c:v>3.0769230769230771E-2</c:v>
                </c:pt>
                <c:pt idx="25">
                  <c:v>1.4763014763014764E-2</c:v>
                </c:pt>
                <c:pt idx="26">
                  <c:v>5.2884615384615384E-2</c:v>
                </c:pt>
                <c:pt idx="27">
                  <c:v>2.9001074113856069E-2</c:v>
                </c:pt>
                <c:pt idx="28">
                  <c:v>1.2500000000000001E-2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再エネ比較シート!$CC$13:$CC$42</c:f>
              <c:numCache>
                <c:formatCode>0.0%</c:formatCode>
                <c:ptCount val="30"/>
                <c:pt idx="0">
                  <c:v>4.5117581834962844E-3</c:v>
                </c:pt>
                <c:pt idx="1">
                  <c:v>4.0536328968529848E-3</c:v>
                </c:pt>
                <c:pt idx="2">
                  <c:v>1.5484531910894034E-3</c:v>
                </c:pt>
                <c:pt idx="3">
                  <c:v>3.3570489755951473E-3</c:v>
                </c:pt>
                <c:pt idx="4">
                  <c:v>9.7740692092272638E-3</c:v>
                </c:pt>
                <c:pt idx="5">
                  <c:v>6.0562472048243617E-2</c:v>
                </c:pt>
                <c:pt idx="6">
                  <c:v>2.2580319637098823E-2</c:v>
                </c:pt>
                <c:pt idx="7">
                  <c:v>4.6688454629831913E-3</c:v>
                </c:pt>
                <c:pt idx="8">
                  <c:v>1.0919966404475186E-2</c:v>
                </c:pt>
                <c:pt idx="9">
                  <c:v>9.6897164268556542E-3</c:v>
                </c:pt>
                <c:pt idx="10">
                  <c:v>7.083982413644748E-4</c:v>
                </c:pt>
                <c:pt idx="11">
                  <c:v>1.1031017141966065E-2</c:v>
                </c:pt>
                <c:pt idx="12">
                  <c:v>6.157084358438026E-3</c:v>
                </c:pt>
                <c:pt idx="13">
                  <c:v>2.6622058285471878E-3</c:v>
                </c:pt>
                <c:pt idx="14">
                  <c:v>8.8878911931112518E-4</c:v>
                </c:pt>
                <c:pt idx="15">
                  <c:v>1.0643487099285993E-2</c:v>
                </c:pt>
                <c:pt idx="16">
                  <c:v>2.0242275425883496E-2</c:v>
                </c:pt>
                <c:pt idx="17">
                  <c:v>3.4567555669486945E-2</c:v>
                </c:pt>
                <c:pt idx="18">
                  <c:v>3.4128499147020666E-2</c:v>
                </c:pt>
                <c:pt idx="19">
                  <c:v>4.9236453398072248E-2</c:v>
                </c:pt>
                <c:pt idx="20">
                  <c:v>1.138917147305237E-2</c:v>
                </c:pt>
                <c:pt idx="21">
                  <c:v>4.1980669212448397E-2</c:v>
                </c:pt>
                <c:pt idx="22">
                  <c:v>1.3836535518918917E-2</c:v>
                </c:pt>
                <c:pt idx="23">
                  <c:v>2.1967690870444159E-2</c:v>
                </c:pt>
                <c:pt idx="24">
                  <c:v>1.7699864557541915E-2</c:v>
                </c:pt>
                <c:pt idx="25">
                  <c:v>1.436005169361599E-2</c:v>
                </c:pt>
                <c:pt idx="26">
                  <c:v>4.4124720942295109E-2</c:v>
                </c:pt>
                <c:pt idx="27">
                  <c:v>1.1453486002680294E-2</c:v>
                </c:pt>
                <c:pt idx="28">
                  <c:v>7.8842830928059025E-3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再エネ比較シート!$CD$13:$CD$42</c:f>
              <c:numCache>
                <c:formatCode>0.0%</c:formatCode>
                <c:ptCount val="30"/>
                <c:pt idx="0">
                  <c:v>8.7371276318422536E-4</c:v>
                </c:pt>
                <c:pt idx="1">
                  <c:v>7.8143847495909982E-2</c:v>
                </c:pt>
                <c:pt idx="2">
                  <c:v>1.8504104864397609E-3</c:v>
                </c:pt>
                <c:pt idx="3">
                  <c:v>0.11258246540062257</c:v>
                </c:pt>
                <c:pt idx="4">
                  <c:v>2.6960697683954697E-2</c:v>
                </c:pt>
                <c:pt idx="5">
                  <c:v>0.21996707110725833</c:v>
                </c:pt>
                <c:pt idx="6">
                  <c:v>2.1709904870550256E-2</c:v>
                </c:pt>
                <c:pt idx="7">
                  <c:v>2.3064180851736435E-3</c:v>
                </c:pt>
                <c:pt idx="8">
                  <c:v>6.3584088157991742E-3</c:v>
                </c:pt>
                <c:pt idx="9">
                  <c:v>1.7253731859018538E-2</c:v>
                </c:pt>
                <c:pt idx="10">
                  <c:v>0</c:v>
                </c:pt>
                <c:pt idx="11">
                  <c:v>1.1016782494831543E-2</c:v>
                </c:pt>
                <c:pt idx="12">
                  <c:v>1.6053554853411134E-3</c:v>
                </c:pt>
                <c:pt idx="13">
                  <c:v>9.5084753310838103E-3</c:v>
                </c:pt>
                <c:pt idx="14">
                  <c:v>0</c:v>
                </c:pt>
                <c:pt idx="15">
                  <c:v>1.2955497382793982E-2</c:v>
                </c:pt>
                <c:pt idx="16">
                  <c:v>0.28582814173358922</c:v>
                </c:pt>
                <c:pt idx="17">
                  <c:v>0.35745032067080906</c:v>
                </c:pt>
                <c:pt idx="18">
                  <c:v>7.0220315337815947E-2</c:v>
                </c:pt>
                <c:pt idx="19">
                  <c:v>0.47464373000719801</c:v>
                </c:pt>
                <c:pt idx="20">
                  <c:v>4.8657929177572442E-3</c:v>
                </c:pt>
                <c:pt idx="21">
                  <c:v>1.1938485819517302</c:v>
                </c:pt>
                <c:pt idx="22">
                  <c:v>5.6753470885756933E-2</c:v>
                </c:pt>
                <c:pt idx="23">
                  <c:v>0.2894585578510544</c:v>
                </c:pt>
                <c:pt idx="24">
                  <c:v>7.5094197836017063E-2</c:v>
                </c:pt>
                <c:pt idx="25">
                  <c:v>2.235541052191772E-2</c:v>
                </c:pt>
                <c:pt idx="26">
                  <c:v>0.19164890706026785</c:v>
                </c:pt>
                <c:pt idx="27">
                  <c:v>0</c:v>
                </c:pt>
                <c:pt idx="28">
                  <c:v>2.3196792765750197E-2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再エネ比較シート!$CE$13:$CE$42</c:f>
              <c:numCache>
                <c:formatCode>0.0%</c:formatCode>
                <c:ptCount val="30"/>
                <c:pt idx="0">
                  <c:v>2.1403880755735711</c:v>
                </c:pt>
                <c:pt idx="1">
                  <c:v>0</c:v>
                </c:pt>
                <c:pt idx="2">
                  <c:v>0</c:v>
                </c:pt>
                <c:pt idx="3">
                  <c:v>1.4805631885117576</c:v>
                </c:pt>
                <c:pt idx="4">
                  <c:v>0</c:v>
                </c:pt>
                <c:pt idx="5">
                  <c:v>0</c:v>
                </c:pt>
                <c:pt idx="6">
                  <c:v>0</c:v>
                </c:pt>
                <c:pt idx="7">
                  <c:v>0.20415123705583618</c:v>
                </c:pt>
                <c:pt idx="8">
                  <c:v>0</c:v>
                </c:pt>
                <c:pt idx="9">
                  <c:v>0.77442270284054571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1.1879588284890326</c:v>
                </c:pt>
                <c:pt idx="26">
                  <c:v>0</c:v>
                </c:pt>
                <c:pt idx="27">
                  <c:v>0</c:v>
                </c:pt>
                <c:pt idx="28">
                  <c:v>0.66228672312424464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再エネ比較シート!$CF$13:$CF$42</c:f>
              <c:numCache>
                <c:formatCode>0.0%</c:formatCode>
                <c:ptCount val="30"/>
                <c:pt idx="0">
                  <c:v>0</c:v>
                </c:pt>
                <c:pt idx="1">
                  <c:v>0</c:v>
                </c:pt>
                <c:pt idx="2">
                  <c:v>0</c:v>
                </c:pt>
                <c:pt idx="3">
                  <c:v>0</c:v>
                </c:pt>
                <c:pt idx="4">
                  <c:v>0</c:v>
                </c:pt>
                <c:pt idx="5">
                  <c:v>0.23467789063194749</c:v>
                </c:pt>
                <c:pt idx="6">
                  <c:v>2.1724538761243588</c:v>
                </c:pt>
                <c:pt idx="7">
                  <c:v>0</c:v>
                </c:pt>
                <c:pt idx="8">
                  <c:v>0.2371906870652456</c:v>
                </c:pt>
                <c:pt idx="9">
                  <c:v>0</c:v>
                </c:pt>
                <c:pt idx="10">
                  <c:v>0</c:v>
                </c:pt>
                <c:pt idx="11">
                  <c:v>0.54068296267115534</c:v>
                </c:pt>
                <c:pt idx="12">
                  <c:v>0</c:v>
                </c:pt>
                <c:pt idx="13">
                  <c:v>0</c:v>
                </c:pt>
                <c:pt idx="14">
                  <c:v>0</c:v>
                </c:pt>
                <c:pt idx="15">
                  <c:v>0.1155483845880996</c:v>
                </c:pt>
                <c:pt idx="16">
                  <c:v>0</c:v>
                </c:pt>
                <c:pt idx="17">
                  <c:v>0</c:v>
                </c:pt>
                <c:pt idx="18">
                  <c:v>0</c:v>
                </c:pt>
                <c:pt idx="19">
                  <c:v>0</c:v>
                </c:pt>
                <c:pt idx="20">
                  <c:v>0</c:v>
                </c:pt>
                <c:pt idx="21">
                  <c:v>0</c:v>
                </c:pt>
                <c:pt idx="22">
                  <c:v>0</c:v>
                </c:pt>
                <c:pt idx="23">
                  <c:v>0</c:v>
                </c:pt>
                <c:pt idx="24">
                  <c:v>1.2109468657324332E-2</c:v>
                </c:pt>
                <c:pt idx="25">
                  <c:v>0</c:v>
                </c:pt>
                <c:pt idx="26">
                  <c:v>0</c:v>
                </c:pt>
                <c:pt idx="27">
                  <c:v>0.37266903838397508</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再エネ比較シート!$CH$13:$CH$42</c:f>
              <c:numCache>
                <c:formatCode>0.0%</c:formatCode>
                <c:ptCount val="30"/>
                <c:pt idx="0">
                  <c:v>0</c:v>
                </c:pt>
                <c:pt idx="1">
                  <c:v>0</c:v>
                </c:pt>
                <c:pt idx="2">
                  <c:v>0</c:v>
                </c:pt>
                <c:pt idx="3">
                  <c:v>0</c:v>
                </c:pt>
                <c:pt idx="4">
                  <c:v>0</c:v>
                </c:pt>
                <c:pt idx="5">
                  <c:v>0</c:v>
                </c:pt>
                <c:pt idx="6">
                  <c:v>0</c:v>
                </c:pt>
                <c:pt idx="7">
                  <c:v>3.4132495988362772E-2</c:v>
                </c:pt>
                <c:pt idx="8">
                  <c:v>0</c:v>
                </c:pt>
                <c:pt idx="9">
                  <c:v>0</c:v>
                </c:pt>
                <c:pt idx="10">
                  <c:v>0</c:v>
                </c:pt>
                <c:pt idx="11">
                  <c:v>0</c:v>
                </c:pt>
                <c:pt idx="12">
                  <c:v>0</c:v>
                </c:pt>
                <c:pt idx="13">
                  <c:v>0</c:v>
                </c:pt>
                <c:pt idx="14">
                  <c:v>0</c:v>
                </c:pt>
                <c:pt idx="15">
                  <c:v>0</c:v>
                </c:pt>
                <c:pt idx="16">
                  <c:v>0</c:v>
                </c:pt>
                <c:pt idx="17">
                  <c:v>0</c:v>
                </c:pt>
                <c:pt idx="18">
                  <c:v>0</c:v>
                </c:pt>
                <c:pt idx="19">
                  <c:v>0</c:v>
                </c:pt>
                <c:pt idx="20">
                  <c:v>0</c:v>
                </c:pt>
                <c:pt idx="21">
                  <c:v>8.2384994916824272E-2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再エネ比較シート!$CI$13:$CI$42</c:f>
              <c:numCache>
                <c:formatCode>0.0%</c:formatCode>
                <c:ptCount val="30"/>
                <c:pt idx="0">
                  <c:v>2.1457735465202514</c:v>
                </c:pt>
                <c:pt idx="1">
                  <c:v>8.2197480392762964E-2</c:v>
                </c:pt>
                <c:pt idx="2">
                  <c:v>3.3988636775291641E-3</c:v>
                </c:pt>
                <c:pt idx="3">
                  <c:v>1.5965027028879752</c:v>
                </c:pt>
                <c:pt idx="4">
                  <c:v>3.6734766893181961E-2</c:v>
                </c:pt>
                <c:pt idx="5">
                  <c:v>0.51520743378744938</c:v>
                </c:pt>
                <c:pt idx="6">
                  <c:v>2.2167441006320079</c:v>
                </c:pt>
                <c:pt idx="7">
                  <c:v>0.24525899659235581</c:v>
                </c:pt>
                <c:pt idx="8">
                  <c:v>0.25446906228551996</c:v>
                </c:pt>
                <c:pt idx="9">
                  <c:v>0.80136615112641985</c:v>
                </c:pt>
                <c:pt idx="10">
                  <c:v>7.083982413644748E-4</c:v>
                </c:pt>
                <c:pt idx="11">
                  <c:v>0.56273076230795294</c:v>
                </c:pt>
                <c:pt idx="12">
                  <c:v>7.7624398437791398E-3</c:v>
                </c:pt>
                <c:pt idx="13">
                  <c:v>1.2170681159630999E-2</c:v>
                </c:pt>
                <c:pt idx="14">
                  <c:v>8.8878911931112518E-4</c:v>
                </c:pt>
                <c:pt idx="15">
                  <c:v>0.13914736907017958</c:v>
                </c:pt>
                <c:pt idx="16">
                  <c:v>0.3060704171594727</c:v>
                </c:pt>
                <c:pt idx="17">
                  <c:v>0.392017876340296</c:v>
                </c:pt>
                <c:pt idx="18">
                  <c:v>0.1043488144848366</c:v>
                </c:pt>
                <c:pt idx="19">
                  <c:v>0.52388018340527021</c:v>
                </c:pt>
                <c:pt idx="20">
                  <c:v>1.6254964390809614E-2</c:v>
                </c:pt>
                <c:pt idx="21">
                  <c:v>1.3182142460810029</c:v>
                </c:pt>
                <c:pt idx="22">
                  <c:v>7.0590006404675845E-2</c:v>
                </c:pt>
                <c:pt idx="23">
                  <c:v>0.3114262487214986</c:v>
                </c:pt>
                <c:pt idx="24">
                  <c:v>0.10490353105088331</c:v>
                </c:pt>
                <c:pt idx="25">
                  <c:v>1.2246742907045662</c:v>
                </c:pt>
                <c:pt idx="26">
                  <c:v>0.23577362800256299</c:v>
                </c:pt>
                <c:pt idx="27">
                  <c:v>0.3841225243866554</c:v>
                </c:pt>
                <c:pt idx="28">
                  <c:v>0.69336779898280076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再エネ比較シート!$BE$13:$BE$42</c:f>
              <c:numCache>
                <c:formatCode>#,##0_);[Red]\(#,##0\)</c:formatCode>
                <c:ptCount val="30"/>
                <c:pt idx="0">
                  <c:v>60.9</c:v>
                </c:pt>
                <c:pt idx="1">
                  <c:v>71.199999999999989</c:v>
                </c:pt>
                <c:pt idx="2">
                  <c:v>19</c:v>
                </c:pt>
                <c:pt idx="3">
                  <c:v>41</c:v>
                </c:pt>
                <c:pt idx="4">
                  <c:v>132.30000000000004</c:v>
                </c:pt>
                <c:pt idx="5">
                  <c:v>654.16999999999985</c:v>
                </c:pt>
                <c:pt idx="6">
                  <c:v>218.5</c:v>
                </c:pt>
                <c:pt idx="7">
                  <c:v>79.875</c:v>
                </c:pt>
                <c:pt idx="8">
                  <c:v>136.10000000000002</c:v>
                </c:pt>
                <c:pt idx="9">
                  <c:v>104.30000000000001</c:v>
                </c:pt>
                <c:pt idx="10">
                  <c:v>10</c:v>
                </c:pt>
                <c:pt idx="11">
                  <c:v>96.5</c:v>
                </c:pt>
                <c:pt idx="12">
                  <c:v>46.5</c:v>
                </c:pt>
                <c:pt idx="13">
                  <c:v>39.5</c:v>
                </c:pt>
                <c:pt idx="14">
                  <c:v>9.3000000000000007</c:v>
                </c:pt>
                <c:pt idx="15">
                  <c:v>116.99</c:v>
                </c:pt>
                <c:pt idx="16">
                  <c:v>151.99999999999997</c:v>
                </c:pt>
                <c:pt idx="17">
                  <c:v>348</c:v>
                </c:pt>
                <c:pt idx="18">
                  <c:v>370.58800000000002</c:v>
                </c:pt>
                <c:pt idx="19">
                  <c:v>372.10000000000008</c:v>
                </c:pt>
                <c:pt idx="20">
                  <c:v>105</c:v>
                </c:pt>
                <c:pt idx="21">
                  <c:v>446.33600000000001</c:v>
                </c:pt>
                <c:pt idx="22">
                  <c:v>166.2</c:v>
                </c:pt>
                <c:pt idx="23">
                  <c:v>223.90000000000003</c:v>
                </c:pt>
                <c:pt idx="24">
                  <c:v>181.8</c:v>
                </c:pt>
                <c:pt idx="25">
                  <c:v>147.89999999999998</c:v>
                </c:pt>
                <c:pt idx="26">
                  <c:v>357.68200000000002</c:v>
                </c:pt>
                <c:pt idx="27">
                  <c:v>134.6</c:v>
                </c:pt>
                <c:pt idx="28">
                  <c:v>86.2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再エネ比較シート!$BF$13:$BF$42</c:f>
              <c:numCache>
                <c:formatCode>#,##0_);[Red]\(#,##0\)</c:formatCode>
                <c:ptCount val="30"/>
                <c:pt idx="0">
                  <c:v>10.7</c:v>
                </c:pt>
                <c:pt idx="1">
                  <c:v>1245.3000000000002</c:v>
                </c:pt>
                <c:pt idx="2">
                  <c:v>20.6</c:v>
                </c:pt>
                <c:pt idx="3">
                  <c:v>1247.5</c:v>
                </c:pt>
                <c:pt idx="4">
                  <c:v>331.1</c:v>
                </c:pt>
                <c:pt idx="5">
                  <c:v>2155.6999999999998</c:v>
                </c:pt>
                <c:pt idx="6">
                  <c:v>190.6</c:v>
                </c:pt>
                <c:pt idx="7">
                  <c:v>35.799999999999997</c:v>
                </c:pt>
                <c:pt idx="8">
                  <c:v>71.900000000000006</c:v>
                </c:pt>
                <c:pt idx="9">
                  <c:v>168.5</c:v>
                </c:pt>
                <c:pt idx="10">
                  <c:v>0</c:v>
                </c:pt>
                <c:pt idx="11">
                  <c:v>87.44</c:v>
                </c:pt>
                <c:pt idx="12">
                  <c:v>11</c:v>
                </c:pt>
                <c:pt idx="13">
                  <c:v>128</c:v>
                </c:pt>
                <c:pt idx="14">
                  <c:v>0</c:v>
                </c:pt>
                <c:pt idx="15">
                  <c:v>129.19999999999999</c:v>
                </c:pt>
                <c:pt idx="16">
                  <c:v>1947.3</c:v>
                </c:pt>
                <c:pt idx="17">
                  <c:v>3264.8999999999996</c:v>
                </c:pt>
                <c:pt idx="18">
                  <c:v>691.8</c:v>
                </c:pt>
                <c:pt idx="19">
                  <c:v>3254.4999999999995</c:v>
                </c:pt>
                <c:pt idx="20">
                  <c:v>40.700000000000003</c:v>
                </c:pt>
                <c:pt idx="21">
                  <c:v>11516.099999999999</c:v>
                </c:pt>
                <c:pt idx="22">
                  <c:v>618.5</c:v>
                </c:pt>
                <c:pt idx="23">
                  <c:v>2676.7</c:v>
                </c:pt>
                <c:pt idx="24">
                  <c:v>699.8</c:v>
                </c:pt>
                <c:pt idx="25">
                  <c:v>208.9</c:v>
                </c:pt>
                <c:pt idx="26">
                  <c:v>1409.5</c:v>
                </c:pt>
                <c:pt idx="27">
                  <c:v>0</c:v>
                </c:pt>
                <c:pt idx="28">
                  <c:v>230.1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再エネ比較シート!$BG$13:$BG$42</c:f>
              <c:numCache>
                <c:formatCode>#,##0_);[Red]\(#,##0\)</c:formatCode>
                <c:ptCount val="30"/>
                <c:pt idx="0">
                  <c:v>15960</c:v>
                </c:pt>
                <c:pt idx="1">
                  <c:v>0</c:v>
                </c:pt>
                <c:pt idx="2">
                  <c:v>0</c:v>
                </c:pt>
                <c:pt idx="3">
                  <c:v>9989</c:v>
                </c:pt>
                <c:pt idx="4">
                  <c:v>0</c:v>
                </c:pt>
                <c:pt idx="5">
                  <c:v>0</c:v>
                </c:pt>
                <c:pt idx="6">
                  <c:v>0</c:v>
                </c:pt>
                <c:pt idx="7">
                  <c:v>1929.4</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6759</c:v>
                </c:pt>
                <c:pt idx="26">
                  <c:v>0</c:v>
                </c:pt>
                <c:pt idx="27">
                  <c:v>0</c:v>
                </c:pt>
                <c:pt idx="28">
                  <c:v>4000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再エネ比較シート!$BH$13:$BH$42</c:f>
              <c:numCache>
                <c:formatCode>#,##0_);[Red]\(#,##0\)</c:formatCode>
                <c:ptCount val="30"/>
                <c:pt idx="0">
                  <c:v>0</c:v>
                </c:pt>
                <c:pt idx="1">
                  <c:v>0</c:v>
                </c:pt>
                <c:pt idx="2">
                  <c:v>0</c:v>
                </c:pt>
                <c:pt idx="3">
                  <c:v>0</c:v>
                </c:pt>
                <c:pt idx="4">
                  <c:v>0</c:v>
                </c:pt>
                <c:pt idx="5">
                  <c:v>578.79999999999995</c:v>
                </c:pt>
                <c:pt idx="6">
                  <c:v>4800</c:v>
                </c:pt>
                <c:pt idx="7">
                  <c:v>0</c:v>
                </c:pt>
                <c:pt idx="8">
                  <c:v>675</c:v>
                </c:pt>
                <c:pt idx="9">
                  <c:v>0</c:v>
                </c:pt>
                <c:pt idx="10">
                  <c:v>0</c:v>
                </c:pt>
                <c:pt idx="11">
                  <c:v>1080</c:v>
                </c:pt>
                <c:pt idx="12">
                  <c:v>0</c:v>
                </c:pt>
                <c:pt idx="13">
                  <c:v>0</c:v>
                </c:pt>
                <c:pt idx="14">
                  <c:v>0</c:v>
                </c:pt>
                <c:pt idx="15">
                  <c:v>290</c:v>
                </c:pt>
                <c:pt idx="16">
                  <c:v>0</c:v>
                </c:pt>
                <c:pt idx="17">
                  <c:v>0</c:v>
                </c:pt>
                <c:pt idx="18">
                  <c:v>0</c:v>
                </c:pt>
                <c:pt idx="19">
                  <c:v>0</c:v>
                </c:pt>
                <c:pt idx="20">
                  <c:v>0</c:v>
                </c:pt>
                <c:pt idx="21">
                  <c:v>0</c:v>
                </c:pt>
                <c:pt idx="22">
                  <c:v>0</c:v>
                </c:pt>
                <c:pt idx="23">
                  <c:v>0</c:v>
                </c:pt>
                <c:pt idx="24">
                  <c:v>28.4</c:v>
                </c:pt>
                <c:pt idx="25">
                  <c:v>0</c:v>
                </c:pt>
                <c:pt idx="26">
                  <c:v>0</c:v>
                </c:pt>
                <c:pt idx="27">
                  <c:v>1000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100</c:v>
                </c:pt>
                <c:pt idx="8">
                  <c:v>0</c:v>
                </c:pt>
                <c:pt idx="9">
                  <c:v>0</c:v>
                </c:pt>
                <c:pt idx="10">
                  <c:v>0</c:v>
                </c:pt>
                <c:pt idx="11">
                  <c:v>0</c:v>
                </c:pt>
                <c:pt idx="12">
                  <c:v>0</c:v>
                </c:pt>
                <c:pt idx="13">
                  <c:v>0</c:v>
                </c:pt>
                <c:pt idx="14">
                  <c:v>0</c:v>
                </c:pt>
                <c:pt idx="15">
                  <c:v>0</c:v>
                </c:pt>
                <c:pt idx="16">
                  <c:v>0</c:v>
                </c:pt>
                <c:pt idx="17">
                  <c:v>0</c:v>
                </c:pt>
                <c:pt idx="18">
                  <c:v>0</c:v>
                </c:pt>
                <c:pt idx="19">
                  <c:v>0</c:v>
                </c:pt>
                <c:pt idx="20">
                  <c:v>0</c:v>
                </c:pt>
                <c:pt idx="21">
                  <c:v>150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再エネ比較シート!$BK$13:$BK$42</c:f>
              <c:numCache>
                <c:formatCode>#,##0_);[Red]\(#,##0\)</c:formatCode>
                <c:ptCount val="30"/>
                <c:pt idx="0">
                  <c:v>16031.6</c:v>
                </c:pt>
                <c:pt idx="1">
                  <c:v>1316.5000000000002</c:v>
                </c:pt>
                <c:pt idx="2">
                  <c:v>39.6</c:v>
                </c:pt>
                <c:pt idx="3">
                  <c:v>11277.5</c:v>
                </c:pt>
                <c:pt idx="4">
                  <c:v>463.40000000000009</c:v>
                </c:pt>
                <c:pt idx="5">
                  <c:v>3388.67</c:v>
                </c:pt>
                <c:pt idx="6">
                  <c:v>5209.1000000000004</c:v>
                </c:pt>
                <c:pt idx="7">
                  <c:v>2145.0749999999998</c:v>
                </c:pt>
                <c:pt idx="8">
                  <c:v>883</c:v>
                </c:pt>
                <c:pt idx="9">
                  <c:v>4877.7</c:v>
                </c:pt>
                <c:pt idx="10">
                  <c:v>10</c:v>
                </c:pt>
                <c:pt idx="11">
                  <c:v>1263.94</c:v>
                </c:pt>
                <c:pt idx="12">
                  <c:v>57.5</c:v>
                </c:pt>
                <c:pt idx="13">
                  <c:v>167.5</c:v>
                </c:pt>
                <c:pt idx="14">
                  <c:v>9.3000000000000007</c:v>
                </c:pt>
                <c:pt idx="15">
                  <c:v>536.19000000000005</c:v>
                </c:pt>
                <c:pt idx="16">
                  <c:v>2099.2999999999997</c:v>
                </c:pt>
                <c:pt idx="17">
                  <c:v>3612.8999999999996</c:v>
                </c:pt>
                <c:pt idx="18">
                  <c:v>1062.3879999999999</c:v>
                </c:pt>
                <c:pt idx="19">
                  <c:v>3626.5999999999995</c:v>
                </c:pt>
                <c:pt idx="20">
                  <c:v>145.69999999999999</c:v>
                </c:pt>
                <c:pt idx="21">
                  <c:v>12112.435999999998</c:v>
                </c:pt>
                <c:pt idx="22">
                  <c:v>784.7</c:v>
                </c:pt>
                <c:pt idx="23">
                  <c:v>2900.6</c:v>
                </c:pt>
                <c:pt idx="24">
                  <c:v>909.99999999999989</c:v>
                </c:pt>
                <c:pt idx="25">
                  <c:v>7115.8</c:v>
                </c:pt>
                <c:pt idx="26">
                  <c:v>1767.182</c:v>
                </c:pt>
                <c:pt idx="27">
                  <c:v>1134.5999999999999</c:v>
                </c:pt>
                <c:pt idx="28">
                  <c:v>4316.3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再エネ比較シート!$BO$13:$BO$42</c:f>
              <c:numCache>
                <c:formatCode>#,##0_);[Red]\(#,##0\)</c:formatCode>
                <c:ptCount val="30"/>
                <c:pt idx="0">
                  <c:v>73.087307999999993</c:v>
                </c:pt>
                <c:pt idx="1">
                  <c:v>85.448543999999998</c:v>
                </c:pt>
                <c:pt idx="2">
                  <c:v>22.802280000000003</c:v>
                </c:pt>
                <c:pt idx="3">
                  <c:v>49.204919999999994</c:v>
                </c:pt>
                <c:pt idx="4">
                  <c:v>158.77587600000001</c:v>
                </c:pt>
                <c:pt idx="5">
                  <c:v>785.08250039999973</c:v>
                </c:pt>
                <c:pt idx="6">
                  <c:v>262.22621999999996</c:v>
                </c:pt>
                <c:pt idx="7">
                  <c:v>95.859584999999996</c:v>
                </c:pt>
                <c:pt idx="8">
                  <c:v>163.33633200000003</c:v>
                </c:pt>
                <c:pt idx="9">
                  <c:v>125.17251600000002</c:v>
                </c:pt>
                <c:pt idx="10">
                  <c:v>12.001200000000001</c:v>
                </c:pt>
                <c:pt idx="11">
                  <c:v>115.81158000000001</c:v>
                </c:pt>
                <c:pt idx="12">
                  <c:v>55.805579999999999</c:v>
                </c:pt>
                <c:pt idx="13">
                  <c:v>47.404740000000004</c:v>
                </c:pt>
                <c:pt idx="14">
                  <c:v>11.161116</c:v>
                </c:pt>
                <c:pt idx="15">
                  <c:v>140.40203879999999</c:v>
                </c:pt>
                <c:pt idx="16">
                  <c:v>182.41824</c:v>
                </c:pt>
                <c:pt idx="17">
                  <c:v>417.64175999999998</c:v>
                </c:pt>
                <c:pt idx="18">
                  <c:v>444.75007055999998</c:v>
                </c:pt>
                <c:pt idx="19">
                  <c:v>446.56465200000008</c:v>
                </c:pt>
                <c:pt idx="20">
                  <c:v>126.01259999999999</c:v>
                </c:pt>
                <c:pt idx="21">
                  <c:v>535.65676031999999</c:v>
                </c:pt>
                <c:pt idx="22">
                  <c:v>199.45994399999998</c:v>
                </c:pt>
                <c:pt idx="23">
                  <c:v>268.70686800000004</c:v>
                </c:pt>
                <c:pt idx="24">
                  <c:v>218.181816</c:v>
                </c:pt>
                <c:pt idx="25">
                  <c:v>177.49774799999997</c:v>
                </c:pt>
                <c:pt idx="26">
                  <c:v>429.26132183999999</c:v>
                </c:pt>
                <c:pt idx="27">
                  <c:v>161.53615199999996</c:v>
                </c:pt>
                <c:pt idx="28">
                  <c:v>103.450344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再エネ比較シート!$BP$13:$BP$42</c:f>
              <c:numCache>
                <c:formatCode>#,##0_);[Red]\(#,##0\)</c:formatCode>
                <c:ptCount val="30"/>
                <c:pt idx="0">
                  <c:v>14.153531999999998</c:v>
                </c:pt>
                <c:pt idx="1">
                  <c:v>1647.2330280000001</c:v>
                </c:pt>
                <c:pt idx="2">
                  <c:v>27.248856</c:v>
                </c:pt>
                <c:pt idx="3">
                  <c:v>1650.1431</c:v>
                </c:pt>
                <c:pt idx="4">
                  <c:v>437.96583600000008</c:v>
                </c:pt>
                <c:pt idx="5">
                  <c:v>2851.4737319999999</c:v>
                </c:pt>
                <c:pt idx="6">
                  <c:v>252.11805600000002</c:v>
                </c:pt>
                <c:pt idx="7">
                  <c:v>47.354807999999991</c:v>
                </c:pt>
                <c:pt idx="8">
                  <c:v>95.106444000000025</c:v>
                </c:pt>
                <c:pt idx="9">
                  <c:v>222.88506000000001</c:v>
                </c:pt>
                <c:pt idx="10">
                  <c:v>0</c:v>
                </c:pt>
                <c:pt idx="11">
                  <c:v>115.6621344</c:v>
                </c:pt>
                <c:pt idx="12">
                  <c:v>14.550360000000001</c:v>
                </c:pt>
                <c:pt idx="13">
                  <c:v>169.31327999999999</c:v>
                </c:pt>
                <c:pt idx="14">
                  <c:v>0</c:v>
                </c:pt>
                <c:pt idx="15">
                  <c:v>170.90059200000002</c:v>
                </c:pt>
                <c:pt idx="16">
                  <c:v>2575.8105479999999</c:v>
                </c:pt>
                <c:pt idx="17">
                  <c:v>4318.6791239999993</c:v>
                </c:pt>
                <c:pt idx="18">
                  <c:v>915.0853679999999</c:v>
                </c:pt>
                <c:pt idx="19">
                  <c:v>4304.922419999999</c:v>
                </c:pt>
                <c:pt idx="20">
                  <c:v>53.836331999999999</c:v>
                </c:pt>
                <c:pt idx="21">
                  <c:v>15233.036435999999</c:v>
                </c:pt>
                <c:pt idx="22">
                  <c:v>818.12706000000003</c:v>
                </c:pt>
                <c:pt idx="23">
                  <c:v>3540.6316919999999</c:v>
                </c:pt>
                <c:pt idx="24">
                  <c:v>925.66744799999992</c:v>
                </c:pt>
                <c:pt idx="25">
                  <c:v>276.32456399999995</c:v>
                </c:pt>
                <c:pt idx="26">
                  <c:v>1864.4302200000002</c:v>
                </c:pt>
                <c:pt idx="27">
                  <c:v>0</c:v>
                </c:pt>
                <c:pt idx="28">
                  <c:v>304.367076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再エネ比較シート!$BQ$13:$BQ$42</c:f>
              <c:numCache>
                <c:formatCode>#,##0_);[Red]\(#,##0\)</c:formatCode>
                <c:ptCount val="30"/>
                <c:pt idx="0">
                  <c:v>34672.7808</c:v>
                </c:pt>
                <c:pt idx="1">
                  <c:v>0</c:v>
                </c:pt>
                <c:pt idx="2">
                  <c:v>0</c:v>
                </c:pt>
                <c:pt idx="3">
                  <c:v>21700.902719999998</c:v>
                </c:pt>
                <c:pt idx="4">
                  <c:v>0</c:v>
                </c:pt>
                <c:pt idx="5">
                  <c:v>0</c:v>
                </c:pt>
                <c:pt idx="6">
                  <c:v>0</c:v>
                </c:pt>
                <c:pt idx="7">
                  <c:v>4191.5829120000008</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14683.792320000002</c:v>
                </c:pt>
                <c:pt idx="26">
                  <c:v>0</c:v>
                </c:pt>
                <c:pt idx="27">
                  <c:v>0</c:v>
                </c:pt>
                <c:pt idx="28">
                  <c:v>8689.92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再エネ比較シート!$BR$13:$BR$42</c:f>
              <c:numCache>
                <c:formatCode>#,##0_);[Red]\(#,##0\)</c:formatCode>
                <c:ptCount val="30"/>
                <c:pt idx="0">
                  <c:v>0</c:v>
                </c:pt>
                <c:pt idx="1">
                  <c:v>0</c:v>
                </c:pt>
                <c:pt idx="2">
                  <c:v>0</c:v>
                </c:pt>
                <c:pt idx="3">
                  <c:v>0</c:v>
                </c:pt>
                <c:pt idx="4">
                  <c:v>0</c:v>
                </c:pt>
                <c:pt idx="5">
                  <c:v>3042.1727999999998</c:v>
                </c:pt>
                <c:pt idx="6">
                  <c:v>25228.799999999999</c:v>
                </c:pt>
                <c:pt idx="7">
                  <c:v>0</c:v>
                </c:pt>
                <c:pt idx="8">
                  <c:v>3547.8</c:v>
                </c:pt>
                <c:pt idx="9">
                  <c:v>0</c:v>
                </c:pt>
                <c:pt idx="10">
                  <c:v>0</c:v>
                </c:pt>
                <c:pt idx="11">
                  <c:v>5676.48</c:v>
                </c:pt>
                <c:pt idx="12">
                  <c:v>0</c:v>
                </c:pt>
                <c:pt idx="13">
                  <c:v>0</c:v>
                </c:pt>
                <c:pt idx="14">
                  <c:v>0</c:v>
                </c:pt>
                <c:pt idx="15">
                  <c:v>1524.24</c:v>
                </c:pt>
                <c:pt idx="16">
                  <c:v>0</c:v>
                </c:pt>
                <c:pt idx="17">
                  <c:v>0</c:v>
                </c:pt>
                <c:pt idx="18">
                  <c:v>0</c:v>
                </c:pt>
                <c:pt idx="19">
                  <c:v>0</c:v>
                </c:pt>
                <c:pt idx="20">
                  <c:v>0</c:v>
                </c:pt>
                <c:pt idx="21">
                  <c:v>0</c:v>
                </c:pt>
                <c:pt idx="22">
                  <c:v>0</c:v>
                </c:pt>
                <c:pt idx="23">
                  <c:v>0</c:v>
                </c:pt>
                <c:pt idx="24">
                  <c:v>149.2704</c:v>
                </c:pt>
                <c:pt idx="25">
                  <c:v>0</c:v>
                </c:pt>
                <c:pt idx="26">
                  <c:v>0</c:v>
                </c:pt>
                <c:pt idx="27">
                  <c:v>5256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700.8</c:v>
                </c:pt>
                <c:pt idx="8">
                  <c:v>0</c:v>
                </c:pt>
                <c:pt idx="9">
                  <c:v>0</c:v>
                </c:pt>
                <c:pt idx="10">
                  <c:v>0</c:v>
                </c:pt>
                <c:pt idx="11">
                  <c:v>0</c:v>
                </c:pt>
                <c:pt idx="12">
                  <c:v>0</c:v>
                </c:pt>
                <c:pt idx="13">
                  <c:v>0</c:v>
                </c:pt>
                <c:pt idx="14">
                  <c:v>0</c:v>
                </c:pt>
                <c:pt idx="15">
                  <c:v>0</c:v>
                </c:pt>
                <c:pt idx="16">
                  <c:v>0</c:v>
                </c:pt>
                <c:pt idx="17">
                  <c:v>0</c:v>
                </c:pt>
                <c:pt idx="18">
                  <c:v>0</c:v>
                </c:pt>
                <c:pt idx="19">
                  <c:v>0</c:v>
                </c:pt>
                <c:pt idx="20">
                  <c:v>0</c:v>
                </c:pt>
                <c:pt idx="21">
                  <c:v>1051.2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小谷村</c:v>
                </c:pt>
                <c:pt idx="3">
                  <c:v>古平町</c:v>
                </c:pt>
                <c:pt idx="4">
                  <c:v>妹背牛町</c:v>
                </c:pt>
                <c:pt idx="5">
                  <c:v>置戸町</c:v>
                </c:pt>
                <c:pt idx="6">
                  <c:v>木祖村</c:v>
                </c:pt>
                <c:pt idx="7">
                  <c:v>猿払村</c:v>
                </c:pt>
                <c:pt idx="8">
                  <c:v>江府町</c:v>
                </c:pt>
                <c:pt idx="9">
                  <c:v>黒松内町</c:v>
                </c:pt>
                <c:pt idx="10">
                  <c:v>西ノ島町</c:v>
                </c:pt>
                <c:pt idx="11">
                  <c:v>椎葉村</c:v>
                </c:pt>
                <c:pt idx="12">
                  <c:v>蓬田村</c:v>
                </c:pt>
                <c:pt idx="13">
                  <c:v>小笠原村</c:v>
                </c:pt>
                <c:pt idx="14">
                  <c:v>上砂川町</c:v>
                </c:pt>
                <c:pt idx="15">
                  <c:v>愛別町</c:v>
                </c:pt>
                <c:pt idx="16">
                  <c:v>東秩父村</c:v>
                </c:pt>
                <c:pt idx="17">
                  <c:v>麻績村</c:v>
                </c:pt>
                <c:pt idx="18">
                  <c:v>田野町</c:v>
                </c:pt>
                <c:pt idx="19">
                  <c:v>南山城村</c:v>
                </c:pt>
                <c:pt idx="20">
                  <c:v>新島村</c:v>
                </c:pt>
                <c:pt idx="21">
                  <c:v>鶴居村</c:v>
                </c:pt>
                <c:pt idx="22">
                  <c:v>北塩原村</c:v>
                </c:pt>
                <c:pt idx="23">
                  <c:v>古座川町</c:v>
                </c:pt>
                <c:pt idx="24">
                  <c:v>普代村</c:v>
                </c:pt>
                <c:pt idx="25">
                  <c:v>遠別町</c:v>
                </c:pt>
                <c:pt idx="26">
                  <c:v>安田町</c:v>
                </c:pt>
                <c:pt idx="27">
                  <c:v>東成瀬村</c:v>
                </c:pt>
                <c:pt idx="28">
                  <c:v>上関町</c:v>
                </c:pt>
              </c:strCache>
            </c:strRef>
          </c:cat>
          <c:val>
            <c:numRef>
              <c:f>再エネ比較シート!$BU$13:$BU$42</c:f>
              <c:numCache>
                <c:formatCode>#,##0_);[Red]\(#,##0\)</c:formatCode>
                <c:ptCount val="30"/>
                <c:pt idx="0">
                  <c:v>34760.021639999999</c:v>
                </c:pt>
                <c:pt idx="1">
                  <c:v>1732.6815720000002</c:v>
                </c:pt>
                <c:pt idx="2">
                  <c:v>50.051136</c:v>
                </c:pt>
                <c:pt idx="3">
                  <c:v>23400.250739999999</c:v>
                </c:pt>
                <c:pt idx="4">
                  <c:v>596.74171200000012</c:v>
                </c:pt>
                <c:pt idx="5">
                  <c:v>6678.7290323999996</c:v>
                </c:pt>
                <c:pt idx="6">
                  <c:v>25743.144275999999</c:v>
                </c:pt>
                <c:pt idx="7">
                  <c:v>5035.5973050000011</c:v>
                </c:pt>
                <c:pt idx="8">
                  <c:v>3806.242776</c:v>
                </c:pt>
                <c:pt idx="9">
                  <c:v>10352.110727999998</c:v>
                </c:pt>
                <c:pt idx="10">
                  <c:v>12.001200000000001</c:v>
                </c:pt>
                <c:pt idx="11">
                  <c:v>5907.9537143999996</c:v>
                </c:pt>
                <c:pt idx="12">
                  <c:v>70.355940000000004</c:v>
                </c:pt>
                <c:pt idx="13">
                  <c:v>216.71802</c:v>
                </c:pt>
                <c:pt idx="14">
                  <c:v>11.161116</c:v>
                </c:pt>
                <c:pt idx="15">
                  <c:v>1835.5426308000001</c:v>
                </c:pt>
                <c:pt idx="16">
                  <c:v>2758.2287879999999</c:v>
                </c:pt>
                <c:pt idx="17">
                  <c:v>4736.3208839999988</c:v>
                </c:pt>
                <c:pt idx="18">
                  <c:v>1359.8354385599998</c:v>
                </c:pt>
                <c:pt idx="19">
                  <c:v>4751.487071999999</c:v>
                </c:pt>
                <c:pt idx="20">
                  <c:v>179.84893199999999</c:v>
                </c:pt>
                <c:pt idx="21">
                  <c:v>16819.893196319998</c:v>
                </c:pt>
                <c:pt idx="22">
                  <c:v>1017.587004</c:v>
                </c:pt>
                <c:pt idx="23">
                  <c:v>3809.3385600000001</c:v>
                </c:pt>
                <c:pt idx="24">
                  <c:v>1293.1196639999998</c:v>
                </c:pt>
                <c:pt idx="25">
                  <c:v>15137.614632000003</c:v>
                </c:pt>
                <c:pt idx="26">
                  <c:v>2293.6915418400004</c:v>
                </c:pt>
                <c:pt idx="27">
                  <c:v>5417.5361519999997</c:v>
                </c:pt>
                <c:pt idx="28">
                  <c:v>9097.7374199999995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普代村</c:v>
                </c:pt>
              </c:strCache>
            </c:strRef>
          </c:cat>
          <c:val>
            <c:numRef>
              <c:f>①CO2排出量の現状把握!$AX$43:$AX$45</c:f>
              <c:numCache>
                <c:formatCode>0%</c:formatCode>
                <c:ptCount val="3"/>
                <c:pt idx="0">
                  <c:v>0.44203583680298503</c:v>
                </c:pt>
                <c:pt idx="1">
                  <c:v>0.36052775873012544</c:v>
                </c:pt>
                <c:pt idx="2">
                  <c:v>0.21027147211378086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普代村</c:v>
                </c:pt>
              </c:strCache>
            </c:strRef>
          </c:cat>
          <c:val>
            <c:numRef>
              <c:f>①CO2排出量の現状把握!$AY$43:$AY$45</c:f>
              <c:numCache>
                <c:formatCode>0%</c:formatCode>
                <c:ptCount val="3"/>
                <c:pt idx="0">
                  <c:v>0.19220740382343474</c:v>
                </c:pt>
                <c:pt idx="1">
                  <c:v>0.17839710259116406</c:v>
                </c:pt>
                <c:pt idx="2">
                  <c:v>0.16919199223533807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普代村</c:v>
                </c:pt>
              </c:strCache>
            </c:strRef>
          </c:cat>
          <c:val>
            <c:numRef>
              <c:f>①CO2排出量の現状把握!$AZ$43:$AZ$45</c:f>
              <c:numCache>
                <c:formatCode>0%</c:formatCode>
                <c:ptCount val="3"/>
                <c:pt idx="0">
                  <c:v>0.1618007278049024</c:v>
                </c:pt>
                <c:pt idx="1">
                  <c:v>0.21124633534798468</c:v>
                </c:pt>
                <c:pt idx="2">
                  <c:v>0.23667721470374828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普代村</c:v>
                </c:pt>
              </c:strCache>
            </c:strRef>
          </c:cat>
          <c:val>
            <c:numRef>
              <c:f>①CO2排出量の現状把握!$BA$43:$BA$45</c:f>
              <c:numCache>
                <c:formatCode>0%</c:formatCode>
                <c:ptCount val="3"/>
                <c:pt idx="0">
                  <c:v>0.18830241870300451</c:v>
                </c:pt>
                <c:pt idx="1">
                  <c:v>0.23251050283339805</c:v>
                </c:pt>
                <c:pt idx="2">
                  <c:v>0.3567897647517449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普代村</c:v>
                </c:pt>
              </c:strCache>
            </c:strRef>
          </c:cat>
          <c:val>
            <c:numRef>
              <c:f>①CO2排出量の現状把握!$BB$43:$BB$45</c:f>
              <c:numCache>
                <c:formatCode>0%</c:formatCode>
                <c:ptCount val="3"/>
                <c:pt idx="0">
                  <c:v>1.5653612865673284E-2</c:v>
                </c:pt>
                <c:pt idx="1">
                  <c:v>1.731830049732784E-2</c:v>
                </c:pt>
                <c:pt idx="2">
                  <c:v>2.7069556195387819E-2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625</c:v>
                </c:pt>
                <c:pt idx="1">
                  <c:v>587</c:v>
                </c:pt>
                <c:pt idx="2">
                  <c:v>587</c:v>
                </c:pt>
                <c:pt idx="3">
                  <c:v>587</c:v>
                </c:pt>
                <c:pt idx="4">
                  <c:v>587</c:v>
                </c:pt>
                <c:pt idx="5">
                  <c:v>587</c:v>
                </c:pt>
                <c:pt idx="6">
                  <c:v>778</c:v>
                </c:pt>
                <c:pt idx="7">
                  <c:v>778</c:v>
                </c:pt>
                <c:pt idx="8">
                  <c:v>778</c:v>
                </c:pt>
                <c:pt idx="9">
                  <c:v>778</c:v>
                </c:pt>
                <c:pt idx="10">
                  <c:v>778</c:v>
                </c:pt>
                <c:pt idx="11">
                  <c:v>778</c:v>
                </c:pt>
                <c:pt idx="12">
                  <c:v>742</c:v>
                </c:pt>
                <c:pt idx="13">
                  <c:v>742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0.40233321604157968</c:v>
                </c:pt>
                <c:pt idx="1">
                  <c:v>0.47315269779400765</c:v>
                </c:pt>
                <c:pt idx="2">
                  <c:v>0.41254394281402801</c:v>
                </c:pt>
                <c:pt idx="3">
                  <c:v>0.46001837777828686</c:v>
                </c:pt>
                <c:pt idx="4">
                  <c:v>0.480924671087538</c:v>
                </c:pt>
                <c:pt idx="5">
                  <c:v>0.48535984982994501</c:v>
                </c:pt>
                <c:pt idx="6">
                  <c:v>0.38401788989163743</c:v>
                </c:pt>
                <c:pt idx="7">
                  <c:v>0.43734792989259413</c:v>
                </c:pt>
                <c:pt idx="8">
                  <c:v>0.56324227932652315</c:v>
                </c:pt>
                <c:pt idx="9">
                  <c:v>0.38892351471094999</c:v>
                </c:pt>
                <c:pt idx="10">
                  <c:v>0.50173035861707804</c:v>
                </c:pt>
                <c:pt idx="11">
                  <c:v>0.59584873733176436</c:v>
                </c:pt>
                <c:pt idx="12">
                  <c:v>0.43887307245017498</c:v>
                </c:pt>
                <c:pt idx="13">
                  <c:v>0.48784133823164572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3150</c:v>
                </c:pt>
                <c:pt idx="1">
                  <c:v>3099</c:v>
                </c:pt>
                <c:pt idx="2">
                  <c:v>3052</c:v>
                </c:pt>
                <c:pt idx="3">
                  <c:v>3001</c:v>
                </c:pt>
                <c:pt idx="4">
                  <c:v>2975</c:v>
                </c:pt>
                <c:pt idx="5">
                  <c:v>2952</c:v>
                </c:pt>
                <c:pt idx="6">
                  <c:v>2910</c:v>
                </c:pt>
                <c:pt idx="7">
                  <c:v>2859</c:v>
                </c:pt>
                <c:pt idx="8">
                  <c:v>2823</c:v>
                </c:pt>
                <c:pt idx="9">
                  <c:v>2776</c:v>
                </c:pt>
                <c:pt idx="10">
                  <c:v>2721</c:v>
                </c:pt>
                <c:pt idx="11">
                  <c:v>2628</c:v>
                </c:pt>
                <c:pt idx="12">
                  <c:v>2570</c:v>
                </c:pt>
                <c:pt idx="13">
                  <c:v>2483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普代村</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1646</v>
      </c>
      <c r="C23" s="6" t="s">
        <v>1328</v>
      </c>
      <c r="D23" s="6" t="s">
        <v>1329</v>
      </c>
      <c r="E23" s="1101" t="s">
        <v>1647</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1650</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1651</v>
      </c>
    </row>
    <row r="46" spans="2:5" ht="33.6" customHeight="1">
      <c r="B46" s="967" t="s">
        <v>1470</v>
      </c>
      <c r="C46" s="6" t="s">
        <v>8</v>
      </c>
      <c r="D46" s="7" t="s">
        <v>9</v>
      </c>
      <c r="E46" s="1102" t="s">
        <v>1652</v>
      </c>
    </row>
    <row r="47" spans="2:5" ht="21.95" customHeight="1">
      <c r="B47" s="438" t="s">
        <v>1613</v>
      </c>
      <c r="C47" s="442"/>
      <c r="D47" s="440"/>
      <c r="E47" s="441"/>
    </row>
    <row r="48" spans="2:5" ht="33.6" customHeight="1">
      <c r="B48" s="967" t="s">
        <v>1471</v>
      </c>
      <c r="C48" s="6" t="s">
        <v>14</v>
      </c>
      <c r="D48" s="6" t="s">
        <v>9</v>
      </c>
      <c r="E48" s="1102" t="s">
        <v>1653</v>
      </c>
    </row>
    <row r="49" spans="2:5" ht="33.6" customHeight="1">
      <c r="B49" s="967" t="s">
        <v>1472</v>
      </c>
      <c r="C49" s="6" t="s">
        <v>14</v>
      </c>
      <c r="D49" s="6" t="s">
        <v>9</v>
      </c>
      <c r="E49" s="1102" t="s">
        <v>1654</v>
      </c>
    </row>
    <row r="50" spans="2:5" ht="21.6" customHeight="1">
      <c r="B50" s="438" t="s">
        <v>1477</v>
      </c>
      <c r="C50" s="439"/>
      <c r="D50" s="440"/>
      <c r="E50" s="441"/>
    </row>
    <row r="51" spans="2:5" ht="21" customHeight="1">
      <c r="B51" s="967" t="s">
        <v>1473</v>
      </c>
      <c r="C51" s="6" t="s">
        <v>12</v>
      </c>
      <c r="D51" s="6" t="s">
        <v>1401</v>
      </c>
      <c r="E51" s="968" t="s">
        <v>1655</v>
      </c>
    </row>
    <row r="52" spans="2:5" ht="21" customHeight="1">
      <c r="B52" s="967" t="s">
        <v>1474</v>
      </c>
      <c r="C52" s="6" t="s">
        <v>12</v>
      </c>
      <c r="D52" s="6" t="s">
        <v>1401</v>
      </c>
      <c r="E52" s="968" t="s">
        <v>1656</v>
      </c>
    </row>
    <row r="53" spans="2:5" ht="21" customHeight="1">
      <c r="B53" s="969" t="s">
        <v>1475</v>
      </c>
      <c r="C53" s="970" t="s">
        <v>8</v>
      </c>
      <c r="D53" s="970" t="s">
        <v>1401</v>
      </c>
      <c r="E53" s="971" t="s">
        <v>1657</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1658</v>
      </c>
    </row>
    <row r="58" spans="2:5" ht="21.95" customHeight="1">
      <c r="B58" s="967" t="s">
        <v>1479</v>
      </c>
      <c r="C58" s="6" t="s">
        <v>13</v>
      </c>
      <c r="D58" s="7" t="s">
        <v>1409</v>
      </c>
      <c r="E58" s="1102" t="s">
        <v>1659</v>
      </c>
    </row>
    <row r="59" spans="2:5" ht="33.6" customHeight="1">
      <c r="B59" s="979" t="s">
        <v>1612</v>
      </c>
      <c r="C59" s="8" t="s">
        <v>13</v>
      </c>
      <c r="D59" s="7" t="s">
        <v>1409</v>
      </c>
      <c r="E59" s="1103" t="s">
        <v>1660</v>
      </c>
    </row>
    <row r="60" spans="2:5" ht="51" customHeight="1">
      <c r="B60" s="980" t="s">
        <v>1629</v>
      </c>
      <c r="C60" s="494" t="s">
        <v>14</v>
      </c>
      <c r="D60" s="7" t="s">
        <v>1409</v>
      </c>
      <c r="E60" s="977" t="s">
        <v>1661</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1782</v>
      </c>
      <c r="B9" s="80">
        <v>18</v>
      </c>
      <c r="C9" s="80">
        <v>1</v>
      </c>
      <c r="D9" s="80">
        <v>2</v>
      </c>
      <c r="E9" s="80">
        <v>1990</v>
      </c>
      <c r="F9" s="80" t="s">
        <v>562</v>
      </c>
      <c r="G9" s="80" t="s">
        <v>1669</v>
      </c>
      <c r="H9" s="80" t="s">
        <v>1670</v>
      </c>
      <c r="I9" s="177"/>
      <c r="J9" s="81">
        <v>17.184436406713868</v>
      </c>
      <c r="K9" s="81">
        <v>1.7817118729013857</v>
      </c>
      <c r="L9" s="81">
        <v>0.25648661918826127</v>
      </c>
      <c r="M9" s="81">
        <v>5.4305398403469356</v>
      </c>
      <c r="N9" s="81">
        <v>8.2458325555029806</v>
      </c>
      <c r="O9" s="81">
        <v>2.7132707797513356</v>
      </c>
      <c r="P9" s="81">
        <v>2.7840573117544971</v>
      </c>
      <c r="Q9" s="81">
        <v>0.29920051259264185</v>
      </c>
      <c r="R9" s="81">
        <v>0</v>
      </c>
      <c r="S9" s="81">
        <v>0.24364263013615128</v>
      </c>
      <c r="T9" s="82"/>
      <c r="U9" s="81">
        <v>482478</v>
      </c>
      <c r="V9" s="81">
        <v>326</v>
      </c>
      <c r="W9" s="81">
        <v>3</v>
      </c>
      <c r="X9" s="81">
        <v>1821</v>
      </c>
      <c r="Y9" s="81">
        <v>1764</v>
      </c>
      <c r="Z9" s="81">
        <v>1116</v>
      </c>
      <c r="AA9" s="81">
        <v>676</v>
      </c>
      <c r="AB9" s="81">
        <v>4858</v>
      </c>
      <c r="AC9" s="81">
        <v>0</v>
      </c>
      <c r="AD9" s="81">
        <v>0.24364263013615128</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1783</v>
      </c>
      <c r="B10" s="80">
        <v>19</v>
      </c>
      <c r="C10" s="80">
        <v>2</v>
      </c>
      <c r="D10" s="80">
        <v>2</v>
      </c>
      <c r="E10" s="80">
        <v>2005</v>
      </c>
      <c r="F10" s="80" t="s">
        <v>565</v>
      </c>
      <c r="G10" s="80" t="s">
        <v>1669</v>
      </c>
      <c r="H10" s="80" t="s">
        <v>1670</v>
      </c>
      <c r="I10" s="177"/>
      <c r="J10" s="81">
        <v>12.598778129199736</v>
      </c>
      <c r="K10" s="81">
        <v>0.66549341035529186</v>
      </c>
      <c r="L10" s="81">
        <v>0.11261406444230189</v>
      </c>
      <c r="M10" s="81">
        <v>4.8276719073672849</v>
      </c>
      <c r="N10" s="81">
        <v>9.4173799810001881</v>
      </c>
      <c r="O10" s="81">
        <v>3.4057050592723375</v>
      </c>
      <c r="P10" s="81">
        <v>3.4094338584472017</v>
      </c>
      <c r="Q10" s="81">
        <v>0.22075376644218986</v>
      </c>
      <c r="R10" s="81">
        <v>0</v>
      </c>
      <c r="S10" s="81">
        <v>0.22417214924889872</v>
      </c>
      <c r="T10" s="82"/>
      <c r="U10" s="81">
        <v>389118</v>
      </c>
      <c r="V10" s="81">
        <v>203</v>
      </c>
      <c r="W10" s="81">
        <v>1</v>
      </c>
      <c r="X10" s="81">
        <v>784</v>
      </c>
      <c r="Y10" s="81">
        <v>1920</v>
      </c>
      <c r="Z10" s="81">
        <v>1621</v>
      </c>
      <c r="AA10" s="81">
        <v>678</v>
      </c>
      <c r="AB10" s="81">
        <v>3747</v>
      </c>
      <c r="AC10" s="81">
        <v>0</v>
      </c>
      <c r="AD10" s="81">
        <v>0.22417214924889872</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1784</v>
      </c>
      <c r="B11" s="80">
        <v>20</v>
      </c>
      <c r="C11" s="80">
        <v>3</v>
      </c>
      <c r="D11" s="80">
        <v>2</v>
      </c>
      <c r="E11" s="80">
        <v>2006</v>
      </c>
      <c r="F11" s="80" t="s">
        <v>566</v>
      </c>
      <c r="G11" s="80" t="s">
        <v>1669</v>
      </c>
      <c r="H11" s="80" t="s">
        <v>1670</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1785</v>
      </c>
      <c r="B12" s="80">
        <v>21</v>
      </c>
      <c r="C12" s="80">
        <v>4</v>
      </c>
      <c r="D12" s="80">
        <v>2</v>
      </c>
      <c r="E12" s="80">
        <v>2007</v>
      </c>
      <c r="F12" s="80" t="s">
        <v>567</v>
      </c>
      <c r="G12" s="80" t="s">
        <v>1669</v>
      </c>
      <c r="H12" s="80" t="s">
        <v>1670</v>
      </c>
      <c r="I12" s="177"/>
      <c r="J12" s="81">
        <v>9.9017928611321882</v>
      </c>
      <c r="K12" s="81">
        <v>0.69729154549784234</v>
      </c>
      <c r="L12" s="81">
        <v>4.9241289945049136</v>
      </c>
      <c r="M12" s="81">
        <v>5.3586209648112257</v>
      </c>
      <c r="N12" s="81">
        <v>9.128494269037601</v>
      </c>
      <c r="O12" s="81">
        <v>3.1872024912030539</v>
      </c>
      <c r="P12" s="81">
        <v>3.3243324181624478</v>
      </c>
      <c r="Q12" s="81">
        <v>0.22710865377264677</v>
      </c>
      <c r="R12" s="81">
        <v>0</v>
      </c>
      <c r="S12" s="81">
        <v>0.24271637909643651</v>
      </c>
      <c r="T12" s="82"/>
      <c r="U12" s="81">
        <v>325177</v>
      </c>
      <c r="V12" s="81">
        <v>232</v>
      </c>
      <c r="W12" s="81">
        <v>60</v>
      </c>
      <c r="X12" s="81">
        <v>1090</v>
      </c>
      <c r="Y12" s="81">
        <v>1866</v>
      </c>
      <c r="Z12" s="81">
        <v>1577</v>
      </c>
      <c r="AA12" s="81">
        <v>651</v>
      </c>
      <c r="AB12" s="81">
        <v>3651</v>
      </c>
      <c r="AC12" s="81">
        <v>0</v>
      </c>
      <c r="AD12" s="81">
        <v>0.24271637909643651</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1786</v>
      </c>
      <c r="B13" s="80">
        <v>22</v>
      </c>
      <c r="C13" s="80">
        <v>5</v>
      </c>
      <c r="D13" s="80">
        <v>2</v>
      </c>
      <c r="E13" s="80">
        <v>2008</v>
      </c>
      <c r="F13" s="80" t="s">
        <v>84</v>
      </c>
      <c r="G13" s="80" t="s">
        <v>1669</v>
      </c>
      <c r="H13" s="80" t="s">
        <v>1670</v>
      </c>
      <c r="I13" s="177"/>
      <c r="J13" s="81">
        <v>9.7215244570484813</v>
      </c>
      <c r="K13" s="81">
        <v>0.61198313676289551</v>
      </c>
      <c r="L13" s="81">
        <v>4.2517995406253304</v>
      </c>
      <c r="M13" s="81">
        <v>6.2701054334365169</v>
      </c>
      <c r="N13" s="81">
        <v>9.1720376417592835</v>
      </c>
      <c r="O13" s="81">
        <v>3.0888930301328368</v>
      </c>
      <c r="P13" s="81">
        <v>3.3307452128935213</v>
      </c>
      <c r="Q13" s="81">
        <v>0.21835759178505082</v>
      </c>
      <c r="R13" s="81">
        <v>0</v>
      </c>
      <c r="S13" s="81">
        <v>0.38094192947699473</v>
      </c>
      <c r="T13" s="82"/>
      <c r="U13" s="81">
        <v>335440</v>
      </c>
      <c r="V13" s="81">
        <v>232</v>
      </c>
      <c r="W13" s="81">
        <v>60</v>
      </c>
      <c r="X13" s="81">
        <v>1090</v>
      </c>
      <c r="Y13" s="81">
        <v>1850</v>
      </c>
      <c r="Z13" s="81">
        <v>1582</v>
      </c>
      <c r="AA13" s="81">
        <v>653</v>
      </c>
      <c r="AB13" s="81">
        <v>3568</v>
      </c>
      <c r="AC13" s="81">
        <v>0</v>
      </c>
      <c r="AD13" s="81">
        <v>0.38094192947699473</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1787</v>
      </c>
      <c r="B14" s="80">
        <v>23</v>
      </c>
      <c r="C14" s="80">
        <v>6</v>
      </c>
      <c r="D14" s="80">
        <v>2</v>
      </c>
      <c r="E14" s="80">
        <v>2009</v>
      </c>
      <c r="F14" s="80" t="s">
        <v>85</v>
      </c>
      <c r="G14" s="80" t="s">
        <v>1669</v>
      </c>
      <c r="H14" s="80" t="s">
        <v>1670</v>
      </c>
      <c r="I14" s="177"/>
      <c r="J14" s="81">
        <v>9.3545481503763011</v>
      </c>
      <c r="K14" s="81">
        <v>0.38337162204771397</v>
      </c>
      <c r="L14" s="81">
        <v>3.5248512697660721</v>
      </c>
      <c r="M14" s="81">
        <v>4.6596475431377877</v>
      </c>
      <c r="N14" s="81">
        <v>7.8227712689950666</v>
      </c>
      <c r="O14" s="81">
        <v>3.0957950307220443</v>
      </c>
      <c r="P14" s="81">
        <v>3.3189291947571538</v>
      </c>
      <c r="Q14" s="81">
        <v>0.20375227071381641</v>
      </c>
      <c r="R14" s="81">
        <v>0</v>
      </c>
      <c r="S14" s="81">
        <v>0.52081263062551764</v>
      </c>
      <c r="T14" s="82"/>
      <c r="U14" s="81">
        <v>325960</v>
      </c>
      <c r="V14" s="81">
        <v>178</v>
      </c>
      <c r="W14" s="81">
        <v>57</v>
      </c>
      <c r="X14" s="81">
        <v>1023</v>
      </c>
      <c r="Y14" s="81">
        <v>1837</v>
      </c>
      <c r="Z14" s="81">
        <v>1565</v>
      </c>
      <c r="AA14" s="81">
        <v>668</v>
      </c>
      <c r="AB14" s="81">
        <v>3495</v>
      </c>
      <c r="AC14" s="81">
        <v>0</v>
      </c>
      <c r="AD14" s="81">
        <v>0.52081263062551764</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0</v>
      </c>
      <c r="BL14" s="81">
        <v>0</v>
      </c>
      <c r="BM14" s="82"/>
      <c r="BN14" s="81">
        <v>0</v>
      </c>
      <c r="BO14" s="81">
        <v>0</v>
      </c>
      <c r="BP14" s="81">
        <v>0</v>
      </c>
      <c r="BQ14" s="81">
        <v>0</v>
      </c>
      <c r="BR14" s="81">
        <v>0</v>
      </c>
      <c r="BS14" s="81">
        <v>0</v>
      </c>
      <c r="BT14"/>
      <c r="BU14" s="80"/>
      <c r="BV14" s="80"/>
      <c r="BW14" s="80"/>
      <c r="BX14" s="80"/>
      <c r="BY14" s="80"/>
      <c r="BZ14" s="80"/>
      <c r="CA14" s="80"/>
      <c r="CB14" s="80"/>
      <c r="CC14" s="80"/>
    </row>
    <row r="15" spans="1:81">
      <c r="A15" s="80" t="s">
        <v>1788</v>
      </c>
      <c r="B15" s="80">
        <v>24</v>
      </c>
      <c r="C15" s="80">
        <v>7</v>
      </c>
      <c r="D15" s="80">
        <v>2</v>
      </c>
      <c r="E15" s="80">
        <v>2010</v>
      </c>
      <c r="F15" s="80" t="s">
        <v>86</v>
      </c>
      <c r="G15" s="80" t="s">
        <v>1669</v>
      </c>
      <c r="H15" s="80" t="s">
        <v>1670</v>
      </c>
      <c r="I15" s="177"/>
      <c r="J15" s="81">
        <v>7.8110458940982337</v>
      </c>
      <c r="K15" s="81">
        <v>0.3998206509740348</v>
      </c>
      <c r="L15" s="81">
        <v>3.2090325378872717</v>
      </c>
      <c r="M15" s="81">
        <v>4.1710344220929674</v>
      </c>
      <c r="N15" s="81">
        <v>7.4196037938799471</v>
      </c>
      <c r="O15" s="81">
        <v>3.1090419490994168</v>
      </c>
      <c r="P15" s="81">
        <v>3.302023773653564</v>
      </c>
      <c r="Q15" s="81">
        <v>0.20588686979642207</v>
      </c>
      <c r="R15" s="81">
        <v>0</v>
      </c>
      <c r="S15" s="81">
        <v>0.39592982429559131</v>
      </c>
      <c r="T15" s="82"/>
      <c r="U15" s="81">
        <v>304679</v>
      </c>
      <c r="V15" s="81">
        <v>178</v>
      </c>
      <c r="W15" s="81">
        <v>57</v>
      </c>
      <c r="X15" s="81">
        <v>1023</v>
      </c>
      <c r="Y15" s="81">
        <v>1772</v>
      </c>
      <c r="Z15" s="81">
        <v>1579</v>
      </c>
      <c r="AA15" s="81">
        <v>648</v>
      </c>
      <c r="AB15" s="81">
        <v>3384</v>
      </c>
      <c r="AC15" s="81">
        <v>0</v>
      </c>
      <c r="AD15" s="81">
        <v>0.39592982429559131</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0</v>
      </c>
      <c r="BL15" s="81">
        <v>0</v>
      </c>
      <c r="BM15" s="82"/>
      <c r="BN15" s="81">
        <v>0</v>
      </c>
      <c r="BO15" s="81">
        <v>0</v>
      </c>
      <c r="BP15" s="81">
        <v>0</v>
      </c>
      <c r="BQ15" s="81">
        <v>0</v>
      </c>
      <c r="BR15" s="81">
        <v>0</v>
      </c>
      <c r="BS15" s="81">
        <v>0</v>
      </c>
      <c r="BT15"/>
      <c r="BU15" s="80">
        <v>0</v>
      </c>
      <c r="BV15" s="80">
        <v>0</v>
      </c>
      <c r="BW15" s="80">
        <v>0</v>
      </c>
      <c r="BX15" s="80">
        <v>0</v>
      </c>
      <c r="BY15" s="80">
        <v>0</v>
      </c>
      <c r="BZ15" s="80">
        <v>0</v>
      </c>
      <c r="CA15" s="80">
        <v>0</v>
      </c>
      <c r="CB15" s="80">
        <v>0</v>
      </c>
      <c r="CC15" s="80">
        <v>0</v>
      </c>
    </row>
    <row r="16" spans="1:81">
      <c r="A16" s="80" t="s">
        <v>1789</v>
      </c>
      <c r="B16" s="80">
        <v>25</v>
      </c>
      <c r="C16" s="80">
        <v>8</v>
      </c>
      <c r="D16" s="80">
        <v>2</v>
      </c>
      <c r="E16" s="80">
        <v>2011</v>
      </c>
      <c r="F16" s="80" t="s">
        <v>87</v>
      </c>
      <c r="G16" s="80" t="s">
        <v>1669</v>
      </c>
      <c r="H16" s="80" t="s">
        <v>1670</v>
      </c>
      <c r="I16" s="177"/>
      <c r="J16" s="81">
        <v>7.3248299256800626</v>
      </c>
      <c r="K16" s="81">
        <v>0.56022310128327391</v>
      </c>
      <c r="L16" s="81">
        <v>2.994261183494809</v>
      </c>
      <c r="M16" s="81">
        <v>5.2691891383439504</v>
      </c>
      <c r="N16" s="81">
        <v>9.4297762074617708</v>
      </c>
      <c r="O16" s="81">
        <v>3.0544969565773861</v>
      </c>
      <c r="P16" s="81">
        <v>3.1472189594913536</v>
      </c>
      <c r="Q16" s="81">
        <v>0.23488682288584828</v>
      </c>
      <c r="R16" s="81">
        <v>0</v>
      </c>
      <c r="S16" s="81">
        <v>0.35826633709799466</v>
      </c>
      <c r="T16" s="82"/>
      <c r="U16" s="81">
        <v>269084</v>
      </c>
      <c r="V16" s="81">
        <v>178</v>
      </c>
      <c r="W16" s="81">
        <v>57</v>
      </c>
      <c r="X16" s="81">
        <v>1023</v>
      </c>
      <c r="Y16" s="81">
        <v>1871</v>
      </c>
      <c r="Z16" s="81">
        <v>1585</v>
      </c>
      <c r="AA16" s="81">
        <v>636</v>
      </c>
      <c r="AB16" s="81">
        <v>3347</v>
      </c>
      <c r="AC16" s="81">
        <v>0</v>
      </c>
      <c r="AD16" s="81">
        <v>0.35826633709799466</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0</v>
      </c>
      <c r="BL16" s="81">
        <v>0</v>
      </c>
      <c r="BM16" s="82"/>
      <c r="BN16" s="81">
        <v>0</v>
      </c>
      <c r="BO16" s="81">
        <v>0</v>
      </c>
      <c r="BP16" s="81">
        <v>0</v>
      </c>
      <c r="BQ16" s="81">
        <v>0</v>
      </c>
      <c r="BR16" s="81">
        <v>0</v>
      </c>
      <c r="BS16" s="81">
        <v>0</v>
      </c>
      <c r="BT16"/>
      <c r="BU16" s="80">
        <v>0</v>
      </c>
      <c r="BV16" s="80">
        <v>0</v>
      </c>
      <c r="BW16" s="80">
        <v>0</v>
      </c>
      <c r="BX16" s="80">
        <v>0</v>
      </c>
      <c r="BY16" s="80">
        <v>0</v>
      </c>
      <c r="BZ16" s="80">
        <v>0</v>
      </c>
      <c r="CA16" s="80">
        <v>0</v>
      </c>
      <c r="CB16" s="80">
        <v>0</v>
      </c>
      <c r="CC16" s="80">
        <v>0</v>
      </c>
    </row>
    <row r="17" spans="1:81">
      <c r="A17" s="80" t="s">
        <v>1790</v>
      </c>
      <c r="B17" s="80">
        <v>26</v>
      </c>
      <c r="C17" s="80">
        <v>9</v>
      </c>
      <c r="D17" s="80">
        <v>2</v>
      </c>
      <c r="E17" s="80">
        <v>2012</v>
      </c>
      <c r="F17" s="80" t="s">
        <v>88</v>
      </c>
      <c r="G17" s="80" t="s">
        <v>1669</v>
      </c>
      <c r="H17" s="80" t="s">
        <v>1670</v>
      </c>
      <c r="I17" s="177"/>
      <c r="J17" s="81">
        <v>7.7807306667965603</v>
      </c>
      <c r="K17" s="81">
        <v>0.63111299079831729</v>
      </c>
      <c r="L17" s="81">
        <v>3.0211204974129999</v>
      </c>
      <c r="M17" s="81">
        <v>6.5443161678339612</v>
      </c>
      <c r="N17" s="81">
        <v>10.09295126719141</v>
      </c>
      <c r="O17" s="81">
        <v>3.0553160454559696</v>
      </c>
      <c r="P17" s="81">
        <v>3.1551722299564076</v>
      </c>
      <c r="Q17" s="81">
        <v>0.25741008364149864</v>
      </c>
      <c r="R17" s="81">
        <v>0</v>
      </c>
      <c r="S17" s="81">
        <v>0.24601694583715841</v>
      </c>
      <c r="T17" s="82"/>
      <c r="U17" s="81">
        <v>273866</v>
      </c>
      <c r="V17" s="81">
        <v>178</v>
      </c>
      <c r="W17" s="81">
        <v>57</v>
      </c>
      <c r="X17" s="81">
        <v>1023</v>
      </c>
      <c r="Y17" s="81">
        <v>1823</v>
      </c>
      <c r="Z17" s="81">
        <v>1598</v>
      </c>
      <c r="AA17" s="81">
        <v>634</v>
      </c>
      <c r="AB17" s="81">
        <v>3376</v>
      </c>
      <c r="AC17" s="81">
        <v>0</v>
      </c>
      <c r="AD17" s="81">
        <v>0.24601694583715841</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0</v>
      </c>
      <c r="BL17" s="81">
        <v>0</v>
      </c>
      <c r="BM17" s="82"/>
      <c r="BN17" s="81">
        <v>0</v>
      </c>
      <c r="BO17" s="81">
        <v>0</v>
      </c>
      <c r="BP17" s="81">
        <v>0</v>
      </c>
      <c r="BQ17" s="81">
        <v>0</v>
      </c>
      <c r="BR17" s="81">
        <v>0</v>
      </c>
      <c r="BS17" s="81">
        <v>0</v>
      </c>
      <c r="BT17"/>
      <c r="BU17" s="80">
        <v>0</v>
      </c>
      <c r="BV17" s="80">
        <v>0</v>
      </c>
      <c r="BW17" s="80">
        <v>0</v>
      </c>
      <c r="BX17" s="80">
        <v>0</v>
      </c>
      <c r="BY17" s="80">
        <v>0</v>
      </c>
      <c r="BZ17" s="80">
        <v>0</v>
      </c>
      <c r="CA17" s="80">
        <v>0</v>
      </c>
      <c r="CB17" s="80">
        <v>0</v>
      </c>
      <c r="CC17" s="80">
        <v>0</v>
      </c>
    </row>
    <row r="18" spans="1:81">
      <c r="A18" s="80" t="s">
        <v>1791</v>
      </c>
      <c r="B18" s="80">
        <v>27</v>
      </c>
      <c r="C18" s="80">
        <v>10</v>
      </c>
      <c r="D18" s="80">
        <v>2</v>
      </c>
      <c r="E18" s="80">
        <v>2013</v>
      </c>
      <c r="F18" s="80" t="s">
        <v>89</v>
      </c>
      <c r="G18" s="80" t="s">
        <v>1669</v>
      </c>
      <c r="H18" s="80" t="s">
        <v>1670</v>
      </c>
      <c r="I18" s="177"/>
      <c r="J18" s="81">
        <v>7.7220832320904957</v>
      </c>
      <c r="K18" s="81">
        <v>0.52161703960013717</v>
      </c>
      <c r="L18" s="81">
        <v>2.6678876194665881</v>
      </c>
      <c r="M18" s="81">
        <v>6.0863704989129195</v>
      </c>
      <c r="N18" s="81">
        <v>9.7277566585768422</v>
      </c>
      <c r="O18" s="81">
        <v>2.8991086989820438</v>
      </c>
      <c r="P18" s="81">
        <v>3.1870420343173551</v>
      </c>
      <c r="Q18" s="81">
        <v>0.2593753910101802</v>
      </c>
      <c r="R18" s="81">
        <v>0</v>
      </c>
      <c r="S18" s="81">
        <v>0.30371362283183889</v>
      </c>
      <c r="T18" s="82"/>
      <c r="U18" s="81">
        <v>276750</v>
      </c>
      <c r="V18" s="81">
        <v>178</v>
      </c>
      <c r="W18" s="81">
        <v>57</v>
      </c>
      <c r="X18" s="81">
        <v>1023</v>
      </c>
      <c r="Y18" s="81">
        <v>1813</v>
      </c>
      <c r="Z18" s="81">
        <v>1584</v>
      </c>
      <c r="AA18" s="81">
        <v>638</v>
      </c>
      <c r="AB18" s="81">
        <v>3353</v>
      </c>
      <c r="AC18" s="81">
        <v>0</v>
      </c>
      <c r="AD18" s="81">
        <v>0.30371362283183889</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0</v>
      </c>
      <c r="BL18" s="81">
        <v>0</v>
      </c>
      <c r="BM18" s="82"/>
      <c r="BN18" s="81">
        <v>0</v>
      </c>
      <c r="BO18" s="81">
        <v>0</v>
      </c>
      <c r="BP18" s="81">
        <v>0</v>
      </c>
      <c r="BQ18" s="81">
        <v>0</v>
      </c>
      <c r="BR18" s="81">
        <v>0</v>
      </c>
      <c r="BS18" s="81">
        <v>0</v>
      </c>
      <c r="BT18"/>
      <c r="BU18" s="80">
        <v>0</v>
      </c>
      <c r="BV18" s="80">
        <v>0</v>
      </c>
      <c r="BW18" s="80">
        <v>0</v>
      </c>
      <c r="BX18" s="80">
        <v>0</v>
      </c>
      <c r="BY18" s="80">
        <v>0</v>
      </c>
      <c r="BZ18" s="80">
        <v>0</v>
      </c>
      <c r="CA18" s="80">
        <v>0</v>
      </c>
      <c r="CB18" s="80">
        <v>0</v>
      </c>
      <c r="CC18" s="80">
        <v>0</v>
      </c>
    </row>
    <row r="19" spans="1:81">
      <c r="A19" s="80" t="s">
        <v>1792</v>
      </c>
      <c r="B19" s="80">
        <v>28</v>
      </c>
      <c r="C19" s="80">
        <v>11</v>
      </c>
      <c r="D19" s="80">
        <v>2</v>
      </c>
      <c r="E19" s="80">
        <v>2014</v>
      </c>
      <c r="F19" s="80" t="s">
        <v>90</v>
      </c>
      <c r="G19" s="80" t="s">
        <v>1669</v>
      </c>
      <c r="H19" s="80" t="s">
        <v>1670</v>
      </c>
      <c r="I19" s="177"/>
      <c r="J19" s="81">
        <v>7.600056867969438</v>
      </c>
      <c r="K19" s="81">
        <v>0.53288213284261987</v>
      </c>
      <c r="L19" s="81">
        <v>3.072155149484431</v>
      </c>
      <c r="M19" s="81">
        <v>6.3268830179074191</v>
      </c>
      <c r="N19" s="81">
        <v>10.129995586158921</v>
      </c>
      <c r="O19" s="81">
        <v>2.8030330067146099</v>
      </c>
      <c r="P19" s="81">
        <v>3.158426005412641</v>
      </c>
      <c r="Q19" s="81">
        <v>0.24180809477672321</v>
      </c>
      <c r="R19" s="81">
        <v>0</v>
      </c>
      <c r="S19" s="81">
        <v>0.3288560154791304</v>
      </c>
      <c r="T19" s="82"/>
      <c r="U19" s="81">
        <v>302506</v>
      </c>
      <c r="V19" s="81">
        <v>158</v>
      </c>
      <c r="W19" s="81">
        <v>67</v>
      </c>
      <c r="X19" s="81">
        <v>1011</v>
      </c>
      <c r="Y19" s="81">
        <v>1783</v>
      </c>
      <c r="Z19" s="81">
        <v>1613</v>
      </c>
      <c r="AA19" s="81">
        <v>629</v>
      </c>
      <c r="AB19" s="81">
        <v>3258</v>
      </c>
      <c r="AC19" s="81">
        <v>0</v>
      </c>
      <c r="AD19" s="81">
        <v>0.3288560154791304</v>
      </c>
      <c r="AE19" s="82"/>
      <c r="AF19" s="81">
        <v>2463655.2685061246</v>
      </c>
      <c r="AG19" s="81">
        <v>373920.53670574218</v>
      </c>
      <c r="AH19" s="81">
        <v>499686.35232715891</v>
      </c>
      <c r="AI19" s="81">
        <v>6657853.3082074784</v>
      </c>
      <c r="AJ19" s="81">
        <v>7668639.984337436</v>
      </c>
      <c r="AK19" s="81">
        <v>0</v>
      </c>
      <c r="AL19" s="81">
        <v>0</v>
      </c>
      <c r="AM19" s="81">
        <v>447274.71500563581</v>
      </c>
      <c r="AN19" s="81">
        <v>0</v>
      </c>
      <c r="AO19" s="81">
        <v>0</v>
      </c>
      <c r="AP19" s="82"/>
      <c r="AQ19" s="81">
        <v>4</v>
      </c>
      <c r="AR19" s="81">
        <v>1</v>
      </c>
      <c r="AS19" s="81">
        <v>4</v>
      </c>
      <c r="AT19" s="81">
        <v>0</v>
      </c>
      <c r="AU19" s="81">
        <v>0</v>
      </c>
      <c r="AV19" s="81">
        <v>0</v>
      </c>
      <c r="AW19" s="81" t="s">
        <v>564</v>
      </c>
      <c r="AX19" s="82"/>
      <c r="AY19" s="81">
        <v>22</v>
      </c>
      <c r="AZ19" s="81">
        <v>10.7</v>
      </c>
      <c r="BA19" s="81">
        <v>11980</v>
      </c>
      <c r="BB19" s="81">
        <v>0</v>
      </c>
      <c r="BC19" s="81">
        <v>0</v>
      </c>
      <c r="BD19" s="81">
        <v>0</v>
      </c>
      <c r="BE19" s="81" t="s">
        <v>564</v>
      </c>
      <c r="BF19" s="82"/>
      <c r="BG19" s="81">
        <v>0</v>
      </c>
      <c r="BH19" s="81">
        <v>0</v>
      </c>
      <c r="BI19" s="81">
        <v>0</v>
      </c>
      <c r="BJ19" s="81">
        <v>0</v>
      </c>
      <c r="BK19" s="81">
        <v>0</v>
      </c>
      <c r="BL19" s="81">
        <v>0</v>
      </c>
      <c r="BM19" s="82"/>
      <c r="BN19" s="81">
        <v>0</v>
      </c>
      <c r="BO19" s="81">
        <v>0</v>
      </c>
      <c r="BP19" s="81">
        <v>0</v>
      </c>
      <c r="BQ19" s="81">
        <v>0</v>
      </c>
      <c r="BR19" s="81">
        <v>0</v>
      </c>
      <c r="BS19" s="81">
        <v>0</v>
      </c>
      <c r="BT19"/>
      <c r="BU19" s="80">
        <v>0</v>
      </c>
      <c r="BV19" s="80">
        <v>0</v>
      </c>
      <c r="BW19" s="80">
        <v>0</v>
      </c>
      <c r="BX19" s="80">
        <v>0</v>
      </c>
      <c r="BY19" s="80">
        <v>0</v>
      </c>
      <c r="BZ19" s="80">
        <v>0</v>
      </c>
      <c r="CA19" s="80">
        <v>0</v>
      </c>
      <c r="CB19" s="80">
        <v>0</v>
      </c>
      <c r="CC19" s="80">
        <v>0</v>
      </c>
    </row>
    <row r="20" spans="1:81">
      <c r="A20" s="80" t="s">
        <v>1793</v>
      </c>
      <c r="B20" s="80">
        <v>29</v>
      </c>
      <c r="C20" s="80">
        <v>12</v>
      </c>
      <c r="D20" s="80">
        <v>2</v>
      </c>
      <c r="E20" s="80">
        <v>2015</v>
      </c>
      <c r="F20" s="80" t="s">
        <v>91</v>
      </c>
      <c r="G20" s="80" t="s">
        <v>1669</v>
      </c>
      <c r="H20" s="80" t="s">
        <v>1670</v>
      </c>
      <c r="I20" s="177"/>
      <c r="J20" s="81">
        <v>8.009340346723052</v>
      </c>
      <c r="K20" s="81">
        <v>0.51097857081269493</v>
      </c>
      <c r="L20" s="81">
        <v>3.2337637935261534</v>
      </c>
      <c r="M20" s="81">
        <v>6.1217201800404624</v>
      </c>
      <c r="N20" s="81">
        <v>9.1667649198948595</v>
      </c>
      <c r="O20" s="81">
        <v>2.7934961021677562</v>
      </c>
      <c r="P20" s="81">
        <v>3.0654304862939221</v>
      </c>
      <c r="Q20" s="81">
        <v>0.23076020595955529</v>
      </c>
      <c r="R20" s="81">
        <v>0</v>
      </c>
      <c r="S20" s="81">
        <v>0.29112667726094693</v>
      </c>
      <c r="T20" s="82"/>
      <c r="U20" s="81">
        <v>319629</v>
      </c>
      <c r="V20" s="81">
        <v>158</v>
      </c>
      <c r="W20" s="81">
        <v>67</v>
      </c>
      <c r="X20" s="81">
        <v>1011</v>
      </c>
      <c r="Y20" s="81">
        <v>1753</v>
      </c>
      <c r="Z20" s="81">
        <v>1623</v>
      </c>
      <c r="AA20" s="81">
        <v>610</v>
      </c>
      <c r="AB20" s="81">
        <v>3176</v>
      </c>
      <c r="AC20" s="81">
        <v>0</v>
      </c>
      <c r="AD20" s="81">
        <v>0.29112667726094693</v>
      </c>
      <c r="AE20" s="82"/>
      <c r="AF20" s="81">
        <v>2466673.0633118856</v>
      </c>
      <c r="AG20" s="81">
        <v>340424.07589276123</v>
      </c>
      <c r="AH20" s="81">
        <v>418131.68748502457</v>
      </c>
      <c r="AI20" s="81">
        <v>6430042.0570278252</v>
      </c>
      <c r="AJ20" s="81">
        <v>7235603.4101129305</v>
      </c>
      <c r="AK20" s="81">
        <v>0</v>
      </c>
      <c r="AL20" s="81">
        <v>0</v>
      </c>
      <c r="AM20" s="81">
        <v>435257.47718108073</v>
      </c>
      <c r="AN20" s="81">
        <v>0</v>
      </c>
      <c r="AO20" s="81">
        <v>0</v>
      </c>
      <c r="AP20" s="82"/>
      <c r="AQ20" s="81">
        <v>6</v>
      </c>
      <c r="AR20" s="81">
        <v>1</v>
      </c>
      <c r="AS20" s="81">
        <v>4</v>
      </c>
      <c r="AT20" s="81">
        <v>0</v>
      </c>
      <c r="AU20" s="81">
        <v>0</v>
      </c>
      <c r="AV20" s="81">
        <v>0</v>
      </c>
      <c r="AW20" s="81" t="s">
        <v>564</v>
      </c>
      <c r="AX20" s="82"/>
      <c r="AY20" s="81">
        <v>32.5</v>
      </c>
      <c r="AZ20" s="81">
        <v>10.7</v>
      </c>
      <c r="BA20" s="81">
        <v>11980</v>
      </c>
      <c r="BB20" s="81">
        <v>0</v>
      </c>
      <c r="BC20" s="81">
        <v>0</v>
      </c>
      <c r="BD20" s="81">
        <v>0</v>
      </c>
      <c r="BE20" s="81" t="s">
        <v>564</v>
      </c>
      <c r="BF20" s="82"/>
      <c r="BG20" s="81">
        <v>0</v>
      </c>
      <c r="BH20" s="81">
        <v>0</v>
      </c>
      <c r="BI20" s="81">
        <v>0</v>
      </c>
      <c r="BJ20" s="81">
        <v>0</v>
      </c>
      <c r="BK20" s="81">
        <v>0</v>
      </c>
      <c r="BL20" s="81">
        <v>0</v>
      </c>
      <c r="BM20" s="82"/>
      <c r="BN20" s="81">
        <v>0</v>
      </c>
      <c r="BO20" s="81">
        <v>0</v>
      </c>
      <c r="BP20" s="81">
        <v>0</v>
      </c>
      <c r="BQ20" s="81">
        <v>0</v>
      </c>
      <c r="BR20" s="81">
        <v>0</v>
      </c>
      <c r="BS20" s="81">
        <v>0</v>
      </c>
      <c r="BT20"/>
      <c r="BU20" s="80">
        <v>0</v>
      </c>
      <c r="BV20" s="80">
        <v>0</v>
      </c>
      <c r="BW20" s="80">
        <v>0</v>
      </c>
      <c r="BX20" s="80">
        <v>0</v>
      </c>
      <c r="BY20" s="80">
        <v>0</v>
      </c>
      <c r="BZ20" s="80">
        <v>0</v>
      </c>
      <c r="CA20" s="80">
        <v>0</v>
      </c>
      <c r="CB20" s="80">
        <v>0</v>
      </c>
      <c r="CC20" s="80">
        <v>0</v>
      </c>
    </row>
    <row r="21" spans="1:81">
      <c r="A21" s="80" t="s">
        <v>1794</v>
      </c>
      <c r="B21" s="80">
        <v>30</v>
      </c>
      <c r="C21" s="80">
        <v>13</v>
      </c>
      <c r="D21" s="80">
        <v>2</v>
      </c>
      <c r="E21" s="80">
        <v>2016</v>
      </c>
      <c r="F21" s="80" t="s">
        <v>92</v>
      </c>
      <c r="G21" s="80" t="s">
        <v>1669</v>
      </c>
      <c r="H21" s="80" t="s">
        <v>1670</v>
      </c>
      <c r="I21" s="177"/>
      <c r="J21" s="81">
        <v>7.222904390287014</v>
      </c>
      <c r="K21" s="81">
        <v>0.48199487399808127</v>
      </c>
      <c r="L21" s="81">
        <v>3.4774219903150532</v>
      </c>
      <c r="M21" s="81">
        <v>5.2486650958129299</v>
      </c>
      <c r="N21" s="81">
        <v>9.189050847801381</v>
      </c>
      <c r="O21" s="81">
        <v>2.7612737226157731</v>
      </c>
      <c r="P21" s="81">
        <v>3.1387343694032239</v>
      </c>
      <c r="Q21" s="81">
        <v>0.21853549417194101</v>
      </c>
      <c r="R21" s="81">
        <v>0</v>
      </c>
      <c r="S21" s="81">
        <v>0.30666212305278717</v>
      </c>
      <c r="T21" s="82"/>
      <c r="U21" s="81">
        <v>274370</v>
      </c>
      <c r="V21" s="81">
        <v>158</v>
      </c>
      <c r="W21" s="81">
        <v>67</v>
      </c>
      <c r="X21" s="81">
        <v>1011</v>
      </c>
      <c r="Y21" s="81">
        <v>1728</v>
      </c>
      <c r="Z21" s="81">
        <v>1624</v>
      </c>
      <c r="AA21" s="81">
        <v>646</v>
      </c>
      <c r="AB21" s="81">
        <v>3094</v>
      </c>
      <c r="AC21" s="81">
        <v>0</v>
      </c>
      <c r="AD21" s="81">
        <v>0.30666212305278723</v>
      </c>
      <c r="AE21" s="82"/>
      <c r="AF21" s="81">
        <v>2263414.1886582719</v>
      </c>
      <c r="AG21" s="81">
        <v>324493.76470698148</v>
      </c>
      <c r="AH21" s="81">
        <v>354387.20883455902</v>
      </c>
      <c r="AI21" s="81">
        <v>6418463.9788735043</v>
      </c>
      <c r="AJ21" s="81">
        <v>7423825.3078448568</v>
      </c>
      <c r="AK21" s="81">
        <v>0</v>
      </c>
      <c r="AL21" s="81">
        <v>0</v>
      </c>
      <c r="AM21" s="81">
        <v>424349.14287704142</v>
      </c>
      <c r="AN21" s="81">
        <v>0</v>
      </c>
      <c r="AO21" s="81">
        <v>0</v>
      </c>
      <c r="AP21" s="82"/>
      <c r="AQ21" s="81">
        <v>6</v>
      </c>
      <c r="AR21" s="81">
        <v>1</v>
      </c>
      <c r="AS21" s="81">
        <v>4</v>
      </c>
      <c r="AT21" s="81">
        <v>0</v>
      </c>
      <c r="AU21" s="81">
        <v>0</v>
      </c>
      <c r="AV21" s="81">
        <v>0</v>
      </c>
      <c r="AW21" s="81" t="s">
        <v>564</v>
      </c>
      <c r="AX21" s="82"/>
      <c r="AY21" s="81">
        <v>32.5</v>
      </c>
      <c r="AZ21" s="81">
        <v>10.7</v>
      </c>
      <c r="BA21" s="81">
        <v>11980</v>
      </c>
      <c r="BB21" s="81">
        <v>0</v>
      </c>
      <c r="BC21" s="81">
        <v>0</v>
      </c>
      <c r="BD21" s="81">
        <v>0</v>
      </c>
      <c r="BE21" s="81" t="s">
        <v>564</v>
      </c>
      <c r="BF21" s="82"/>
      <c r="BG21" s="81">
        <v>0</v>
      </c>
      <c r="BH21" s="81">
        <v>0</v>
      </c>
      <c r="BI21" s="81">
        <v>0</v>
      </c>
      <c r="BJ21" s="81">
        <v>0</v>
      </c>
      <c r="BK21" s="81">
        <v>0</v>
      </c>
      <c r="BL21" s="81">
        <v>0</v>
      </c>
      <c r="BM21" s="82"/>
      <c r="BN21" s="81">
        <v>0</v>
      </c>
      <c r="BO21" s="81">
        <v>0</v>
      </c>
      <c r="BP21" s="81">
        <v>0</v>
      </c>
      <c r="BQ21" s="81">
        <v>0</v>
      </c>
      <c r="BR21" s="81">
        <v>0</v>
      </c>
      <c r="BS21" s="81">
        <v>0</v>
      </c>
      <c r="BT21"/>
      <c r="BU21" s="80">
        <v>0</v>
      </c>
      <c r="BV21" s="80">
        <v>0</v>
      </c>
      <c r="BW21" s="80">
        <v>0</v>
      </c>
      <c r="BX21" s="80">
        <v>0</v>
      </c>
      <c r="BY21" s="80">
        <v>0</v>
      </c>
      <c r="BZ21" s="80">
        <v>0</v>
      </c>
      <c r="CA21" s="80">
        <v>0</v>
      </c>
      <c r="CB21" s="80">
        <v>0</v>
      </c>
      <c r="CC21" s="80">
        <v>0</v>
      </c>
    </row>
    <row r="22" spans="1:81">
      <c r="A22" s="80" t="s">
        <v>1795</v>
      </c>
      <c r="B22" s="80">
        <v>31</v>
      </c>
      <c r="C22" s="80">
        <v>14</v>
      </c>
      <c r="D22" s="80">
        <v>2</v>
      </c>
      <c r="E22" s="80">
        <v>2017</v>
      </c>
      <c r="F22" s="80" t="s">
        <v>71</v>
      </c>
      <c r="G22" s="80" t="s">
        <v>1669</v>
      </c>
      <c r="H22" s="80" t="s">
        <v>1670</v>
      </c>
      <c r="I22" s="177"/>
      <c r="J22" s="81">
        <v>8.0002961656659011</v>
      </c>
      <c r="K22" s="81">
        <v>0.49252659308984426</v>
      </c>
      <c r="L22" s="81">
        <v>3.1391037963257404</v>
      </c>
      <c r="M22" s="81">
        <v>5.2627838500123651</v>
      </c>
      <c r="N22" s="81">
        <v>8.9607944328822082</v>
      </c>
      <c r="O22" s="81">
        <v>2.6827653750322815</v>
      </c>
      <c r="P22" s="81">
        <v>3.1285074953057843</v>
      </c>
      <c r="Q22" s="81">
        <v>0.20818040822189066</v>
      </c>
      <c r="R22" s="81">
        <v>0</v>
      </c>
      <c r="S22" s="81">
        <v>0.28841900054676939</v>
      </c>
      <c r="T22" s="82"/>
      <c r="U22" s="81">
        <v>299032</v>
      </c>
      <c r="V22" s="81">
        <v>158</v>
      </c>
      <c r="W22" s="81">
        <v>67</v>
      </c>
      <c r="X22" s="81">
        <v>1011</v>
      </c>
      <c r="Y22" s="81">
        <v>1722</v>
      </c>
      <c r="Z22" s="81">
        <v>1604</v>
      </c>
      <c r="AA22" s="81">
        <v>648</v>
      </c>
      <c r="AB22" s="81">
        <v>3048</v>
      </c>
      <c r="AC22" s="81">
        <v>0</v>
      </c>
      <c r="AD22" s="81">
        <v>0.28841900054676939</v>
      </c>
      <c r="AE22" s="82"/>
      <c r="AF22" s="81">
        <v>2424035.1436148621</v>
      </c>
      <c r="AG22" s="81">
        <v>325436.5969700662</v>
      </c>
      <c r="AH22" s="81">
        <v>432921.47088299133</v>
      </c>
      <c r="AI22" s="81">
        <v>6259667.139845592</v>
      </c>
      <c r="AJ22" s="81">
        <v>6483194.3396649621</v>
      </c>
      <c r="AK22" s="81">
        <v>0</v>
      </c>
      <c r="AL22" s="81">
        <v>0</v>
      </c>
      <c r="AM22" s="81">
        <v>418694.2568707079</v>
      </c>
      <c r="AN22" s="81">
        <v>0</v>
      </c>
      <c r="AO22" s="81">
        <v>0</v>
      </c>
      <c r="AP22" s="82"/>
      <c r="AQ22" s="81">
        <v>6</v>
      </c>
      <c r="AR22" s="81">
        <v>1</v>
      </c>
      <c r="AS22" s="81">
        <v>4</v>
      </c>
      <c r="AT22" s="81">
        <v>0</v>
      </c>
      <c r="AU22" s="81">
        <v>0</v>
      </c>
      <c r="AV22" s="81">
        <v>0</v>
      </c>
      <c r="AW22" s="81" t="s">
        <v>564</v>
      </c>
      <c r="AX22" s="82"/>
      <c r="AY22" s="81">
        <v>32.5</v>
      </c>
      <c r="AZ22" s="81">
        <v>10.7</v>
      </c>
      <c r="BA22" s="81">
        <v>11980</v>
      </c>
      <c r="BB22" s="81">
        <v>0</v>
      </c>
      <c r="BC22" s="81">
        <v>0</v>
      </c>
      <c r="BD22" s="81">
        <v>0</v>
      </c>
      <c r="BE22" s="81" t="s">
        <v>564</v>
      </c>
      <c r="BF22" s="82"/>
      <c r="BG22" s="81">
        <v>0</v>
      </c>
      <c r="BH22" s="81">
        <v>0</v>
      </c>
      <c r="BI22" s="81">
        <v>0</v>
      </c>
      <c r="BJ22" s="81">
        <v>0</v>
      </c>
      <c r="BK22" s="81">
        <v>0</v>
      </c>
      <c r="BL22" s="81">
        <v>0</v>
      </c>
      <c r="BM22" s="82"/>
      <c r="BN22" s="81">
        <v>0</v>
      </c>
      <c r="BO22" s="81">
        <v>0</v>
      </c>
      <c r="BP22" s="81">
        <v>0</v>
      </c>
      <c r="BQ22" s="81">
        <v>0</v>
      </c>
      <c r="BR22" s="81">
        <v>0</v>
      </c>
      <c r="BS22" s="81">
        <v>0</v>
      </c>
      <c r="BT22"/>
      <c r="BU22" s="80">
        <v>0</v>
      </c>
      <c r="BV22" s="80">
        <v>0</v>
      </c>
      <c r="BW22" s="80">
        <v>0</v>
      </c>
      <c r="BX22" s="80">
        <v>0</v>
      </c>
      <c r="BY22" s="80">
        <v>0</v>
      </c>
      <c r="BZ22" s="80">
        <v>0</v>
      </c>
      <c r="CA22" s="80">
        <v>0</v>
      </c>
      <c r="CB22" s="80">
        <v>0</v>
      </c>
      <c r="CC22" s="80">
        <v>0</v>
      </c>
    </row>
    <row r="23" spans="1:81">
      <c r="A23" s="80" t="s">
        <v>1796</v>
      </c>
      <c r="B23" s="80">
        <v>32</v>
      </c>
      <c r="C23" s="80">
        <v>15</v>
      </c>
      <c r="D23" s="80">
        <v>2</v>
      </c>
      <c r="E23" s="80">
        <v>2018</v>
      </c>
      <c r="F23" s="80" t="s">
        <v>93</v>
      </c>
      <c r="G23" s="80" t="s">
        <v>1669</v>
      </c>
      <c r="H23" s="80" t="s">
        <v>1670</v>
      </c>
      <c r="I23" s="177"/>
      <c r="J23" s="81">
        <v>8.1926371772014495</v>
      </c>
      <c r="K23" s="81">
        <v>0.45840885531225134</v>
      </c>
      <c r="L23" s="81">
        <v>2.8797234054995364</v>
      </c>
      <c r="M23" s="81">
        <v>5.2887403019325978</v>
      </c>
      <c r="N23" s="81">
        <v>8.1686055658342003</v>
      </c>
      <c r="O23" s="81">
        <v>2.6257975746824802</v>
      </c>
      <c r="P23" s="81">
        <v>3.1212650149666898</v>
      </c>
      <c r="Q23" s="81">
        <v>0.18975841633526846</v>
      </c>
      <c r="R23" s="81">
        <v>0</v>
      </c>
      <c r="S23" s="81">
        <v>0.35395587132493872</v>
      </c>
      <c r="T23" s="82"/>
      <c r="U23" s="81">
        <v>319965</v>
      </c>
      <c r="V23" s="81">
        <v>158</v>
      </c>
      <c r="W23" s="81">
        <v>67</v>
      </c>
      <c r="X23" s="81">
        <v>1011</v>
      </c>
      <c r="Y23" s="81">
        <v>1705</v>
      </c>
      <c r="Z23" s="81">
        <v>1600</v>
      </c>
      <c r="AA23" s="81">
        <v>653</v>
      </c>
      <c r="AB23" s="81">
        <v>2994</v>
      </c>
      <c r="AC23" s="81">
        <v>0</v>
      </c>
      <c r="AD23" s="81">
        <v>0.35395587132493872</v>
      </c>
      <c r="AE23" s="82"/>
      <c r="AF23" s="81">
        <v>2603642.7657162212</v>
      </c>
      <c r="AG23" s="81">
        <v>294442.2687069673</v>
      </c>
      <c r="AH23" s="81">
        <v>408028.53957583872</v>
      </c>
      <c r="AI23" s="81">
        <v>6398658.4448309448</v>
      </c>
      <c r="AJ23" s="81">
        <v>6221335.8493813844</v>
      </c>
      <c r="AK23" s="81">
        <v>0</v>
      </c>
      <c r="AL23" s="81">
        <v>0</v>
      </c>
      <c r="AM23" s="81">
        <v>412127.42547067668</v>
      </c>
      <c r="AN23" s="81">
        <v>0</v>
      </c>
      <c r="AO23" s="81">
        <v>0</v>
      </c>
      <c r="AP23" s="82"/>
      <c r="AQ23" s="81">
        <v>8</v>
      </c>
      <c r="AR23" s="81">
        <v>1</v>
      </c>
      <c r="AS23" s="81">
        <v>4</v>
      </c>
      <c r="AT23" s="81">
        <v>0</v>
      </c>
      <c r="AU23" s="81">
        <v>0</v>
      </c>
      <c r="AV23" s="81">
        <v>0</v>
      </c>
      <c r="AW23" s="81" t="s">
        <v>564</v>
      </c>
      <c r="AX23" s="82"/>
      <c r="AY23" s="81">
        <v>45</v>
      </c>
      <c r="AZ23" s="81">
        <v>11</v>
      </c>
      <c r="BA23" s="81">
        <v>11980</v>
      </c>
      <c r="BB23" s="81">
        <v>0</v>
      </c>
      <c r="BC23" s="81">
        <v>0</v>
      </c>
      <c r="BD23" s="81">
        <v>0</v>
      </c>
      <c r="BE23" s="81" t="s">
        <v>564</v>
      </c>
      <c r="BF23" s="82"/>
      <c r="BG23" s="81">
        <v>0</v>
      </c>
      <c r="BH23" s="81">
        <v>0</v>
      </c>
      <c r="BI23" s="81">
        <v>0</v>
      </c>
      <c r="BJ23" s="81">
        <v>0</v>
      </c>
      <c r="BK23" s="81">
        <v>0</v>
      </c>
      <c r="BL23" s="81">
        <v>0</v>
      </c>
      <c r="BM23" s="82"/>
      <c r="BN23" s="81">
        <v>0</v>
      </c>
      <c r="BO23" s="81">
        <v>0</v>
      </c>
      <c r="BP23" s="81">
        <v>0</v>
      </c>
      <c r="BQ23" s="81">
        <v>0</v>
      </c>
      <c r="BR23" s="81">
        <v>0</v>
      </c>
      <c r="BS23" s="81">
        <v>0</v>
      </c>
      <c r="BT23"/>
      <c r="BU23" s="80">
        <v>0</v>
      </c>
      <c r="BV23" s="80">
        <v>0</v>
      </c>
      <c r="BW23" s="80">
        <v>0</v>
      </c>
      <c r="BX23" s="80">
        <v>0</v>
      </c>
      <c r="BY23" s="80">
        <v>0</v>
      </c>
      <c r="BZ23" s="80">
        <v>0</v>
      </c>
      <c r="CA23" s="80">
        <v>0</v>
      </c>
      <c r="CB23" s="80">
        <v>0</v>
      </c>
      <c r="CC23" s="80">
        <v>0</v>
      </c>
    </row>
    <row r="24" spans="1:81">
      <c r="A24" s="80" t="s">
        <v>1797</v>
      </c>
      <c r="B24" s="80">
        <v>33</v>
      </c>
      <c r="C24" s="80">
        <v>16</v>
      </c>
      <c r="D24" s="80">
        <v>2</v>
      </c>
      <c r="E24" s="80">
        <v>2019</v>
      </c>
      <c r="F24" s="80" t="s">
        <v>73</v>
      </c>
      <c r="G24" s="80" t="s">
        <v>1669</v>
      </c>
      <c r="H24" s="80" t="s">
        <v>1670</v>
      </c>
      <c r="I24" s="177"/>
      <c r="J24" s="81">
        <v>8.6957244791258947</v>
      </c>
      <c r="K24" s="81">
        <v>0.42536966269479032</v>
      </c>
      <c r="L24" s="81">
        <v>2.8926255489496335</v>
      </c>
      <c r="M24" s="81">
        <v>4.7444802840510292</v>
      </c>
      <c r="N24" s="81">
        <v>8.1385349255982504</v>
      </c>
      <c r="O24" s="81">
        <v>2.5300744948797247</v>
      </c>
      <c r="P24" s="81">
        <v>2.9521649343248249</v>
      </c>
      <c r="Q24" s="81">
        <v>0.18191751268649378</v>
      </c>
      <c r="R24" s="81">
        <v>0</v>
      </c>
      <c r="S24" s="81">
        <v>0.42896908061955052</v>
      </c>
      <c r="T24" s="82"/>
      <c r="U24" s="81">
        <v>357256</v>
      </c>
      <c r="V24" s="81">
        <v>158</v>
      </c>
      <c r="W24" s="81">
        <v>67</v>
      </c>
      <c r="X24" s="81">
        <v>1011</v>
      </c>
      <c r="Y24" s="81">
        <v>1678</v>
      </c>
      <c r="Z24" s="81">
        <v>1584</v>
      </c>
      <c r="AA24" s="81">
        <v>613</v>
      </c>
      <c r="AB24" s="81">
        <v>2948</v>
      </c>
      <c r="AC24" s="81">
        <v>0</v>
      </c>
      <c r="AD24" s="81">
        <v>0.42896908061955052</v>
      </c>
      <c r="AE24" s="82"/>
      <c r="AF24" s="81">
        <v>2852628.4644783558</v>
      </c>
      <c r="AG24" s="81">
        <v>294355.07608774729</v>
      </c>
      <c r="AH24" s="81">
        <v>440548.94373942818</v>
      </c>
      <c r="AI24" s="81">
        <v>6270154.0898290426</v>
      </c>
      <c r="AJ24" s="81">
        <v>6227163.1848593168</v>
      </c>
      <c r="AK24" s="81">
        <v>0</v>
      </c>
      <c r="AL24" s="81">
        <v>0</v>
      </c>
      <c r="AM24" s="81">
        <v>401495.4074678818</v>
      </c>
      <c r="AN24" s="81">
        <v>0</v>
      </c>
      <c r="AO24" s="81">
        <v>0</v>
      </c>
      <c r="AP24" s="82"/>
      <c r="AQ24" s="81">
        <v>8</v>
      </c>
      <c r="AR24" s="81">
        <v>1</v>
      </c>
      <c r="AS24" s="81">
        <v>4</v>
      </c>
      <c r="AT24" s="81">
        <v>0</v>
      </c>
      <c r="AU24" s="81">
        <v>0</v>
      </c>
      <c r="AV24" s="81">
        <v>0</v>
      </c>
      <c r="AW24" s="81" t="s">
        <v>564</v>
      </c>
      <c r="AX24" s="82"/>
      <c r="AY24" s="81">
        <v>45.4</v>
      </c>
      <c r="AZ24" s="81">
        <v>10.7</v>
      </c>
      <c r="BA24" s="81">
        <v>11980</v>
      </c>
      <c r="BB24" s="81">
        <v>0</v>
      </c>
      <c r="BC24" s="81">
        <v>0</v>
      </c>
      <c r="BD24" s="81">
        <v>0</v>
      </c>
      <c r="BE24" s="81" t="s">
        <v>564</v>
      </c>
      <c r="BF24" s="82"/>
      <c r="BG24" s="81">
        <v>0</v>
      </c>
      <c r="BH24" s="81">
        <v>0</v>
      </c>
      <c r="BI24" s="81">
        <v>0</v>
      </c>
      <c r="BJ24" s="81">
        <v>0</v>
      </c>
      <c r="BK24" s="81">
        <v>0</v>
      </c>
      <c r="BL24" s="81">
        <v>0</v>
      </c>
      <c r="BM24" s="82"/>
      <c r="BN24" s="81">
        <v>0</v>
      </c>
      <c r="BO24" s="81">
        <v>0</v>
      </c>
      <c r="BP24" s="81">
        <v>0</v>
      </c>
      <c r="BQ24" s="81">
        <v>0</v>
      </c>
      <c r="BR24" s="81">
        <v>0</v>
      </c>
      <c r="BS24" s="81">
        <v>0</v>
      </c>
      <c r="BT24"/>
      <c r="BU24" s="80">
        <v>0</v>
      </c>
      <c r="BV24" s="80">
        <v>0</v>
      </c>
      <c r="BW24" s="80">
        <v>0</v>
      </c>
      <c r="BX24" s="80">
        <v>0</v>
      </c>
      <c r="BY24" s="80">
        <v>0</v>
      </c>
      <c r="BZ24" s="80">
        <v>0</v>
      </c>
      <c r="CA24" s="80">
        <v>0</v>
      </c>
      <c r="CB24" s="80">
        <v>0</v>
      </c>
      <c r="CC24" s="80">
        <v>0</v>
      </c>
    </row>
    <row r="25" spans="1:81">
      <c r="A25" s="80" t="s">
        <v>1798</v>
      </c>
      <c r="B25" s="80">
        <v>34</v>
      </c>
      <c r="C25" s="80">
        <v>17</v>
      </c>
      <c r="D25" s="80">
        <v>2</v>
      </c>
      <c r="E25" s="80">
        <v>2020</v>
      </c>
      <c r="F25" s="80" t="s">
        <v>218</v>
      </c>
      <c r="G25" s="80" t="s">
        <v>1669</v>
      </c>
      <c r="H25" s="80" t="s">
        <v>1670</v>
      </c>
      <c r="I25" s="177"/>
      <c r="J25" s="81">
        <v>10.10333442109844</v>
      </c>
      <c r="K25" s="81">
        <v>0.45103579400014315</v>
      </c>
      <c r="L25" s="81">
        <v>3.0124443022870286</v>
      </c>
      <c r="M25" s="81">
        <v>4.4805652104092548</v>
      </c>
      <c r="N25" s="81">
        <v>7.3305093513936432</v>
      </c>
      <c r="O25" s="81">
        <v>2.2237004362923347</v>
      </c>
      <c r="P25" s="81">
        <v>3.0052933264806283</v>
      </c>
      <c r="Q25" s="81">
        <v>0.17022667482769577</v>
      </c>
      <c r="R25" s="81">
        <v>0</v>
      </c>
      <c r="S25" s="81">
        <v>0.40550705403337572</v>
      </c>
      <c r="T25" s="82"/>
      <c r="U25" s="81">
        <v>470537</v>
      </c>
      <c r="V25" s="81">
        <v>155</v>
      </c>
      <c r="W25" s="81">
        <v>62</v>
      </c>
      <c r="X25" s="81">
        <v>1004</v>
      </c>
      <c r="Y25" s="81">
        <v>1649</v>
      </c>
      <c r="Z25" s="81">
        <v>1589</v>
      </c>
      <c r="AA25" s="81">
        <v>678</v>
      </c>
      <c r="AB25" s="81">
        <v>2887</v>
      </c>
      <c r="AC25" s="81">
        <v>0</v>
      </c>
      <c r="AD25" s="81">
        <v>0.40550705403337572</v>
      </c>
      <c r="AE25" s="82"/>
      <c r="AF25" s="81">
        <v>3673909.3403649782</v>
      </c>
      <c r="AG25" s="81">
        <v>288978.90200555063</v>
      </c>
      <c r="AH25" s="81">
        <v>441769.79986755206</v>
      </c>
      <c r="AI25" s="81">
        <v>5764648.3846965879</v>
      </c>
      <c r="AJ25" s="81">
        <v>6247433.1000435762</v>
      </c>
      <c r="AK25" s="81"/>
      <c r="AL25" s="81"/>
      <c r="AM25" s="81">
        <v>376785.57523899473</v>
      </c>
      <c r="AN25" s="81"/>
      <c r="AO25" s="81"/>
      <c r="AP25" s="82"/>
      <c r="AQ25" s="81">
        <v>9</v>
      </c>
      <c r="AR25" s="81">
        <v>1</v>
      </c>
      <c r="AS25" s="81">
        <v>4</v>
      </c>
      <c r="AT25" s="81">
        <v>0</v>
      </c>
      <c r="AU25" s="81">
        <v>0</v>
      </c>
      <c r="AV25" s="81">
        <v>0</v>
      </c>
      <c r="AW25" s="81">
        <v>4</v>
      </c>
      <c r="AX25" s="82"/>
      <c r="AY25" s="81">
        <v>55.3</v>
      </c>
      <c r="AZ25" s="81">
        <v>10.7</v>
      </c>
      <c r="BA25" s="81">
        <v>11980</v>
      </c>
      <c r="BB25" s="81">
        <v>0</v>
      </c>
      <c r="BC25" s="81">
        <v>0</v>
      </c>
      <c r="BD25" s="81">
        <v>0</v>
      </c>
      <c r="BE25" s="81">
        <v>11980</v>
      </c>
      <c r="BF25" s="82"/>
      <c r="BG25" s="81">
        <v>0</v>
      </c>
      <c r="BH25" s="81">
        <v>0</v>
      </c>
      <c r="BI25" s="81">
        <v>0</v>
      </c>
      <c r="BJ25" s="81">
        <v>0</v>
      </c>
      <c r="BK25" s="81">
        <v>0</v>
      </c>
      <c r="BL25" s="81">
        <v>0</v>
      </c>
      <c r="BM25" s="82"/>
      <c r="BN25" s="81">
        <v>0</v>
      </c>
      <c r="BO25" s="81">
        <v>0</v>
      </c>
      <c r="BP25" s="81">
        <v>0</v>
      </c>
      <c r="BQ25" s="81">
        <v>0</v>
      </c>
      <c r="BR25" s="81">
        <v>0</v>
      </c>
      <c r="BS25" s="81">
        <v>0</v>
      </c>
      <c r="BT25"/>
      <c r="BU25" s="80">
        <v>0</v>
      </c>
      <c r="BV25" s="80">
        <v>0</v>
      </c>
      <c r="BW25" s="80">
        <v>0</v>
      </c>
      <c r="BX25" s="80">
        <v>0</v>
      </c>
      <c r="BY25" s="80">
        <v>0</v>
      </c>
      <c r="BZ25" s="80">
        <v>0</v>
      </c>
      <c r="CA25" s="80">
        <v>0</v>
      </c>
      <c r="CB25" s="80">
        <v>0</v>
      </c>
      <c r="CC25" s="80">
        <v>0</v>
      </c>
    </row>
    <row r="26" spans="1:81">
      <c r="A26" s="80" t="s">
        <v>1679</v>
      </c>
      <c r="B26" s="80">
        <v>34</v>
      </c>
      <c r="C26" s="80">
        <v>18</v>
      </c>
      <c r="D26" s="80">
        <v>2</v>
      </c>
      <c r="E26" s="80">
        <v>2021</v>
      </c>
      <c r="F26" s="80" t="s">
        <v>75</v>
      </c>
      <c r="G26" s="174" t="s">
        <v>1669</v>
      </c>
      <c r="H26" s="80" t="s">
        <v>1670</v>
      </c>
      <c r="I26" s="177"/>
      <c r="J26" s="81">
        <v>8.098006777203981</v>
      </c>
      <c r="K26" s="81">
        <v>0.43447266946091051</v>
      </c>
      <c r="L26" s="81">
        <v>2.7491233639411741</v>
      </c>
      <c r="M26" s="81">
        <v>4.5255133209549472</v>
      </c>
      <c r="N26" s="81">
        <v>6.7310568187061124</v>
      </c>
      <c r="O26" s="81">
        <v>2.135128696912679</v>
      </c>
      <c r="P26" s="81">
        <v>3.0817079161872574</v>
      </c>
      <c r="Q26" s="81">
        <v>0.16701850459327308</v>
      </c>
      <c r="R26" s="81">
        <v>0</v>
      </c>
      <c r="S26" s="81">
        <v>0.30325599042764367</v>
      </c>
      <c r="T26" s="82"/>
      <c r="U26" s="81">
        <v>387301</v>
      </c>
      <c r="V26" s="81">
        <v>155</v>
      </c>
      <c r="W26" s="81">
        <v>62</v>
      </c>
      <c r="X26" s="81">
        <v>1004</v>
      </c>
      <c r="Y26" s="81">
        <v>1594</v>
      </c>
      <c r="Z26" s="81">
        <v>1571</v>
      </c>
      <c r="AA26" s="81">
        <v>678</v>
      </c>
      <c r="AB26" s="81">
        <v>2799</v>
      </c>
      <c r="AC26" s="81">
        <v>0</v>
      </c>
      <c r="AD26" s="81">
        <v>0.30325599042764367</v>
      </c>
      <c r="AE26" s="82"/>
      <c r="AF26" s="81">
        <v>2966558.9518769435</v>
      </c>
      <c r="AG26" s="81">
        <v>293969.1140432767</v>
      </c>
      <c r="AH26" s="81">
        <v>396072.3349848052</v>
      </c>
      <c r="AI26" s="81">
        <v>6290083.0259775063</v>
      </c>
      <c r="AJ26" s="81">
        <v>5885205.3290717872</v>
      </c>
      <c r="AK26" s="81">
        <v>0</v>
      </c>
      <c r="AL26" s="81">
        <v>0</v>
      </c>
      <c r="AM26" s="81">
        <v>367407.62197404035</v>
      </c>
      <c r="AN26" s="81">
        <v>0</v>
      </c>
      <c r="AO26" s="81">
        <v>0</v>
      </c>
      <c r="AP26" s="82"/>
      <c r="AQ26" s="81">
        <v>10</v>
      </c>
      <c r="AR26" s="81">
        <v>1</v>
      </c>
      <c r="AS26" s="81">
        <v>4</v>
      </c>
      <c r="AT26" s="81">
        <v>0</v>
      </c>
      <c r="AU26" s="81">
        <v>0</v>
      </c>
      <c r="AV26" s="81">
        <v>0</v>
      </c>
      <c r="AW26" s="81"/>
      <c r="AX26" s="82"/>
      <c r="AY26" s="81">
        <v>60.9</v>
      </c>
      <c r="AZ26" s="81">
        <v>10.7</v>
      </c>
      <c r="BA26" s="81">
        <v>11980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1668</v>
      </c>
      <c r="B27" s="80">
        <v>34</v>
      </c>
      <c r="C27" s="80">
        <v>19</v>
      </c>
      <c r="D27" s="80">
        <v>2</v>
      </c>
      <c r="E27" s="80">
        <v>2022</v>
      </c>
      <c r="F27" s="80" t="s">
        <v>568</v>
      </c>
      <c r="G27" s="174" t="s">
        <v>1669</v>
      </c>
      <c r="H27" s="80" t="s">
        <v>1670</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10</v>
      </c>
      <c r="AR27" s="81">
        <v>1</v>
      </c>
      <c r="AS27" s="81">
        <v>6</v>
      </c>
      <c r="AT27" s="81">
        <v>0</v>
      </c>
      <c r="AU27" s="81">
        <v>0</v>
      </c>
      <c r="AV27" s="81">
        <v>0</v>
      </c>
      <c r="AW27" s="81"/>
      <c r="AX27" s="82"/>
      <c r="AY27" s="81">
        <v>60.9</v>
      </c>
      <c r="AZ27" s="81">
        <v>10.7</v>
      </c>
      <c r="BA27" s="81">
        <v>15960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1799</v>
      </c>
      <c r="B28" s="80">
        <v>460</v>
      </c>
      <c r="C28" s="80">
        <v>1</v>
      </c>
      <c r="D28" s="80">
        <v>28</v>
      </c>
      <c r="E28" s="80">
        <v>1990</v>
      </c>
      <c r="F28" s="80" t="s">
        <v>562</v>
      </c>
      <c r="G28" s="80" t="s">
        <v>1800</v>
      </c>
      <c r="H28" s="80" t="s">
        <v>1801</v>
      </c>
      <c r="I28" s="177"/>
      <c r="J28" s="81">
        <v>5.959538649997838</v>
      </c>
      <c r="K28" s="81">
        <v>0.58400867655780975</v>
      </c>
      <c r="L28" s="81">
        <v>1.5182609162693945</v>
      </c>
      <c r="M28" s="81">
        <v>5.9728620020111221</v>
      </c>
      <c r="N28" s="81">
        <v>6.8691256389047428</v>
      </c>
      <c r="O28" s="81">
        <v>3.9702250746719812</v>
      </c>
      <c r="P28" s="81">
        <v>6.8489457240351008</v>
      </c>
      <c r="Q28" s="81">
        <v>0.40716644478179398</v>
      </c>
      <c r="R28" s="81">
        <v>0</v>
      </c>
      <c r="S28" s="81">
        <v>0.48977545732436656</v>
      </c>
      <c r="T28" s="82"/>
      <c r="U28" s="81">
        <v>125271</v>
      </c>
      <c r="V28" s="81">
        <v>237</v>
      </c>
      <c r="W28" s="81">
        <v>16</v>
      </c>
      <c r="X28" s="81">
        <v>2417</v>
      </c>
      <c r="Y28" s="81">
        <v>2568</v>
      </c>
      <c r="Z28" s="81">
        <v>1633</v>
      </c>
      <c r="AA28" s="81">
        <v>1663</v>
      </c>
      <c r="AB28" s="81">
        <v>6611</v>
      </c>
      <c r="AC28" s="81">
        <v>0</v>
      </c>
      <c r="AD28" s="81">
        <v>0.48977545732436656</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1802</v>
      </c>
      <c r="B29" s="80">
        <v>461</v>
      </c>
      <c r="C29" s="80">
        <v>2</v>
      </c>
      <c r="D29" s="80">
        <v>28</v>
      </c>
      <c r="E29" s="80">
        <v>2005</v>
      </c>
      <c r="F29" s="80" t="s">
        <v>565</v>
      </c>
      <c r="G29" s="80" t="s">
        <v>1800</v>
      </c>
      <c r="H29" s="80" t="s">
        <v>1801</v>
      </c>
      <c r="I29" s="177"/>
      <c r="J29" s="81">
        <v>3.784582827751326</v>
      </c>
      <c r="K29" s="81">
        <v>0.35117241558191459</v>
      </c>
      <c r="L29" s="81">
        <v>0.71899472065296266</v>
      </c>
      <c r="M29" s="81">
        <v>9.7962958643810705</v>
      </c>
      <c r="N29" s="81">
        <v>7.1582516637125604</v>
      </c>
      <c r="O29" s="81">
        <v>4.6515922277785036</v>
      </c>
      <c r="P29" s="81">
        <v>6.2355427499624332</v>
      </c>
      <c r="Q29" s="81">
        <v>0.25233210079314095</v>
      </c>
      <c r="R29" s="81">
        <v>0</v>
      </c>
      <c r="S29" s="81">
        <v>0.62151185999999992</v>
      </c>
      <c r="T29" s="82"/>
      <c r="U29" s="81">
        <v>102778</v>
      </c>
      <c r="V29" s="81">
        <v>176</v>
      </c>
      <c r="W29" s="81">
        <v>7</v>
      </c>
      <c r="X29" s="81">
        <v>1937</v>
      </c>
      <c r="Y29" s="81">
        <v>2017</v>
      </c>
      <c r="Z29" s="81">
        <v>2214</v>
      </c>
      <c r="AA29" s="81">
        <v>1240</v>
      </c>
      <c r="AB29" s="81">
        <v>4283</v>
      </c>
      <c r="AC29" s="81">
        <v>0</v>
      </c>
      <c r="AD29" s="81">
        <v>0.62151185999999992</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1803</v>
      </c>
      <c r="B30" s="80">
        <v>462</v>
      </c>
      <c r="C30" s="80">
        <v>3</v>
      </c>
      <c r="D30" s="80">
        <v>28</v>
      </c>
      <c r="E30" s="80">
        <v>2006</v>
      </c>
      <c r="F30" s="80" t="s">
        <v>566</v>
      </c>
      <c r="G30" s="80" t="s">
        <v>1800</v>
      </c>
      <c r="H30" s="80" t="s">
        <v>1801</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1804</v>
      </c>
      <c r="B31" s="80">
        <v>463</v>
      </c>
      <c r="C31" s="80">
        <v>4</v>
      </c>
      <c r="D31" s="80">
        <v>28</v>
      </c>
      <c r="E31" s="80">
        <v>2007</v>
      </c>
      <c r="F31" s="80" t="s">
        <v>567</v>
      </c>
      <c r="G31" s="80" t="s">
        <v>1800</v>
      </c>
      <c r="H31" s="80" t="s">
        <v>1801</v>
      </c>
      <c r="I31" s="177"/>
      <c r="J31" s="81">
        <v>4.0908082789831486</v>
      </c>
      <c r="K31" s="81">
        <v>0.33467161240743071</v>
      </c>
      <c r="L31" s="81">
        <v>0.29508744460236974</v>
      </c>
      <c r="M31" s="81">
        <v>8.9359428011905795</v>
      </c>
      <c r="N31" s="81">
        <v>7.5585791059015781</v>
      </c>
      <c r="O31" s="81">
        <v>4.3290981205814472</v>
      </c>
      <c r="P31" s="81">
        <v>5.913328633229054</v>
      </c>
      <c r="Q31" s="81">
        <v>0.25180384291198959</v>
      </c>
      <c r="R31" s="81">
        <v>0</v>
      </c>
      <c r="S31" s="81">
        <v>0.41608616608999999</v>
      </c>
      <c r="T31" s="82"/>
      <c r="U31" s="81">
        <v>129073</v>
      </c>
      <c r="V31" s="81">
        <v>163</v>
      </c>
      <c r="W31" s="81">
        <v>3</v>
      </c>
      <c r="X31" s="81">
        <v>2376</v>
      </c>
      <c r="Y31" s="81">
        <v>1960</v>
      </c>
      <c r="Z31" s="81">
        <v>2142</v>
      </c>
      <c r="AA31" s="81">
        <v>1158</v>
      </c>
      <c r="AB31" s="81">
        <v>4048</v>
      </c>
      <c r="AC31" s="81">
        <v>0</v>
      </c>
      <c r="AD31" s="81">
        <v>0.41608616608999999</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1805</v>
      </c>
      <c r="B32" s="80">
        <v>464</v>
      </c>
      <c r="C32" s="80">
        <v>5</v>
      </c>
      <c r="D32" s="80">
        <v>28</v>
      </c>
      <c r="E32" s="80">
        <v>2008</v>
      </c>
      <c r="F32" s="80" t="s">
        <v>84</v>
      </c>
      <c r="G32" s="80" t="s">
        <v>1800</v>
      </c>
      <c r="H32" s="80" t="s">
        <v>1801</v>
      </c>
      <c r="I32" s="177"/>
      <c r="J32" s="81">
        <v>3.6963708947869569</v>
      </c>
      <c r="K32" s="81">
        <v>0.24327453197780141</v>
      </c>
      <c r="L32" s="81">
        <v>0.2599664860649008</v>
      </c>
      <c r="M32" s="81">
        <v>9.7935329756282012</v>
      </c>
      <c r="N32" s="81">
        <v>6.8222725135460314</v>
      </c>
      <c r="O32" s="81">
        <v>4.0592974776524446</v>
      </c>
      <c r="P32" s="81">
        <v>5.5036356580583607</v>
      </c>
      <c r="Q32" s="81">
        <v>0.24228635254400679</v>
      </c>
      <c r="R32" s="81">
        <v>0</v>
      </c>
      <c r="S32" s="81">
        <v>0.39042695660000004</v>
      </c>
      <c r="T32" s="82"/>
      <c r="U32" s="81">
        <v>127346</v>
      </c>
      <c r="V32" s="81">
        <v>163</v>
      </c>
      <c r="W32" s="81">
        <v>3</v>
      </c>
      <c r="X32" s="81">
        <v>2376</v>
      </c>
      <c r="Y32" s="81">
        <v>1936</v>
      </c>
      <c r="Z32" s="81">
        <v>2079</v>
      </c>
      <c r="AA32" s="81">
        <v>1079</v>
      </c>
      <c r="AB32" s="81">
        <v>3959</v>
      </c>
      <c r="AC32" s="81">
        <v>0</v>
      </c>
      <c r="AD32" s="81">
        <v>0.39042695660000004</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1806</v>
      </c>
      <c r="B33" s="80">
        <v>465</v>
      </c>
      <c r="C33" s="80">
        <v>6</v>
      </c>
      <c r="D33" s="80">
        <v>28</v>
      </c>
      <c r="E33" s="80">
        <v>2009</v>
      </c>
      <c r="F33" s="80" t="s">
        <v>85</v>
      </c>
      <c r="G33" s="80" t="s">
        <v>1800</v>
      </c>
      <c r="H33" s="80" t="s">
        <v>1801</v>
      </c>
      <c r="I33" s="177"/>
      <c r="J33" s="81">
        <v>4.6164345305945025</v>
      </c>
      <c r="K33" s="81">
        <v>0.21053476205572938</v>
      </c>
      <c r="L33" s="81">
        <v>4.2906136134515984</v>
      </c>
      <c r="M33" s="81">
        <v>8.9975046796309446</v>
      </c>
      <c r="N33" s="81">
        <v>5.64096637688088</v>
      </c>
      <c r="O33" s="81">
        <v>4.0947576444694134</v>
      </c>
      <c r="P33" s="81">
        <v>5.1522897828789942</v>
      </c>
      <c r="Q33" s="81">
        <v>0.22654687381799443</v>
      </c>
      <c r="R33" s="81">
        <v>0</v>
      </c>
      <c r="S33" s="81">
        <v>0.65667951757216225</v>
      </c>
      <c r="T33" s="82"/>
      <c r="U33" s="81">
        <v>120575</v>
      </c>
      <c r="V33" s="81">
        <v>154</v>
      </c>
      <c r="W33" s="81">
        <v>55</v>
      </c>
      <c r="X33" s="81">
        <v>2483</v>
      </c>
      <c r="Y33" s="81">
        <v>1924</v>
      </c>
      <c r="Z33" s="81">
        <v>2070</v>
      </c>
      <c r="AA33" s="81">
        <v>1037</v>
      </c>
      <c r="AB33" s="81">
        <v>3886</v>
      </c>
      <c r="AC33" s="81">
        <v>0</v>
      </c>
      <c r="AD33" s="81">
        <v>0.65667951757216225</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0</v>
      </c>
      <c r="BL33" s="81">
        <v>0</v>
      </c>
      <c r="BM33" s="82"/>
      <c r="BN33" s="81">
        <v>0</v>
      </c>
      <c r="BO33" s="81">
        <v>0</v>
      </c>
      <c r="BP33" s="81">
        <v>0</v>
      </c>
      <c r="BQ33" s="81">
        <v>0</v>
      </c>
      <c r="BR33" s="81">
        <v>0</v>
      </c>
      <c r="BS33" s="81">
        <v>0</v>
      </c>
      <c r="BT33"/>
      <c r="BU33" s="80"/>
      <c r="BV33" s="80"/>
      <c r="BW33" s="80"/>
      <c r="BX33" s="80"/>
      <c r="BY33" s="80"/>
      <c r="BZ33" s="80"/>
      <c r="CA33" s="80"/>
      <c r="CB33" s="80"/>
      <c r="CC33" s="80"/>
    </row>
    <row r="34" spans="1:81">
      <c r="A34" s="80" t="s">
        <v>1807</v>
      </c>
      <c r="B34" s="80">
        <v>466</v>
      </c>
      <c r="C34" s="80">
        <v>7</v>
      </c>
      <c r="D34" s="80">
        <v>28</v>
      </c>
      <c r="E34" s="80">
        <v>2010</v>
      </c>
      <c r="F34" s="80" t="s">
        <v>86</v>
      </c>
      <c r="G34" s="80" t="s">
        <v>1800</v>
      </c>
      <c r="H34" s="80" t="s">
        <v>1801</v>
      </c>
      <c r="I34" s="177"/>
      <c r="J34" s="81">
        <v>4.6733087366901565</v>
      </c>
      <c r="K34" s="81">
        <v>0.23376682558799378</v>
      </c>
      <c r="L34" s="81">
        <v>4.1861274648136586</v>
      </c>
      <c r="M34" s="81">
        <v>9.8291852447811081</v>
      </c>
      <c r="N34" s="81">
        <v>5.9179135702595218</v>
      </c>
      <c r="O34" s="81">
        <v>4.0600661805212139</v>
      </c>
      <c r="P34" s="81">
        <v>5.1059071314828257</v>
      </c>
      <c r="Q34" s="81">
        <v>0.23101431578516979</v>
      </c>
      <c r="R34" s="81">
        <v>0</v>
      </c>
      <c r="S34" s="81">
        <v>0.83631840990708894</v>
      </c>
      <c r="T34" s="82"/>
      <c r="U34" s="81">
        <v>118724</v>
      </c>
      <c r="V34" s="81">
        <v>154</v>
      </c>
      <c r="W34" s="81">
        <v>55</v>
      </c>
      <c r="X34" s="81">
        <v>2483</v>
      </c>
      <c r="Y34" s="81">
        <v>1888</v>
      </c>
      <c r="Z34" s="81">
        <v>2062</v>
      </c>
      <c r="AA34" s="81">
        <v>1002</v>
      </c>
      <c r="AB34" s="81">
        <v>3797</v>
      </c>
      <c r="AC34" s="81">
        <v>0</v>
      </c>
      <c r="AD34" s="81">
        <v>0.83631840990708894</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0</v>
      </c>
      <c r="BJ34" s="81">
        <v>0</v>
      </c>
      <c r="BK34" s="81">
        <v>0</v>
      </c>
      <c r="BL34" s="81">
        <v>0</v>
      </c>
      <c r="BM34" s="82"/>
      <c r="BN34" s="81">
        <v>0</v>
      </c>
      <c r="BO34" s="81">
        <v>0</v>
      </c>
      <c r="BP34" s="81">
        <v>0</v>
      </c>
      <c r="BQ34" s="81">
        <v>0</v>
      </c>
      <c r="BR34" s="81">
        <v>0</v>
      </c>
      <c r="BS34" s="81">
        <v>0</v>
      </c>
      <c r="BT34"/>
      <c r="BU34" s="80">
        <v>0</v>
      </c>
      <c r="BV34" s="80">
        <v>0</v>
      </c>
      <c r="BW34" s="80">
        <v>0</v>
      </c>
      <c r="BX34" s="80">
        <v>0</v>
      </c>
      <c r="BY34" s="80">
        <v>0</v>
      </c>
      <c r="BZ34" s="80">
        <v>0</v>
      </c>
      <c r="CA34" s="80">
        <v>0</v>
      </c>
      <c r="CB34" s="80">
        <v>0</v>
      </c>
      <c r="CC34" s="80">
        <v>0</v>
      </c>
    </row>
    <row r="35" spans="1:81">
      <c r="A35" s="80" t="s">
        <v>1808</v>
      </c>
      <c r="B35" s="80">
        <v>467</v>
      </c>
      <c r="C35" s="80">
        <v>8</v>
      </c>
      <c r="D35" s="80">
        <v>28</v>
      </c>
      <c r="E35" s="80">
        <v>2011</v>
      </c>
      <c r="F35" s="80" t="s">
        <v>87</v>
      </c>
      <c r="G35" s="80" t="s">
        <v>1800</v>
      </c>
      <c r="H35" s="80" t="s">
        <v>1801</v>
      </c>
      <c r="I35" s="177"/>
      <c r="J35" s="81">
        <v>5.1985932949457272</v>
      </c>
      <c r="K35" s="81">
        <v>0.33673669366640163</v>
      </c>
      <c r="L35" s="81">
        <v>2.2824598132326663</v>
      </c>
      <c r="M35" s="81">
        <v>12.901311775358934</v>
      </c>
      <c r="N35" s="81">
        <v>7.4067702214521418</v>
      </c>
      <c r="O35" s="81">
        <v>3.9062872750677364</v>
      </c>
      <c r="P35" s="81">
        <v>4.8742306212248163</v>
      </c>
      <c r="Q35" s="81">
        <v>0.25818602372185118</v>
      </c>
      <c r="R35" s="81">
        <v>0</v>
      </c>
      <c r="S35" s="81">
        <v>0.77618073520414754</v>
      </c>
      <c r="T35" s="82"/>
      <c r="U35" s="81">
        <v>138669</v>
      </c>
      <c r="V35" s="81">
        <v>154</v>
      </c>
      <c r="W35" s="81">
        <v>55</v>
      </c>
      <c r="X35" s="81">
        <v>2483</v>
      </c>
      <c r="Y35" s="81">
        <v>1847</v>
      </c>
      <c r="Z35" s="81">
        <v>2027</v>
      </c>
      <c r="AA35" s="81">
        <v>985</v>
      </c>
      <c r="AB35" s="81">
        <v>3679</v>
      </c>
      <c r="AC35" s="81">
        <v>0</v>
      </c>
      <c r="AD35" s="81">
        <v>0.77618073520414754</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0</v>
      </c>
      <c r="BL35" s="81">
        <v>0</v>
      </c>
      <c r="BM35" s="82"/>
      <c r="BN35" s="81">
        <v>0</v>
      </c>
      <c r="BO35" s="81">
        <v>0</v>
      </c>
      <c r="BP35" s="81">
        <v>0</v>
      </c>
      <c r="BQ35" s="81">
        <v>0</v>
      </c>
      <c r="BR35" s="81">
        <v>0</v>
      </c>
      <c r="BS35" s="81">
        <v>0</v>
      </c>
      <c r="BT35"/>
      <c r="BU35" s="80">
        <v>0</v>
      </c>
      <c r="BV35" s="80">
        <v>0</v>
      </c>
      <c r="BW35" s="80">
        <v>0</v>
      </c>
      <c r="BX35" s="80">
        <v>0</v>
      </c>
      <c r="BY35" s="80">
        <v>0</v>
      </c>
      <c r="BZ35" s="80">
        <v>0</v>
      </c>
      <c r="CA35" s="80">
        <v>0</v>
      </c>
      <c r="CB35" s="80">
        <v>0</v>
      </c>
      <c r="CC35" s="80">
        <v>0</v>
      </c>
    </row>
    <row r="36" spans="1:81">
      <c r="A36" s="80" t="s">
        <v>1809</v>
      </c>
      <c r="B36" s="80">
        <v>468</v>
      </c>
      <c r="C36" s="80">
        <v>9</v>
      </c>
      <c r="D36" s="80">
        <v>28</v>
      </c>
      <c r="E36" s="80">
        <v>2012</v>
      </c>
      <c r="F36" s="80" t="s">
        <v>88</v>
      </c>
      <c r="G36" s="80" t="s">
        <v>1800</v>
      </c>
      <c r="H36" s="80" t="s">
        <v>1801</v>
      </c>
      <c r="I36" s="177"/>
      <c r="J36" s="81">
        <v>3.6660980615530403</v>
      </c>
      <c r="K36" s="81">
        <v>0.3261329053675307</v>
      </c>
      <c r="L36" s="81">
        <v>2.3505562982141694</v>
      </c>
      <c r="M36" s="81">
        <v>13.486613503967211</v>
      </c>
      <c r="N36" s="81">
        <v>7.8680080402311106</v>
      </c>
      <c r="O36" s="81">
        <v>3.812453188134671</v>
      </c>
      <c r="P36" s="81">
        <v>4.7924776931356794</v>
      </c>
      <c r="Q36" s="81">
        <v>0.27151579023915184</v>
      </c>
      <c r="R36" s="81">
        <v>0</v>
      </c>
      <c r="S36" s="81">
        <v>0.78941186219526249</v>
      </c>
      <c r="T36" s="82"/>
      <c r="U36" s="81">
        <v>99694</v>
      </c>
      <c r="V36" s="81">
        <v>154</v>
      </c>
      <c r="W36" s="81">
        <v>55</v>
      </c>
      <c r="X36" s="81">
        <v>2483</v>
      </c>
      <c r="Y36" s="81">
        <v>1810</v>
      </c>
      <c r="Z36" s="81">
        <v>1994</v>
      </c>
      <c r="AA36" s="81">
        <v>963</v>
      </c>
      <c r="AB36" s="81">
        <v>3561</v>
      </c>
      <c r="AC36" s="81">
        <v>0</v>
      </c>
      <c r="AD36" s="81">
        <v>0.78941186219526249</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0</v>
      </c>
      <c r="BJ36" s="81">
        <v>0</v>
      </c>
      <c r="BK36" s="81">
        <v>0</v>
      </c>
      <c r="BL36" s="81">
        <v>0</v>
      </c>
      <c r="BM36" s="82"/>
      <c r="BN36" s="81">
        <v>0</v>
      </c>
      <c r="BO36" s="81">
        <v>0</v>
      </c>
      <c r="BP36" s="81">
        <v>0</v>
      </c>
      <c r="BQ36" s="81">
        <v>0</v>
      </c>
      <c r="BR36" s="81">
        <v>0</v>
      </c>
      <c r="BS36" s="81">
        <v>0</v>
      </c>
      <c r="BT36"/>
      <c r="BU36" s="80">
        <v>0</v>
      </c>
      <c r="BV36" s="80">
        <v>0</v>
      </c>
      <c r="BW36" s="80">
        <v>0</v>
      </c>
      <c r="BX36" s="80">
        <v>0</v>
      </c>
      <c r="BY36" s="80">
        <v>0</v>
      </c>
      <c r="BZ36" s="80">
        <v>0</v>
      </c>
      <c r="CA36" s="80">
        <v>0</v>
      </c>
      <c r="CB36" s="80">
        <v>0</v>
      </c>
      <c r="CC36" s="80">
        <v>0</v>
      </c>
    </row>
    <row r="37" spans="1:81">
      <c r="A37" s="80" t="s">
        <v>1810</v>
      </c>
      <c r="B37" s="80">
        <v>469</v>
      </c>
      <c r="C37" s="80">
        <v>10</v>
      </c>
      <c r="D37" s="80">
        <v>28</v>
      </c>
      <c r="E37" s="80">
        <v>2013</v>
      </c>
      <c r="F37" s="80" t="s">
        <v>89</v>
      </c>
      <c r="G37" s="80" t="s">
        <v>1800</v>
      </c>
      <c r="H37" s="80" t="s">
        <v>1801</v>
      </c>
      <c r="I37" s="177"/>
      <c r="J37" s="81">
        <v>3.4853384365718072</v>
      </c>
      <c r="K37" s="81">
        <v>0.31161373400888454</v>
      </c>
      <c r="L37" s="81">
        <v>2.1004031638116234</v>
      </c>
      <c r="M37" s="81">
        <v>13.870400128692516</v>
      </c>
      <c r="N37" s="81">
        <v>7.2506406105303309</v>
      </c>
      <c r="O37" s="81">
        <v>3.6293766098998694</v>
      </c>
      <c r="P37" s="81">
        <v>4.5907392312502342</v>
      </c>
      <c r="Q37" s="81">
        <v>0.26850342445461839</v>
      </c>
      <c r="R37" s="81">
        <v>0</v>
      </c>
      <c r="S37" s="81">
        <v>0.69968506280956932</v>
      </c>
      <c r="T37" s="82"/>
      <c r="U37" s="81">
        <v>89631</v>
      </c>
      <c r="V37" s="81">
        <v>154</v>
      </c>
      <c r="W37" s="81">
        <v>55</v>
      </c>
      <c r="X37" s="81">
        <v>2483</v>
      </c>
      <c r="Y37" s="81">
        <v>1770</v>
      </c>
      <c r="Z37" s="81">
        <v>1983</v>
      </c>
      <c r="AA37" s="81">
        <v>919</v>
      </c>
      <c r="AB37" s="81">
        <v>3471</v>
      </c>
      <c r="AC37" s="81">
        <v>0</v>
      </c>
      <c r="AD37" s="81">
        <v>0.69968506280956932</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0</v>
      </c>
      <c r="BJ37" s="81">
        <v>0</v>
      </c>
      <c r="BK37" s="81">
        <v>0</v>
      </c>
      <c r="BL37" s="81">
        <v>0</v>
      </c>
      <c r="BM37" s="82"/>
      <c r="BN37" s="81">
        <v>0</v>
      </c>
      <c r="BO37" s="81">
        <v>0</v>
      </c>
      <c r="BP37" s="81">
        <v>0</v>
      </c>
      <c r="BQ37" s="81">
        <v>0</v>
      </c>
      <c r="BR37" s="81">
        <v>0</v>
      </c>
      <c r="BS37" s="81">
        <v>0</v>
      </c>
      <c r="BT37"/>
      <c r="BU37" s="80">
        <v>0</v>
      </c>
      <c r="BV37" s="80">
        <v>0</v>
      </c>
      <c r="BW37" s="80">
        <v>0</v>
      </c>
      <c r="BX37" s="80">
        <v>0</v>
      </c>
      <c r="BY37" s="80">
        <v>0</v>
      </c>
      <c r="BZ37" s="80">
        <v>0</v>
      </c>
      <c r="CA37" s="80">
        <v>0</v>
      </c>
      <c r="CB37" s="80">
        <v>0</v>
      </c>
      <c r="CC37" s="80">
        <v>0</v>
      </c>
    </row>
    <row r="38" spans="1:81">
      <c r="A38" s="80" t="s">
        <v>1811</v>
      </c>
      <c r="B38" s="80">
        <v>470</v>
      </c>
      <c r="C38" s="80">
        <v>11</v>
      </c>
      <c r="D38" s="80">
        <v>28</v>
      </c>
      <c r="E38" s="80">
        <v>2014</v>
      </c>
      <c r="F38" s="80" t="s">
        <v>90</v>
      </c>
      <c r="G38" s="80" t="s">
        <v>1800</v>
      </c>
      <c r="H38" s="80" t="s">
        <v>1801</v>
      </c>
      <c r="I38" s="177"/>
      <c r="J38" s="81">
        <v>3.0817119163525786</v>
      </c>
      <c r="K38" s="81">
        <v>0.29698209354002525</v>
      </c>
      <c r="L38" s="81">
        <v>1.4683115329212952</v>
      </c>
      <c r="M38" s="81">
        <v>13.391312063930327</v>
      </c>
      <c r="N38" s="81">
        <v>7.3282679757584352</v>
      </c>
      <c r="O38" s="81">
        <v>3.433845766440216</v>
      </c>
      <c r="P38" s="81">
        <v>4.4991251205878005</v>
      </c>
      <c r="Q38" s="81">
        <v>0.25049181088748951</v>
      </c>
      <c r="R38" s="81">
        <v>0</v>
      </c>
      <c r="S38" s="81">
        <v>0.63912821648103402</v>
      </c>
      <c r="T38" s="82"/>
      <c r="U38" s="81">
        <v>81113</v>
      </c>
      <c r="V38" s="81">
        <v>130</v>
      </c>
      <c r="W38" s="81">
        <v>30</v>
      </c>
      <c r="X38" s="81">
        <v>2321</v>
      </c>
      <c r="Y38" s="81">
        <v>1751</v>
      </c>
      <c r="Z38" s="81">
        <v>1976</v>
      </c>
      <c r="AA38" s="81">
        <v>896</v>
      </c>
      <c r="AB38" s="81">
        <v>3375</v>
      </c>
      <c r="AC38" s="81">
        <v>0</v>
      </c>
      <c r="AD38" s="81">
        <v>0.63912821648103402</v>
      </c>
      <c r="AE38" s="82"/>
      <c r="AF38" s="81">
        <v>683517.36231993185</v>
      </c>
      <c r="AG38" s="81">
        <v>251622.55728086332</v>
      </c>
      <c r="AH38" s="81">
        <v>323616.13276449346</v>
      </c>
      <c r="AI38" s="81">
        <v>16793290.83476612</v>
      </c>
      <c r="AJ38" s="81">
        <v>10499903.811815992</v>
      </c>
      <c r="AK38" s="81">
        <v>0</v>
      </c>
      <c r="AL38" s="81">
        <v>0</v>
      </c>
      <c r="AM38" s="81">
        <v>463337.06664948468</v>
      </c>
      <c r="AN38" s="81">
        <v>0</v>
      </c>
      <c r="AO38" s="81">
        <v>0</v>
      </c>
      <c r="AP38" s="82"/>
      <c r="AQ38" s="81">
        <v>3</v>
      </c>
      <c r="AR38" s="81">
        <v>1</v>
      </c>
      <c r="AS38" s="81">
        <v>0</v>
      </c>
      <c r="AT38" s="81">
        <v>0</v>
      </c>
      <c r="AU38" s="81">
        <v>0</v>
      </c>
      <c r="AV38" s="81">
        <v>0</v>
      </c>
      <c r="AW38" s="81" t="s">
        <v>564</v>
      </c>
      <c r="AX38" s="82"/>
      <c r="AY38" s="81">
        <v>14.4</v>
      </c>
      <c r="AZ38" s="81">
        <v>26</v>
      </c>
      <c r="BA38" s="81">
        <v>0</v>
      </c>
      <c r="BB38" s="81">
        <v>0</v>
      </c>
      <c r="BC38" s="81">
        <v>0</v>
      </c>
      <c r="BD38" s="81">
        <v>0</v>
      </c>
      <c r="BE38" s="81" t="s">
        <v>564</v>
      </c>
      <c r="BF38" s="82"/>
      <c r="BG38" s="81">
        <v>0</v>
      </c>
      <c r="BH38" s="81">
        <v>0</v>
      </c>
      <c r="BI38" s="81">
        <v>0</v>
      </c>
      <c r="BJ38" s="81">
        <v>0</v>
      </c>
      <c r="BK38" s="81">
        <v>0</v>
      </c>
      <c r="BL38" s="81">
        <v>0</v>
      </c>
      <c r="BM38" s="82"/>
      <c r="BN38" s="81">
        <v>0</v>
      </c>
      <c r="BO38" s="81">
        <v>0</v>
      </c>
      <c r="BP38" s="81">
        <v>0</v>
      </c>
      <c r="BQ38" s="81">
        <v>0</v>
      </c>
      <c r="BR38" s="81">
        <v>0</v>
      </c>
      <c r="BS38" s="81">
        <v>0</v>
      </c>
      <c r="BT38"/>
      <c r="BU38" s="80">
        <v>0</v>
      </c>
      <c r="BV38" s="80">
        <v>0</v>
      </c>
      <c r="BW38" s="80">
        <v>0</v>
      </c>
      <c r="BX38" s="80">
        <v>0</v>
      </c>
      <c r="BY38" s="80">
        <v>0</v>
      </c>
      <c r="BZ38" s="80">
        <v>0</v>
      </c>
      <c r="CA38" s="80">
        <v>0</v>
      </c>
      <c r="CB38" s="80">
        <v>0</v>
      </c>
      <c r="CC38" s="80">
        <v>0</v>
      </c>
    </row>
    <row r="39" spans="1:81">
      <c r="A39" s="80" t="s">
        <v>1812</v>
      </c>
      <c r="B39" s="80">
        <v>471</v>
      </c>
      <c r="C39" s="80">
        <v>12</v>
      </c>
      <c r="D39" s="80">
        <v>28</v>
      </c>
      <c r="E39" s="80">
        <v>2015</v>
      </c>
      <c r="F39" s="80" t="s">
        <v>91</v>
      </c>
      <c r="G39" s="80" t="s">
        <v>1800</v>
      </c>
      <c r="H39" s="80" t="s">
        <v>1801</v>
      </c>
      <c r="I39" s="177"/>
      <c r="J39" s="81">
        <v>6.1918320656658894</v>
      </c>
      <c r="K39" s="81">
        <v>0.26869145586391002</v>
      </c>
      <c r="L39" s="81">
        <v>1.688620975219842</v>
      </c>
      <c r="M39" s="81">
        <v>11.138133231893788</v>
      </c>
      <c r="N39" s="81">
        <v>6.1960273807929998</v>
      </c>
      <c r="O39" s="81">
        <v>3.3649321501774261</v>
      </c>
      <c r="P39" s="81">
        <v>4.4021591901532391</v>
      </c>
      <c r="Q39" s="81">
        <v>0.23962442042021834</v>
      </c>
      <c r="R39" s="81">
        <v>0</v>
      </c>
      <c r="S39" s="81">
        <v>0.73504620868512438</v>
      </c>
      <c r="T39" s="82"/>
      <c r="U39" s="81">
        <v>159488</v>
      </c>
      <c r="V39" s="81">
        <v>130</v>
      </c>
      <c r="W39" s="81">
        <v>30</v>
      </c>
      <c r="X39" s="81">
        <v>2321</v>
      </c>
      <c r="Y39" s="81">
        <v>1736</v>
      </c>
      <c r="Z39" s="81">
        <v>1955</v>
      </c>
      <c r="AA39" s="81">
        <v>876</v>
      </c>
      <c r="AB39" s="81">
        <v>3298</v>
      </c>
      <c r="AC39" s="81">
        <v>0</v>
      </c>
      <c r="AD39" s="81">
        <v>0.73504620868512438</v>
      </c>
      <c r="AE39" s="82"/>
      <c r="AF39" s="81">
        <v>1490153.6751954858</v>
      </c>
      <c r="AG39" s="81">
        <v>205885.43852800416</v>
      </c>
      <c r="AH39" s="81">
        <v>305571.6909674909</v>
      </c>
      <c r="AI39" s="81">
        <v>14616841.657492794</v>
      </c>
      <c r="AJ39" s="81">
        <v>9500275.9471493252</v>
      </c>
      <c r="AK39" s="81">
        <v>0</v>
      </c>
      <c r="AL39" s="81">
        <v>0</v>
      </c>
      <c r="AM39" s="81">
        <v>451977.06541032891</v>
      </c>
      <c r="AN39" s="81">
        <v>0</v>
      </c>
      <c r="AO39" s="81">
        <v>0</v>
      </c>
      <c r="AP39" s="82"/>
      <c r="AQ39" s="81">
        <v>3</v>
      </c>
      <c r="AR39" s="81">
        <v>5</v>
      </c>
      <c r="AS39" s="81">
        <v>0</v>
      </c>
      <c r="AT39" s="81">
        <v>0</v>
      </c>
      <c r="AU39" s="81">
        <v>0</v>
      </c>
      <c r="AV39" s="81">
        <v>0</v>
      </c>
      <c r="AW39" s="81" t="s">
        <v>564</v>
      </c>
      <c r="AX39" s="82"/>
      <c r="AY39" s="81">
        <v>14.4</v>
      </c>
      <c r="AZ39" s="81">
        <v>155.9</v>
      </c>
      <c r="BA39" s="81">
        <v>0</v>
      </c>
      <c r="BB39" s="81">
        <v>0</v>
      </c>
      <c r="BC39" s="81">
        <v>0</v>
      </c>
      <c r="BD39" s="81">
        <v>0</v>
      </c>
      <c r="BE39" s="81" t="s">
        <v>564</v>
      </c>
      <c r="BF39" s="82"/>
      <c r="BG39" s="81">
        <v>0</v>
      </c>
      <c r="BH39" s="81">
        <v>0</v>
      </c>
      <c r="BI39" s="81">
        <v>0</v>
      </c>
      <c r="BJ39" s="81">
        <v>0</v>
      </c>
      <c r="BK39" s="81">
        <v>0</v>
      </c>
      <c r="BL39" s="81">
        <v>0</v>
      </c>
      <c r="BM39" s="82"/>
      <c r="BN39" s="81">
        <v>0</v>
      </c>
      <c r="BO39" s="81">
        <v>0</v>
      </c>
      <c r="BP39" s="81">
        <v>0</v>
      </c>
      <c r="BQ39" s="81">
        <v>0</v>
      </c>
      <c r="BR39" s="81">
        <v>0</v>
      </c>
      <c r="BS39" s="81">
        <v>0</v>
      </c>
      <c r="BT39"/>
      <c r="BU39" s="80">
        <v>0</v>
      </c>
      <c r="BV39" s="80">
        <v>0</v>
      </c>
      <c r="BW39" s="80">
        <v>0</v>
      </c>
      <c r="BX39" s="80">
        <v>0</v>
      </c>
      <c r="BY39" s="80">
        <v>0</v>
      </c>
      <c r="BZ39" s="80">
        <v>0</v>
      </c>
      <c r="CA39" s="80">
        <v>0</v>
      </c>
      <c r="CB39" s="80">
        <v>0</v>
      </c>
      <c r="CC39" s="80">
        <v>0</v>
      </c>
    </row>
    <row r="40" spans="1:81">
      <c r="A40" s="80" t="s">
        <v>1813</v>
      </c>
      <c r="B40" s="80">
        <v>472</v>
      </c>
      <c r="C40" s="80">
        <v>13</v>
      </c>
      <c r="D40" s="80">
        <v>28</v>
      </c>
      <c r="E40" s="80">
        <v>2016</v>
      </c>
      <c r="F40" s="80" t="s">
        <v>92</v>
      </c>
      <c r="G40" s="80" t="s">
        <v>1800</v>
      </c>
      <c r="H40" s="80" t="s">
        <v>1801</v>
      </c>
      <c r="I40" s="177"/>
      <c r="J40" s="81">
        <v>4.7512602352028885</v>
      </c>
      <c r="K40" s="81">
        <v>0.27272074184305639</v>
      </c>
      <c r="L40" s="81">
        <v>2.3530071797303811</v>
      </c>
      <c r="M40" s="81">
        <v>11.440896644429428</v>
      </c>
      <c r="N40" s="81">
        <v>6.2492300007767563</v>
      </c>
      <c r="O40" s="81">
        <v>3.283263274859026</v>
      </c>
      <c r="P40" s="81">
        <v>4.270816580039372</v>
      </c>
      <c r="Q40" s="81">
        <v>0.22905966632178559</v>
      </c>
      <c r="R40" s="81">
        <v>0</v>
      </c>
      <c r="S40" s="81">
        <v>0.79842578677764842</v>
      </c>
      <c r="T40" s="82"/>
      <c r="U40" s="81">
        <v>113245</v>
      </c>
      <c r="V40" s="81">
        <v>130</v>
      </c>
      <c r="W40" s="81">
        <v>30</v>
      </c>
      <c r="X40" s="81">
        <v>2321</v>
      </c>
      <c r="Y40" s="81">
        <v>1725</v>
      </c>
      <c r="Z40" s="81">
        <v>1931</v>
      </c>
      <c r="AA40" s="81">
        <v>879</v>
      </c>
      <c r="AB40" s="81">
        <v>3243</v>
      </c>
      <c r="AC40" s="81">
        <v>0</v>
      </c>
      <c r="AD40" s="81">
        <v>0.79842578677764842</v>
      </c>
      <c r="AE40" s="82"/>
      <c r="AF40" s="81">
        <v>1066003.893553416</v>
      </c>
      <c r="AG40" s="81">
        <v>199482.2116589142</v>
      </c>
      <c r="AH40" s="81">
        <v>361075.40270995029</v>
      </c>
      <c r="AI40" s="81">
        <v>17335169.527217869</v>
      </c>
      <c r="AJ40" s="81">
        <v>9024034.2982516214</v>
      </c>
      <c r="AK40" s="81">
        <v>0</v>
      </c>
      <c r="AL40" s="81">
        <v>0</v>
      </c>
      <c r="AM40" s="81">
        <v>444784.8320459745</v>
      </c>
      <c r="AN40" s="81">
        <v>0</v>
      </c>
      <c r="AO40" s="81">
        <v>0</v>
      </c>
      <c r="AP40" s="82"/>
      <c r="AQ40" s="81">
        <v>4</v>
      </c>
      <c r="AR40" s="81">
        <v>6</v>
      </c>
      <c r="AS40" s="81">
        <v>0</v>
      </c>
      <c r="AT40" s="81">
        <v>0</v>
      </c>
      <c r="AU40" s="81">
        <v>0</v>
      </c>
      <c r="AV40" s="81">
        <v>0</v>
      </c>
      <c r="AW40" s="81" t="s">
        <v>564</v>
      </c>
      <c r="AX40" s="82"/>
      <c r="AY40" s="81">
        <v>17.399999999999999</v>
      </c>
      <c r="AZ40" s="81">
        <v>205.4</v>
      </c>
      <c r="BA40" s="81">
        <v>0</v>
      </c>
      <c r="BB40" s="81">
        <v>0</v>
      </c>
      <c r="BC40" s="81">
        <v>0</v>
      </c>
      <c r="BD40" s="81">
        <v>0</v>
      </c>
      <c r="BE40" s="81" t="s">
        <v>564</v>
      </c>
      <c r="BF40" s="82"/>
      <c r="BG40" s="81">
        <v>0</v>
      </c>
      <c r="BH40" s="81">
        <v>0</v>
      </c>
      <c r="BI40" s="81">
        <v>0</v>
      </c>
      <c r="BJ40" s="81">
        <v>0</v>
      </c>
      <c r="BK40" s="81">
        <v>0</v>
      </c>
      <c r="BL40" s="81">
        <v>0</v>
      </c>
      <c r="BM40" s="82"/>
      <c r="BN40" s="81">
        <v>0</v>
      </c>
      <c r="BO40" s="81">
        <v>0</v>
      </c>
      <c r="BP40" s="81">
        <v>0</v>
      </c>
      <c r="BQ40" s="81">
        <v>0</v>
      </c>
      <c r="BR40" s="81">
        <v>0</v>
      </c>
      <c r="BS40" s="81">
        <v>0</v>
      </c>
      <c r="BT40"/>
      <c r="BU40" s="80">
        <v>0</v>
      </c>
      <c r="BV40" s="80">
        <v>0</v>
      </c>
      <c r="BW40" s="80">
        <v>0</v>
      </c>
      <c r="BX40" s="80">
        <v>0</v>
      </c>
      <c r="BY40" s="80">
        <v>0</v>
      </c>
      <c r="BZ40" s="80">
        <v>0</v>
      </c>
      <c r="CA40" s="80">
        <v>0</v>
      </c>
      <c r="CB40" s="80">
        <v>0</v>
      </c>
      <c r="CC40" s="80">
        <v>0</v>
      </c>
    </row>
    <row r="41" spans="1:81">
      <c r="A41" s="80" t="s">
        <v>1814</v>
      </c>
      <c r="B41" s="80">
        <v>473</v>
      </c>
      <c r="C41" s="80">
        <v>14</v>
      </c>
      <c r="D41" s="80">
        <v>28</v>
      </c>
      <c r="E41" s="80">
        <v>2017</v>
      </c>
      <c r="F41" s="80" t="s">
        <v>71</v>
      </c>
      <c r="G41" s="80" t="s">
        <v>1800</v>
      </c>
      <c r="H41" s="80" t="s">
        <v>1801</v>
      </c>
      <c r="I41" s="177"/>
      <c r="J41" s="81">
        <v>4.5953789008143104</v>
      </c>
      <c r="K41" s="81">
        <v>0.2587380119166538</v>
      </c>
      <c r="L41" s="81">
        <v>2.1801169589328695</v>
      </c>
      <c r="M41" s="81">
        <v>8.3541432621511476</v>
      </c>
      <c r="N41" s="81">
        <v>5.4071026026180746</v>
      </c>
      <c r="O41" s="81">
        <v>3.2213255064290363</v>
      </c>
      <c r="P41" s="81">
        <v>4.1809992144055697</v>
      </c>
      <c r="Q41" s="81">
        <v>0.21350785961339575</v>
      </c>
      <c r="R41" s="81">
        <v>0</v>
      </c>
      <c r="S41" s="81">
        <v>0.69004306975535734</v>
      </c>
      <c r="T41" s="82"/>
      <c r="U41" s="81">
        <v>114898</v>
      </c>
      <c r="V41" s="81">
        <v>130</v>
      </c>
      <c r="W41" s="81">
        <v>30</v>
      </c>
      <c r="X41" s="81">
        <v>2321</v>
      </c>
      <c r="Y41" s="81">
        <v>1691</v>
      </c>
      <c r="Z41" s="81">
        <v>1926</v>
      </c>
      <c r="AA41" s="81">
        <v>866</v>
      </c>
      <c r="AB41" s="81">
        <v>3126</v>
      </c>
      <c r="AC41" s="81">
        <v>0</v>
      </c>
      <c r="AD41" s="81">
        <v>0.69004306975535734</v>
      </c>
      <c r="AE41" s="82"/>
      <c r="AF41" s="81">
        <v>1046248.899341536</v>
      </c>
      <c r="AG41" s="81">
        <v>199433.90109234769</v>
      </c>
      <c r="AH41" s="81">
        <v>447016.06079364021</v>
      </c>
      <c r="AI41" s="81">
        <v>14204605.04803046</v>
      </c>
      <c r="AJ41" s="81">
        <v>9462956.2429421321</v>
      </c>
      <c r="AK41" s="81">
        <v>0</v>
      </c>
      <c r="AL41" s="81">
        <v>0</v>
      </c>
      <c r="AM41" s="81">
        <v>429408.87368039129</v>
      </c>
      <c r="AN41" s="81">
        <v>0</v>
      </c>
      <c r="AO41" s="81">
        <v>0</v>
      </c>
      <c r="AP41" s="82"/>
      <c r="AQ41" s="81">
        <v>5</v>
      </c>
      <c r="AR41" s="81">
        <v>7</v>
      </c>
      <c r="AS41" s="81">
        <v>0</v>
      </c>
      <c r="AT41" s="81">
        <v>0</v>
      </c>
      <c r="AU41" s="81">
        <v>0</v>
      </c>
      <c r="AV41" s="81">
        <v>0</v>
      </c>
      <c r="AW41" s="81" t="s">
        <v>564</v>
      </c>
      <c r="AX41" s="82"/>
      <c r="AY41" s="81">
        <v>26.9</v>
      </c>
      <c r="AZ41" s="81">
        <v>1195.4000000000001</v>
      </c>
      <c r="BA41" s="81">
        <v>0</v>
      </c>
      <c r="BB41" s="81">
        <v>0</v>
      </c>
      <c r="BC41" s="81">
        <v>0</v>
      </c>
      <c r="BD41" s="81">
        <v>0</v>
      </c>
      <c r="BE41" s="81" t="s">
        <v>564</v>
      </c>
      <c r="BF41" s="82"/>
      <c r="BG41" s="81">
        <v>0</v>
      </c>
      <c r="BH41" s="81">
        <v>0</v>
      </c>
      <c r="BI41" s="81">
        <v>0</v>
      </c>
      <c r="BJ41" s="81">
        <v>0</v>
      </c>
      <c r="BK41" s="81">
        <v>0</v>
      </c>
      <c r="BL41" s="81">
        <v>0</v>
      </c>
      <c r="BM41" s="82"/>
      <c r="BN41" s="81">
        <v>0</v>
      </c>
      <c r="BO41" s="81">
        <v>0</v>
      </c>
      <c r="BP41" s="81">
        <v>0</v>
      </c>
      <c r="BQ41" s="81">
        <v>0</v>
      </c>
      <c r="BR41" s="81">
        <v>0</v>
      </c>
      <c r="BS41" s="81">
        <v>0</v>
      </c>
      <c r="BT41"/>
      <c r="BU41" s="80">
        <v>0</v>
      </c>
      <c r="BV41" s="80">
        <v>0</v>
      </c>
      <c r="BW41" s="80">
        <v>0</v>
      </c>
      <c r="BX41" s="80">
        <v>0</v>
      </c>
      <c r="BY41" s="80">
        <v>0</v>
      </c>
      <c r="BZ41" s="80">
        <v>0</v>
      </c>
      <c r="CA41" s="80">
        <v>0</v>
      </c>
      <c r="CB41" s="80">
        <v>0</v>
      </c>
      <c r="CC41" s="80">
        <v>0</v>
      </c>
    </row>
    <row r="42" spans="1:81">
      <c r="A42" s="80" t="s">
        <v>1815</v>
      </c>
      <c r="B42" s="80">
        <v>474</v>
      </c>
      <c r="C42" s="80">
        <v>15</v>
      </c>
      <c r="D42" s="80">
        <v>28</v>
      </c>
      <c r="E42" s="80">
        <v>2018</v>
      </c>
      <c r="F42" s="80" t="s">
        <v>93</v>
      </c>
      <c r="G42" s="80" t="s">
        <v>1800</v>
      </c>
      <c r="H42" s="80" t="s">
        <v>1801</v>
      </c>
      <c r="I42" s="177"/>
      <c r="J42" s="81">
        <v>4.2577558113358709</v>
      </c>
      <c r="K42" s="81">
        <v>0.23242939454801126</v>
      </c>
      <c r="L42" s="81">
        <v>1.9777569909987225</v>
      </c>
      <c r="M42" s="81">
        <v>7.300598256515066</v>
      </c>
      <c r="N42" s="81">
        <v>4.0426002686373579</v>
      </c>
      <c r="O42" s="81">
        <v>3.0721831623785021</v>
      </c>
      <c r="P42" s="81">
        <v>4.0437828524683299</v>
      </c>
      <c r="Q42" s="81">
        <v>0.19476540193663325</v>
      </c>
      <c r="R42" s="81">
        <v>0</v>
      </c>
      <c r="S42" s="81">
        <v>0.89814805370915285</v>
      </c>
      <c r="T42" s="82"/>
      <c r="U42" s="81">
        <v>114246</v>
      </c>
      <c r="V42" s="81">
        <v>130</v>
      </c>
      <c r="W42" s="81">
        <v>30</v>
      </c>
      <c r="X42" s="81">
        <v>2321</v>
      </c>
      <c r="Y42" s="81">
        <v>1671</v>
      </c>
      <c r="Z42" s="81">
        <v>1872</v>
      </c>
      <c r="AA42" s="81">
        <v>846</v>
      </c>
      <c r="AB42" s="81">
        <v>3073</v>
      </c>
      <c r="AC42" s="81">
        <v>0</v>
      </c>
      <c r="AD42" s="81">
        <v>0.89814805370915285</v>
      </c>
      <c r="AE42" s="82"/>
      <c r="AF42" s="81">
        <v>1011284.817923316</v>
      </c>
      <c r="AG42" s="81">
        <v>177511.30305952561</v>
      </c>
      <c r="AH42" s="81">
        <v>414833.50322970003</v>
      </c>
      <c r="AI42" s="81">
        <v>13872408.67055651</v>
      </c>
      <c r="AJ42" s="81">
        <v>8639038.6142239273</v>
      </c>
      <c r="AK42" s="81">
        <v>0</v>
      </c>
      <c r="AL42" s="81">
        <v>0</v>
      </c>
      <c r="AM42" s="81">
        <v>423001.86321689689</v>
      </c>
      <c r="AN42" s="81">
        <v>0</v>
      </c>
      <c r="AO42" s="81">
        <v>0</v>
      </c>
      <c r="AP42" s="82"/>
      <c r="AQ42" s="81">
        <v>6</v>
      </c>
      <c r="AR42" s="81">
        <v>8</v>
      </c>
      <c r="AS42" s="81">
        <v>0</v>
      </c>
      <c r="AT42" s="81">
        <v>0</v>
      </c>
      <c r="AU42" s="81">
        <v>0</v>
      </c>
      <c r="AV42" s="81">
        <v>0</v>
      </c>
      <c r="AW42" s="81" t="s">
        <v>564</v>
      </c>
      <c r="AX42" s="82"/>
      <c r="AY42" s="81">
        <v>32.4</v>
      </c>
      <c r="AZ42" s="81">
        <v>1245</v>
      </c>
      <c r="BA42" s="81">
        <v>0</v>
      </c>
      <c r="BB42" s="81">
        <v>0</v>
      </c>
      <c r="BC42" s="81">
        <v>0</v>
      </c>
      <c r="BD42" s="81">
        <v>0</v>
      </c>
      <c r="BE42" s="81" t="s">
        <v>564</v>
      </c>
      <c r="BF42" s="82"/>
      <c r="BG42" s="81">
        <v>0</v>
      </c>
      <c r="BH42" s="81">
        <v>0</v>
      </c>
      <c r="BI42" s="81">
        <v>0</v>
      </c>
      <c r="BJ42" s="81">
        <v>0</v>
      </c>
      <c r="BK42" s="81">
        <v>0</v>
      </c>
      <c r="BL42" s="81">
        <v>0</v>
      </c>
      <c r="BM42" s="82"/>
      <c r="BN42" s="81">
        <v>0</v>
      </c>
      <c r="BO42" s="81">
        <v>0</v>
      </c>
      <c r="BP42" s="81">
        <v>0</v>
      </c>
      <c r="BQ42" s="81">
        <v>0</v>
      </c>
      <c r="BR42" s="81">
        <v>0</v>
      </c>
      <c r="BS42" s="81">
        <v>0</v>
      </c>
      <c r="BT42"/>
      <c r="BU42" s="80">
        <v>0</v>
      </c>
      <c r="BV42" s="80">
        <v>0</v>
      </c>
      <c r="BW42" s="80">
        <v>0</v>
      </c>
      <c r="BX42" s="80">
        <v>0</v>
      </c>
      <c r="BY42" s="80">
        <v>0</v>
      </c>
      <c r="BZ42" s="80">
        <v>0</v>
      </c>
      <c r="CA42" s="80">
        <v>0</v>
      </c>
      <c r="CB42" s="80">
        <v>0</v>
      </c>
      <c r="CC42" s="80">
        <v>0</v>
      </c>
    </row>
    <row r="43" spans="1:81">
      <c r="A43" s="80" t="s">
        <v>1816</v>
      </c>
      <c r="B43" s="80">
        <v>475</v>
      </c>
      <c r="C43" s="80">
        <v>16</v>
      </c>
      <c r="D43" s="80">
        <v>28</v>
      </c>
      <c r="E43" s="80">
        <v>2019</v>
      </c>
      <c r="F43" s="80" t="s">
        <v>73</v>
      </c>
      <c r="G43" s="80" t="s">
        <v>1800</v>
      </c>
      <c r="H43" s="80" t="s">
        <v>1801</v>
      </c>
      <c r="I43" s="177"/>
      <c r="J43" s="81">
        <v>4.7878644952365041</v>
      </c>
      <c r="K43" s="81">
        <v>0.21296138608232243</v>
      </c>
      <c r="L43" s="81">
        <v>1.9961990840522028</v>
      </c>
      <c r="M43" s="81">
        <v>7.046398546982557</v>
      </c>
      <c r="N43" s="81">
        <v>3.9117169526919078</v>
      </c>
      <c r="O43" s="81">
        <v>2.897446422797866</v>
      </c>
      <c r="P43" s="81">
        <v>3.8960871645494013</v>
      </c>
      <c r="Q43" s="81">
        <v>0.18407732033372148</v>
      </c>
      <c r="R43" s="81">
        <v>0</v>
      </c>
      <c r="S43" s="81">
        <v>1.0283936603110577</v>
      </c>
      <c r="T43" s="82"/>
      <c r="U43" s="81">
        <v>116284</v>
      </c>
      <c r="V43" s="81">
        <v>130</v>
      </c>
      <c r="W43" s="81">
        <v>30</v>
      </c>
      <c r="X43" s="81">
        <v>2321</v>
      </c>
      <c r="Y43" s="81">
        <v>1628</v>
      </c>
      <c r="Z43" s="81">
        <v>1814</v>
      </c>
      <c r="AA43" s="81">
        <v>809</v>
      </c>
      <c r="AB43" s="81">
        <v>2983</v>
      </c>
      <c r="AC43" s="81">
        <v>0</v>
      </c>
      <c r="AD43" s="81">
        <v>1.0283936603110579</v>
      </c>
      <c r="AE43" s="82"/>
      <c r="AF43" s="81">
        <v>1068322.9559991029</v>
      </c>
      <c r="AG43" s="81">
        <v>172231.64813938981</v>
      </c>
      <c r="AH43" s="81">
        <v>456715.83205474849</v>
      </c>
      <c r="AI43" s="81">
        <v>13611644.85680528</v>
      </c>
      <c r="AJ43" s="81">
        <v>7699669.8820939371</v>
      </c>
      <c r="AK43" s="81">
        <v>0</v>
      </c>
      <c r="AL43" s="81">
        <v>0</v>
      </c>
      <c r="AM43" s="81">
        <v>406262.14398802287</v>
      </c>
      <c r="AN43" s="81">
        <v>0</v>
      </c>
      <c r="AO43" s="81">
        <v>0</v>
      </c>
      <c r="AP43" s="82"/>
      <c r="AQ43" s="81">
        <v>7</v>
      </c>
      <c r="AR43" s="81">
        <v>8</v>
      </c>
      <c r="AS43" s="81">
        <v>0</v>
      </c>
      <c r="AT43" s="81">
        <v>0</v>
      </c>
      <c r="AU43" s="81">
        <v>0</v>
      </c>
      <c r="AV43" s="81">
        <v>0</v>
      </c>
      <c r="AW43" s="81" t="s">
        <v>564</v>
      </c>
      <c r="AX43" s="82"/>
      <c r="AY43" s="81">
        <v>37.5</v>
      </c>
      <c r="AZ43" s="81">
        <v>1245.3</v>
      </c>
      <c r="BA43" s="81">
        <v>0</v>
      </c>
      <c r="BB43" s="81">
        <v>0</v>
      </c>
      <c r="BC43" s="81">
        <v>0</v>
      </c>
      <c r="BD43" s="81">
        <v>0</v>
      </c>
      <c r="BE43" s="81" t="s">
        <v>564</v>
      </c>
      <c r="BF43" s="82"/>
      <c r="BG43" s="81">
        <v>0</v>
      </c>
      <c r="BH43" s="81">
        <v>0</v>
      </c>
      <c r="BI43" s="81">
        <v>0</v>
      </c>
      <c r="BJ43" s="81">
        <v>0</v>
      </c>
      <c r="BK43" s="81">
        <v>0</v>
      </c>
      <c r="BL43" s="81">
        <v>0</v>
      </c>
      <c r="BM43" s="82"/>
      <c r="BN43" s="81">
        <v>0</v>
      </c>
      <c r="BO43" s="81">
        <v>0</v>
      </c>
      <c r="BP43" s="81">
        <v>0</v>
      </c>
      <c r="BQ43" s="81">
        <v>0</v>
      </c>
      <c r="BR43" s="81">
        <v>0</v>
      </c>
      <c r="BS43" s="81">
        <v>0</v>
      </c>
      <c r="BT43"/>
      <c r="BU43" s="80">
        <v>0</v>
      </c>
      <c r="BV43" s="80">
        <v>0</v>
      </c>
      <c r="BW43" s="80">
        <v>0</v>
      </c>
      <c r="BX43" s="80">
        <v>0</v>
      </c>
      <c r="BY43" s="80">
        <v>0</v>
      </c>
      <c r="BZ43" s="80">
        <v>0</v>
      </c>
      <c r="CA43" s="80">
        <v>0</v>
      </c>
      <c r="CB43" s="80">
        <v>0</v>
      </c>
      <c r="CC43" s="80">
        <v>0</v>
      </c>
    </row>
    <row r="44" spans="1:81">
      <c r="A44" s="80" t="s">
        <v>1817</v>
      </c>
      <c r="B44" s="80">
        <v>476</v>
      </c>
      <c r="C44" s="80">
        <v>17</v>
      </c>
      <c r="D44" s="80">
        <v>28</v>
      </c>
      <c r="E44" s="80">
        <v>2020</v>
      </c>
      <c r="F44" s="80" t="s">
        <v>218</v>
      </c>
      <c r="G44" s="80" t="s">
        <v>1800</v>
      </c>
      <c r="H44" s="80" t="s">
        <v>1801</v>
      </c>
      <c r="I44" s="177"/>
      <c r="J44" s="81">
        <v>3.9906362291101338</v>
      </c>
      <c r="K44" s="81">
        <v>0.23419146184243092</v>
      </c>
      <c r="L44" s="81">
        <v>0.75788848789424867</v>
      </c>
      <c r="M44" s="81">
        <v>5.9426143419289241</v>
      </c>
      <c r="N44" s="81">
        <v>3.4079441497116592</v>
      </c>
      <c r="O44" s="81">
        <v>2.4923917413698229</v>
      </c>
      <c r="P44" s="81">
        <v>3.5637991659150816</v>
      </c>
      <c r="Q44" s="81">
        <v>0.17034460116980016</v>
      </c>
      <c r="R44" s="81">
        <v>0</v>
      </c>
      <c r="S44" s="81">
        <v>0.73048943289736479</v>
      </c>
      <c r="T44" s="82"/>
      <c r="U44" s="81">
        <v>122091</v>
      </c>
      <c r="V44" s="81">
        <v>118</v>
      </c>
      <c r="W44" s="81">
        <v>12</v>
      </c>
      <c r="X44" s="81">
        <v>2070</v>
      </c>
      <c r="Y44" s="81">
        <v>1592</v>
      </c>
      <c r="Z44" s="81">
        <v>1781</v>
      </c>
      <c r="AA44" s="81">
        <v>804</v>
      </c>
      <c r="AB44" s="81">
        <v>2889</v>
      </c>
      <c r="AC44" s="81">
        <v>0</v>
      </c>
      <c r="AD44" s="81">
        <v>0.73048943289736479</v>
      </c>
      <c r="AE44" s="82"/>
      <c r="AF44" s="81">
        <v>1099870.360771249</v>
      </c>
      <c r="AG44" s="81">
        <v>172932.06383273168</v>
      </c>
      <c r="AH44" s="81">
        <v>186402.72388843456</v>
      </c>
      <c r="AI44" s="81">
        <v>11185105.138881547</v>
      </c>
      <c r="AJ44" s="81">
        <v>6265042.2098547174</v>
      </c>
      <c r="AK44" s="81"/>
      <c r="AL44" s="81"/>
      <c r="AM44" s="81">
        <v>377046.59745945816</v>
      </c>
      <c r="AN44" s="81"/>
      <c r="AO44" s="81"/>
      <c r="AP44" s="82"/>
      <c r="AQ44" s="81">
        <v>7</v>
      </c>
      <c r="AR44" s="81">
        <v>8</v>
      </c>
      <c r="AS44" s="81">
        <v>0</v>
      </c>
      <c r="AT44" s="81">
        <v>0</v>
      </c>
      <c r="AU44" s="81">
        <v>0</v>
      </c>
      <c r="AV44" s="81">
        <v>0</v>
      </c>
      <c r="AW44" s="81">
        <v>0</v>
      </c>
      <c r="AX44" s="82"/>
      <c r="AY44" s="81">
        <v>37.5</v>
      </c>
      <c r="AZ44" s="81">
        <v>1245.3</v>
      </c>
      <c r="BA44" s="81">
        <v>0</v>
      </c>
      <c r="BB44" s="81">
        <v>0</v>
      </c>
      <c r="BC44" s="81">
        <v>0</v>
      </c>
      <c r="BD44" s="81">
        <v>0</v>
      </c>
      <c r="BE44" s="81">
        <v>0</v>
      </c>
      <c r="BF44" s="82"/>
      <c r="BG44" s="81">
        <v>0</v>
      </c>
      <c r="BH44" s="81">
        <v>0</v>
      </c>
      <c r="BI44" s="81">
        <v>0</v>
      </c>
      <c r="BJ44" s="81">
        <v>0</v>
      </c>
      <c r="BK44" s="81">
        <v>0</v>
      </c>
      <c r="BL44" s="81">
        <v>0</v>
      </c>
      <c r="BM44" s="82"/>
      <c r="BN44" s="81">
        <v>0</v>
      </c>
      <c r="BO44" s="81">
        <v>0</v>
      </c>
      <c r="BP44" s="81">
        <v>0</v>
      </c>
      <c r="BQ44" s="81">
        <v>0</v>
      </c>
      <c r="BR44" s="81">
        <v>0</v>
      </c>
      <c r="BS44" s="81">
        <v>0</v>
      </c>
      <c r="BT44"/>
      <c r="BU44" s="80">
        <v>0</v>
      </c>
      <c r="BV44" s="80">
        <v>0</v>
      </c>
      <c r="BW44" s="80">
        <v>0</v>
      </c>
      <c r="BX44" s="80">
        <v>0</v>
      </c>
      <c r="BY44" s="80">
        <v>0</v>
      </c>
      <c r="BZ44" s="80">
        <v>0</v>
      </c>
      <c r="CA44" s="80">
        <v>0</v>
      </c>
      <c r="CB44" s="80">
        <v>0</v>
      </c>
      <c r="CC44" s="80">
        <v>0</v>
      </c>
    </row>
    <row r="45" spans="1:81">
      <c r="A45" s="80" t="s">
        <v>1818</v>
      </c>
      <c r="B45" s="80">
        <v>476</v>
      </c>
      <c r="C45" s="80">
        <v>18</v>
      </c>
      <c r="D45" s="80">
        <v>28</v>
      </c>
      <c r="E45" s="80">
        <v>2021</v>
      </c>
      <c r="F45" s="80" t="s">
        <v>75</v>
      </c>
      <c r="G45" s="174" t="s">
        <v>1800</v>
      </c>
      <c r="H45" s="80" t="s">
        <v>1801</v>
      </c>
      <c r="I45" s="177"/>
      <c r="J45" s="81">
        <v>2.7458513277797709</v>
      </c>
      <c r="K45" s="81">
        <v>0.24041311473321683</v>
      </c>
      <c r="L45" s="81">
        <v>0.6089210657796319</v>
      </c>
      <c r="M45" s="81">
        <v>5.7587991290114813</v>
      </c>
      <c r="N45" s="81">
        <v>3.1594364562004977</v>
      </c>
      <c r="O45" s="81">
        <v>2.3784056140020295</v>
      </c>
      <c r="P45" s="81">
        <v>3.5907806103066862</v>
      </c>
      <c r="Q45" s="81">
        <v>0.16672015070868346</v>
      </c>
      <c r="R45" s="81">
        <v>0</v>
      </c>
      <c r="S45" s="81">
        <v>0.71276734314504153</v>
      </c>
      <c r="T45" s="82"/>
      <c r="U45" s="81">
        <v>91036</v>
      </c>
      <c r="V45" s="81">
        <v>118</v>
      </c>
      <c r="W45" s="81">
        <v>12</v>
      </c>
      <c r="X45" s="81">
        <v>2070</v>
      </c>
      <c r="Y45" s="81">
        <v>1564</v>
      </c>
      <c r="Z45" s="81">
        <v>1750</v>
      </c>
      <c r="AA45" s="81">
        <v>790</v>
      </c>
      <c r="AB45" s="81">
        <v>2794</v>
      </c>
      <c r="AC45" s="81">
        <v>0</v>
      </c>
      <c r="AD45" s="81">
        <v>0.71276734314504153</v>
      </c>
      <c r="AE45" s="82"/>
      <c r="AF45" s="81">
        <v>721432.01935571583</v>
      </c>
      <c r="AG45" s="81">
        <v>184827.58366533049</v>
      </c>
      <c r="AH45" s="81">
        <v>144797.77178032912</v>
      </c>
      <c r="AI45" s="81">
        <v>12583775.098597728</v>
      </c>
      <c r="AJ45" s="81">
        <v>7077913.5969872335</v>
      </c>
      <c r="AK45" s="81">
        <v>0</v>
      </c>
      <c r="AL45" s="81">
        <v>0</v>
      </c>
      <c r="AM45" s="81">
        <v>366751.30253500136</v>
      </c>
      <c r="AN45" s="81">
        <v>0</v>
      </c>
      <c r="AO45" s="81">
        <v>0</v>
      </c>
      <c r="AP45" s="82"/>
      <c r="AQ45" s="81">
        <v>10</v>
      </c>
      <c r="AR45" s="81">
        <v>8</v>
      </c>
      <c r="AS45" s="81">
        <v>0</v>
      </c>
      <c r="AT45" s="81">
        <v>0</v>
      </c>
      <c r="AU45" s="81">
        <v>0</v>
      </c>
      <c r="AV45" s="81">
        <v>0</v>
      </c>
      <c r="AW45" s="81"/>
      <c r="AX45" s="82"/>
      <c r="AY45" s="81">
        <v>67.199999999999989</v>
      </c>
      <c r="AZ45" s="81">
        <v>1245.3</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1819</v>
      </c>
      <c r="B46" s="80">
        <v>476</v>
      </c>
      <c r="C46" s="80">
        <v>19</v>
      </c>
      <c r="D46" s="80">
        <v>28</v>
      </c>
      <c r="E46" s="80">
        <v>2022</v>
      </c>
      <c r="F46" s="80" t="s">
        <v>568</v>
      </c>
      <c r="G46" s="174" t="s">
        <v>1800</v>
      </c>
      <c r="H46" s="80" t="s">
        <v>1801</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11</v>
      </c>
      <c r="AR46" s="81">
        <v>8</v>
      </c>
      <c r="AS46" s="81">
        <v>0</v>
      </c>
      <c r="AT46" s="81">
        <v>0</v>
      </c>
      <c r="AU46" s="81">
        <v>0</v>
      </c>
      <c r="AV46" s="81">
        <v>0</v>
      </c>
      <c r="AW46" s="81"/>
      <c r="AX46" s="82"/>
      <c r="AY46" s="81">
        <v>71.199999999999989</v>
      </c>
      <c r="AZ46" s="81">
        <v>1245.3000000000002</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1820</v>
      </c>
      <c r="B47" s="80">
        <v>69</v>
      </c>
      <c r="C47" s="80">
        <v>1</v>
      </c>
      <c r="D47" s="80">
        <v>5</v>
      </c>
      <c r="E47" s="80">
        <v>1990</v>
      </c>
      <c r="F47" s="80" t="s">
        <v>562</v>
      </c>
      <c r="G47" s="80" t="s">
        <v>1821</v>
      </c>
      <c r="H47" s="80" t="s">
        <v>1822</v>
      </c>
      <c r="I47" s="177"/>
      <c r="J47" s="81">
        <v>0.98491939432220044</v>
      </c>
      <c r="K47" s="81">
        <v>1.6940587661443871</v>
      </c>
      <c r="L47" s="81">
        <v>0.77278223142188729</v>
      </c>
      <c r="M47" s="81">
        <v>5.9801196903756049</v>
      </c>
      <c r="N47" s="81">
        <v>5.7576545373861547</v>
      </c>
      <c r="O47" s="81">
        <v>4.3932619166762219</v>
      </c>
      <c r="P47" s="81">
        <v>7.4419993525745207</v>
      </c>
      <c r="Q47" s="81">
        <v>0.27555024564419089</v>
      </c>
      <c r="R47" s="81">
        <v>0</v>
      </c>
      <c r="S47" s="81">
        <v>0.24840495924510264</v>
      </c>
      <c r="T47" s="82"/>
      <c r="U47" s="81">
        <v>146632</v>
      </c>
      <c r="V47" s="81">
        <v>494</v>
      </c>
      <c r="W47" s="81">
        <v>11</v>
      </c>
      <c r="X47" s="81">
        <v>2058</v>
      </c>
      <c r="Y47" s="81">
        <v>1431</v>
      </c>
      <c r="Z47" s="81">
        <v>1807</v>
      </c>
      <c r="AA47" s="81">
        <v>1807</v>
      </c>
      <c r="AB47" s="81">
        <v>4474</v>
      </c>
      <c r="AC47" s="81">
        <v>0</v>
      </c>
      <c r="AD47" s="81">
        <v>0.24840495924510264</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1823</v>
      </c>
      <c r="B48" s="80">
        <v>70</v>
      </c>
      <c r="C48" s="80">
        <v>2</v>
      </c>
      <c r="D48" s="80">
        <v>5</v>
      </c>
      <c r="E48" s="80">
        <v>2005</v>
      </c>
      <c r="F48" s="80" t="s">
        <v>565</v>
      </c>
      <c r="G48" s="80" t="s">
        <v>1821</v>
      </c>
      <c r="H48" s="80" t="s">
        <v>1822</v>
      </c>
      <c r="I48" s="177"/>
      <c r="J48" s="81">
        <v>0.44574864030496708</v>
      </c>
      <c r="K48" s="81">
        <v>0.93975924170472536</v>
      </c>
      <c r="L48" s="81">
        <v>1.1965427514073528</v>
      </c>
      <c r="M48" s="81">
        <v>9.393763247000237</v>
      </c>
      <c r="N48" s="81">
        <v>7.3745155739140742</v>
      </c>
      <c r="O48" s="81">
        <v>4.4709070734926186</v>
      </c>
      <c r="P48" s="81">
        <v>6.9948709396756019</v>
      </c>
      <c r="Q48" s="81">
        <v>0.21910415196117003</v>
      </c>
      <c r="R48" s="81">
        <v>0</v>
      </c>
      <c r="S48" s="81">
        <v>0.43717248389693847</v>
      </c>
      <c r="T48" s="82"/>
      <c r="U48" s="81">
        <v>80318</v>
      </c>
      <c r="V48" s="81">
        <v>361</v>
      </c>
      <c r="W48" s="81">
        <v>16</v>
      </c>
      <c r="X48" s="81">
        <v>1724</v>
      </c>
      <c r="Y48" s="81">
        <v>1378</v>
      </c>
      <c r="Z48" s="81">
        <v>2128</v>
      </c>
      <c r="AA48" s="81">
        <v>1391</v>
      </c>
      <c r="AB48" s="81">
        <v>3719</v>
      </c>
      <c r="AC48" s="81">
        <v>0</v>
      </c>
      <c r="AD48" s="81">
        <v>0.43717248389693847</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1824</v>
      </c>
      <c r="B49" s="80">
        <v>71</v>
      </c>
      <c r="C49" s="80">
        <v>3</v>
      </c>
      <c r="D49" s="80">
        <v>5</v>
      </c>
      <c r="E49" s="80">
        <v>2006</v>
      </c>
      <c r="F49" s="80" t="s">
        <v>566</v>
      </c>
      <c r="G49" s="80" t="s">
        <v>1821</v>
      </c>
      <c r="H49" s="80" t="s">
        <v>1822</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1825</v>
      </c>
      <c r="B50" s="80">
        <v>72</v>
      </c>
      <c r="C50" s="80">
        <v>4</v>
      </c>
      <c r="D50" s="80">
        <v>5</v>
      </c>
      <c r="E50" s="80">
        <v>2007</v>
      </c>
      <c r="F50" s="80" t="s">
        <v>567</v>
      </c>
      <c r="G50" s="80" t="s">
        <v>1821</v>
      </c>
      <c r="H50" s="80" t="s">
        <v>1822</v>
      </c>
      <c r="I50" s="177"/>
      <c r="J50" s="81">
        <v>0.56940614439463122</v>
      </c>
      <c r="K50" s="81">
        <v>0.94458681231291708</v>
      </c>
      <c r="L50" s="81">
        <v>2.0878260436931817</v>
      </c>
      <c r="M50" s="81">
        <v>7.3877294100687161</v>
      </c>
      <c r="N50" s="81">
        <v>6.1776936617464457</v>
      </c>
      <c r="O50" s="81">
        <v>4.1128453199735038</v>
      </c>
      <c r="P50" s="81">
        <v>6.7814338729949775</v>
      </c>
      <c r="Q50" s="81">
        <v>0.21908427241502657</v>
      </c>
      <c r="R50" s="81">
        <v>0</v>
      </c>
      <c r="S50" s="81">
        <v>0.51206540650228494</v>
      </c>
      <c r="T50" s="82"/>
      <c r="U50" s="81">
        <v>104962</v>
      </c>
      <c r="V50" s="81">
        <v>353</v>
      </c>
      <c r="W50" s="81">
        <v>34</v>
      </c>
      <c r="X50" s="81">
        <v>1582</v>
      </c>
      <c r="Y50" s="81">
        <v>1315</v>
      </c>
      <c r="Z50" s="81">
        <v>2035</v>
      </c>
      <c r="AA50" s="81">
        <v>1328</v>
      </c>
      <c r="AB50" s="81">
        <v>3522</v>
      </c>
      <c r="AC50" s="81">
        <v>0</v>
      </c>
      <c r="AD50" s="81">
        <v>0.51206540650228494</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1826</v>
      </c>
      <c r="B51" s="80">
        <v>73</v>
      </c>
      <c r="C51" s="80">
        <v>5</v>
      </c>
      <c r="D51" s="80">
        <v>5</v>
      </c>
      <c r="E51" s="80">
        <v>2008</v>
      </c>
      <c r="F51" s="80" t="s">
        <v>84</v>
      </c>
      <c r="G51" s="80" t="s">
        <v>1821</v>
      </c>
      <c r="H51" s="80" t="s">
        <v>1822</v>
      </c>
      <c r="I51" s="177"/>
      <c r="J51" s="81">
        <v>0.47312733268960472</v>
      </c>
      <c r="K51" s="81">
        <v>0.70020864827795515</v>
      </c>
      <c r="L51" s="81">
        <v>1.89683839153033</v>
      </c>
      <c r="M51" s="81">
        <v>7.9920746127160687</v>
      </c>
      <c r="N51" s="81">
        <v>5.648733567346496</v>
      </c>
      <c r="O51" s="81">
        <v>3.9636237997279764</v>
      </c>
      <c r="P51" s="81">
        <v>6.7226986073409822</v>
      </c>
      <c r="Q51" s="81">
        <v>0.21156451648007868</v>
      </c>
      <c r="R51" s="81">
        <v>0</v>
      </c>
      <c r="S51" s="81">
        <v>0.49844562058770558</v>
      </c>
      <c r="T51" s="82"/>
      <c r="U51" s="81">
        <v>101205</v>
      </c>
      <c r="V51" s="81">
        <v>353</v>
      </c>
      <c r="W51" s="81">
        <v>34</v>
      </c>
      <c r="X51" s="81">
        <v>1582</v>
      </c>
      <c r="Y51" s="81">
        <v>1323</v>
      </c>
      <c r="Z51" s="81">
        <v>2030</v>
      </c>
      <c r="AA51" s="81">
        <v>1318</v>
      </c>
      <c r="AB51" s="81">
        <v>3457</v>
      </c>
      <c r="AC51" s="81">
        <v>0</v>
      </c>
      <c r="AD51" s="81">
        <v>0.49844562058770558</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1827</v>
      </c>
      <c r="B52" s="80">
        <v>74</v>
      </c>
      <c r="C52" s="80">
        <v>6</v>
      </c>
      <c r="D52" s="80">
        <v>5</v>
      </c>
      <c r="E52" s="80">
        <v>2009</v>
      </c>
      <c r="F52" s="80" t="s">
        <v>85</v>
      </c>
      <c r="G52" s="80" t="s">
        <v>1821</v>
      </c>
      <c r="H52" s="80" t="s">
        <v>1822</v>
      </c>
      <c r="I52" s="177"/>
      <c r="J52" s="81">
        <v>0.72355830665667442</v>
      </c>
      <c r="K52" s="81">
        <v>0.67694689128816643</v>
      </c>
      <c r="L52" s="81">
        <v>1.2415030439637911</v>
      </c>
      <c r="M52" s="81">
        <v>8.3386331638912736</v>
      </c>
      <c r="N52" s="81">
        <v>5.6366104355345126</v>
      </c>
      <c r="O52" s="81">
        <v>3.9701345857246921</v>
      </c>
      <c r="P52" s="81">
        <v>6.3248456061764324</v>
      </c>
      <c r="Q52" s="81">
        <v>0.19564881845938994</v>
      </c>
      <c r="R52" s="81">
        <v>0</v>
      </c>
      <c r="S52" s="81">
        <v>0.47820879497699215</v>
      </c>
      <c r="T52" s="82"/>
      <c r="U52" s="81">
        <v>114975</v>
      </c>
      <c r="V52" s="81">
        <v>327</v>
      </c>
      <c r="W52" s="81">
        <v>31</v>
      </c>
      <c r="X52" s="81">
        <v>1683</v>
      </c>
      <c r="Y52" s="81">
        <v>1310</v>
      </c>
      <c r="Z52" s="81">
        <v>2007</v>
      </c>
      <c r="AA52" s="81">
        <v>1273</v>
      </c>
      <c r="AB52" s="81">
        <v>3356</v>
      </c>
      <c r="AC52" s="81">
        <v>0</v>
      </c>
      <c r="AD52" s="81">
        <v>0.47820879497699215</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v>
      </c>
      <c r="BK52" s="81">
        <v>3.58</v>
      </c>
      <c r="BL52" s="81">
        <v>0</v>
      </c>
      <c r="BM52" s="82"/>
      <c r="BN52" s="81">
        <v>0</v>
      </c>
      <c r="BO52" s="81">
        <v>0</v>
      </c>
      <c r="BP52" s="81">
        <v>0</v>
      </c>
      <c r="BQ52" s="81">
        <v>0</v>
      </c>
      <c r="BR52" s="81">
        <v>1</v>
      </c>
      <c r="BS52" s="81">
        <v>0</v>
      </c>
      <c r="BT52"/>
      <c r="BU52" s="80"/>
      <c r="BV52" s="80"/>
      <c r="BW52" s="80"/>
      <c r="BX52" s="80"/>
      <c r="BY52" s="80"/>
      <c r="BZ52" s="80"/>
      <c r="CA52" s="80"/>
      <c r="CB52" s="80"/>
      <c r="CC52" s="80"/>
    </row>
    <row r="53" spans="1:81">
      <c r="A53" s="80" t="s">
        <v>1828</v>
      </c>
      <c r="B53" s="80">
        <v>75</v>
      </c>
      <c r="C53" s="80">
        <v>7</v>
      </c>
      <c r="D53" s="80">
        <v>5</v>
      </c>
      <c r="E53" s="80">
        <v>2010</v>
      </c>
      <c r="F53" s="80" t="s">
        <v>86</v>
      </c>
      <c r="G53" s="80" t="s">
        <v>1821</v>
      </c>
      <c r="H53" s="80" t="s">
        <v>1822</v>
      </c>
      <c r="I53" s="177"/>
      <c r="J53" s="81">
        <v>0.4723053447144519</v>
      </c>
      <c r="K53" s="81">
        <v>0.72520556805279168</v>
      </c>
      <c r="L53" s="81">
        <v>1.2642774554078424</v>
      </c>
      <c r="M53" s="81">
        <v>8.6154533484673195</v>
      </c>
      <c r="N53" s="81">
        <v>5.9851120291131048</v>
      </c>
      <c r="O53" s="81">
        <v>3.9458645129798806</v>
      </c>
      <c r="P53" s="81">
        <v>6.3034003210022513</v>
      </c>
      <c r="Q53" s="81">
        <v>0.2002286313534353</v>
      </c>
      <c r="R53" s="81">
        <v>0</v>
      </c>
      <c r="S53" s="81">
        <v>0.48643042548029319</v>
      </c>
      <c r="T53" s="82"/>
      <c r="U53" s="81">
        <v>87640</v>
      </c>
      <c r="V53" s="81">
        <v>327</v>
      </c>
      <c r="W53" s="81">
        <v>31</v>
      </c>
      <c r="X53" s="81">
        <v>1683</v>
      </c>
      <c r="Y53" s="81">
        <v>1307</v>
      </c>
      <c r="Z53" s="81">
        <v>2004</v>
      </c>
      <c r="AA53" s="81">
        <v>1237</v>
      </c>
      <c r="AB53" s="81">
        <v>3291</v>
      </c>
      <c r="AC53" s="81">
        <v>0</v>
      </c>
      <c r="AD53" s="81">
        <v>0.48643042548029319</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v>
      </c>
      <c r="BK53" s="81">
        <v>3.66</v>
      </c>
      <c r="BL53" s="81">
        <v>0</v>
      </c>
      <c r="BM53" s="82"/>
      <c r="BN53" s="81">
        <v>0</v>
      </c>
      <c r="BO53" s="81">
        <v>0</v>
      </c>
      <c r="BP53" s="81">
        <v>0</v>
      </c>
      <c r="BQ53" s="81">
        <v>0</v>
      </c>
      <c r="BR53" s="81">
        <v>1</v>
      </c>
      <c r="BS53" s="81">
        <v>0</v>
      </c>
      <c r="BT53"/>
      <c r="BU53" s="80">
        <v>3.66</v>
      </c>
      <c r="BV53" s="80">
        <v>0</v>
      </c>
      <c r="BW53" s="80">
        <v>0</v>
      </c>
      <c r="BX53" s="80">
        <v>0</v>
      </c>
      <c r="BY53" s="80">
        <v>0</v>
      </c>
      <c r="BZ53" s="80">
        <v>0</v>
      </c>
      <c r="CA53" s="80">
        <v>0</v>
      </c>
      <c r="CB53" s="80">
        <v>0</v>
      </c>
      <c r="CC53" s="80">
        <v>0</v>
      </c>
    </row>
    <row r="54" spans="1:81">
      <c r="A54" s="80" t="s">
        <v>1829</v>
      </c>
      <c r="B54" s="80">
        <v>76</v>
      </c>
      <c r="C54" s="80">
        <v>8</v>
      </c>
      <c r="D54" s="80">
        <v>5</v>
      </c>
      <c r="E54" s="80">
        <v>2011</v>
      </c>
      <c r="F54" s="80" t="s">
        <v>87</v>
      </c>
      <c r="G54" s="80" t="s">
        <v>1821</v>
      </c>
      <c r="H54" s="80" t="s">
        <v>1822</v>
      </c>
      <c r="I54" s="177"/>
      <c r="J54" s="81">
        <v>0.48221217492087681</v>
      </c>
      <c r="K54" s="81">
        <v>0.91022730345951841</v>
      </c>
      <c r="L54" s="81">
        <v>1.1280659698993112</v>
      </c>
      <c r="M54" s="81">
        <v>9.4814101631526917</v>
      </c>
      <c r="N54" s="81">
        <v>5.5215038218505228</v>
      </c>
      <c r="O54" s="81">
        <v>3.8234207961195796</v>
      </c>
      <c r="P54" s="81">
        <v>6.0767057897097212</v>
      </c>
      <c r="Q54" s="81">
        <v>0.22562328520406399</v>
      </c>
      <c r="R54" s="81">
        <v>0</v>
      </c>
      <c r="S54" s="81">
        <v>0.38081012243912382</v>
      </c>
      <c r="T54" s="82"/>
      <c r="U54" s="81">
        <v>84848</v>
      </c>
      <c r="V54" s="81">
        <v>327</v>
      </c>
      <c r="W54" s="81">
        <v>31</v>
      </c>
      <c r="X54" s="81">
        <v>1683</v>
      </c>
      <c r="Y54" s="81">
        <v>1284</v>
      </c>
      <c r="Z54" s="81">
        <v>1984</v>
      </c>
      <c r="AA54" s="81">
        <v>1228</v>
      </c>
      <c r="AB54" s="81">
        <v>3215</v>
      </c>
      <c r="AC54" s="81">
        <v>0</v>
      </c>
      <c r="AD54" s="81">
        <v>0.38081012243912382</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v>
      </c>
      <c r="BK54" s="81">
        <v>3.36</v>
      </c>
      <c r="BL54" s="81">
        <v>0</v>
      </c>
      <c r="BM54" s="82"/>
      <c r="BN54" s="81">
        <v>0</v>
      </c>
      <c r="BO54" s="81">
        <v>0</v>
      </c>
      <c r="BP54" s="81">
        <v>0</v>
      </c>
      <c r="BQ54" s="81">
        <v>0</v>
      </c>
      <c r="BR54" s="81">
        <v>1</v>
      </c>
      <c r="BS54" s="81">
        <v>0</v>
      </c>
      <c r="BT54"/>
      <c r="BU54" s="80">
        <v>3.36</v>
      </c>
      <c r="BV54" s="80">
        <v>0</v>
      </c>
      <c r="BW54" s="80">
        <v>0</v>
      </c>
      <c r="BX54" s="80">
        <v>0</v>
      </c>
      <c r="BY54" s="80">
        <v>0</v>
      </c>
      <c r="BZ54" s="80">
        <v>0</v>
      </c>
      <c r="CA54" s="80">
        <v>0</v>
      </c>
      <c r="CB54" s="80">
        <v>0</v>
      </c>
      <c r="CC54" s="80">
        <v>0</v>
      </c>
    </row>
    <row r="55" spans="1:81">
      <c r="A55" s="80" t="s">
        <v>1830</v>
      </c>
      <c r="B55" s="80">
        <v>77</v>
      </c>
      <c r="C55" s="80">
        <v>9</v>
      </c>
      <c r="D55" s="80">
        <v>5</v>
      </c>
      <c r="E55" s="80">
        <v>2012</v>
      </c>
      <c r="F55" s="80" t="s">
        <v>88</v>
      </c>
      <c r="G55" s="80" t="s">
        <v>1821</v>
      </c>
      <c r="H55" s="80" t="s">
        <v>1822</v>
      </c>
      <c r="I55" s="177"/>
      <c r="J55" s="81">
        <v>0.47583702412493595</v>
      </c>
      <c r="K55" s="81">
        <v>0.82159530125636226</v>
      </c>
      <c r="L55" s="81">
        <v>1.1469754682612761</v>
      </c>
      <c r="M55" s="81">
        <v>8.5361975365907536</v>
      </c>
      <c r="N55" s="81">
        <v>5.4897398741141998</v>
      </c>
      <c r="O55" s="81">
        <v>3.8086292631716474</v>
      </c>
      <c r="P55" s="81">
        <v>6.0217009436076543</v>
      </c>
      <c r="Q55" s="81">
        <v>0.2440668476707456</v>
      </c>
      <c r="R55" s="81">
        <v>0</v>
      </c>
      <c r="S55" s="81">
        <v>0.35088227076457568</v>
      </c>
      <c r="T55" s="82"/>
      <c r="U55" s="81">
        <v>85910</v>
      </c>
      <c r="V55" s="81">
        <v>327</v>
      </c>
      <c r="W55" s="81">
        <v>31</v>
      </c>
      <c r="X55" s="81">
        <v>1683</v>
      </c>
      <c r="Y55" s="81">
        <v>1318</v>
      </c>
      <c r="Z55" s="81">
        <v>1992</v>
      </c>
      <c r="AA55" s="81">
        <v>1210</v>
      </c>
      <c r="AB55" s="81">
        <v>3201</v>
      </c>
      <c r="AC55" s="81">
        <v>0</v>
      </c>
      <c r="AD55" s="81">
        <v>0.35088227076457568</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0</v>
      </c>
      <c r="BJ55" s="81">
        <v>0</v>
      </c>
      <c r="BK55" s="81">
        <v>3.36</v>
      </c>
      <c r="BL55" s="81">
        <v>0</v>
      </c>
      <c r="BM55" s="82"/>
      <c r="BN55" s="81">
        <v>0</v>
      </c>
      <c r="BO55" s="81">
        <v>0</v>
      </c>
      <c r="BP55" s="81">
        <v>0</v>
      </c>
      <c r="BQ55" s="81">
        <v>0</v>
      </c>
      <c r="BR55" s="81">
        <v>1</v>
      </c>
      <c r="BS55" s="81">
        <v>0</v>
      </c>
      <c r="BT55"/>
      <c r="BU55" s="80">
        <v>3.36</v>
      </c>
      <c r="BV55" s="80">
        <v>0</v>
      </c>
      <c r="BW55" s="80">
        <v>0</v>
      </c>
      <c r="BX55" s="80">
        <v>0</v>
      </c>
      <c r="BY55" s="80">
        <v>0</v>
      </c>
      <c r="BZ55" s="80">
        <v>0</v>
      </c>
      <c r="CA55" s="80">
        <v>0</v>
      </c>
      <c r="CB55" s="80">
        <v>0</v>
      </c>
      <c r="CC55" s="80">
        <v>0</v>
      </c>
    </row>
    <row r="56" spans="1:81">
      <c r="A56" s="80" t="s">
        <v>1831</v>
      </c>
      <c r="B56" s="80">
        <v>78</v>
      </c>
      <c r="C56" s="80">
        <v>10</v>
      </c>
      <c r="D56" s="80">
        <v>5</v>
      </c>
      <c r="E56" s="80">
        <v>2013</v>
      </c>
      <c r="F56" s="80" t="s">
        <v>89</v>
      </c>
      <c r="G56" s="80" t="s">
        <v>1821</v>
      </c>
      <c r="H56" s="80" t="s">
        <v>1822</v>
      </c>
      <c r="I56" s="177"/>
      <c r="J56" s="81">
        <v>0.52198603121894149</v>
      </c>
      <c r="K56" s="81">
        <v>0.67583208776912207</v>
      </c>
      <c r="L56" s="81">
        <v>1.165942221608341</v>
      </c>
      <c r="M56" s="81">
        <v>8.2290538589257416</v>
      </c>
      <c r="N56" s="81">
        <v>5.8665516574445098</v>
      </c>
      <c r="O56" s="81">
        <v>3.6312068552906407</v>
      </c>
      <c r="P56" s="81">
        <v>5.9344920639012821</v>
      </c>
      <c r="Q56" s="81">
        <v>0.2455286284122612</v>
      </c>
      <c r="R56" s="81">
        <v>0</v>
      </c>
      <c r="S56" s="81">
        <v>0.43127253337675087</v>
      </c>
      <c r="T56" s="82"/>
      <c r="U56" s="81">
        <v>93586</v>
      </c>
      <c r="V56" s="81">
        <v>327</v>
      </c>
      <c r="W56" s="81">
        <v>31</v>
      </c>
      <c r="X56" s="81">
        <v>1683</v>
      </c>
      <c r="Y56" s="81">
        <v>1316</v>
      </c>
      <c r="Z56" s="81">
        <v>1984</v>
      </c>
      <c r="AA56" s="81">
        <v>1188</v>
      </c>
      <c r="AB56" s="81">
        <v>3174</v>
      </c>
      <c r="AC56" s="81">
        <v>0</v>
      </c>
      <c r="AD56" s="81">
        <v>0.43127253337675087</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0</v>
      </c>
      <c r="BJ56" s="81">
        <v>0</v>
      </c>
      <c r="BK56" s="81">
        <v>3.7730000000000001</v>
      </c>
      <c r="BL56" s="81">
        <v>0</v>
      </c>
      <c r="BM56" s="82"/>
      <c r="BN56" s="81">
        <v>0</v>
      </c>
      <c r="BO56" s="81">
        <v>0</v>
      </c>
      <c r="BP56" s="81">
        <v>0</v>
      </c>
      <c r="BQ56" s="81">
        <v>0</v>
      </c>
      <c r="BR56" s="81">
        <v>1</v>
      </c>
      <c r="BS56" s="81">
        <v>0</v>
      </c>
      <c r="BT56"/>
      <c r="BU56" s="80">
        <v>3.7730000000000001</v>
      </c>
      <c r="BV56" s="80">
        <v>0</v>
      </c>
      <c r="BW56" s="80">
        <v>0</v>
      </c>
      <c r="BX56" s="80">
        <v>0</v>
      </c>
      <c r="BY56" s="80">
        <v>0</v>
      </c>
      <c r="BZ56" s="80">
        <v>0</v>
      </c>
      <c r="CA56" s="80">
        <v>0</v>
      </c>
      <c r="CB56" s="80">
        <v>0</v>
      </c>
      <c r="CC56" s="80">
        <v>0</v>
      </c>
    </row>
    <row r="57" spans="1:81">
      <c r="A57" s="80" t="s">
        <v>1832</v>
      </c>
      <c r="B57" s="80">
        <v>79</v>
      </c>
      <c r="C57" s="80">
        <v>11</v>
      </c>
      <c r="D57" s="80">
        <v>5</v>
      </c>
      <c r="E57" s="80">
        <v>2014</v>
      </c>
      <c r="F57" s="80" t="s">
        <v>90</v>
      </c>
      <c r="G57" s="80" t="s">
        <v>1821</v>
      </c>
      <c r="H57" s="80" t="s">
        <v>1822</v>
      </c>
      <c r="I57" s="177"/>
      <c r="J57" s="81">
        <v>0.65590567783619136</v>
      </c>
      <c r="K57" s="81">
        <v>0.64073305464797559</v>
      </c>
      <c r="L57" s="81">
        <v>0</v>
      </c>
      <c r="M57" s="81">
        <v>7.1846472461919619</v>
      </c>
      <c r="N57" s="81">
        <v>5.7453149448618879</v>
      </c>
      <c r="O57" s="81">
        <v>3.4425346474281722</v>
      </c>
      <c r="P57" s="81">
        <v>5.8498669257642719</v>
      </c>
      <c r="Q57" s="81">
        <v>0.23045246601649033</v>
      </c>
      <c r="R57" s="81">
        <v>0</v>
      </c>
      <c r="S57" s="81">
        <v>0.28414892138964809</v>
      </c>
      <c r="T57" s="82"/>
      <c r="U57" s="81">
        <v>128728</v>
      </c>
      <c r="V57" s="81">
        <v>264</v>
      </c>
      <c r="W57" s="81">
        <v>0</v>
      </c>
      <c r="X57" s="81">
        <v>1476</v>
      </c>
      <c r="Y57" s="81">
        <v>1300</v>
      </c>
      <c r="Z57" s="81">
        <v>1981</v>
      </c>
      <c r="AA57" s="81">
        <v>1165</v>
      </c>
      <c r="AB57" s="81">
        <v>3105</v>
      </c>
      <c r="AC57" s="81">
        <v>0</v>
      </c>
      <c r="AD57" s="81">
        <v>0.28414892138964809</v>
      </c>
      <c r="AE57" s="82"/>
      <c r="AF57" s="81">
        <v>914473.84140107105</v>
      </c>
      <c r="AG57" s="81">
        <v>528094.15896153287</v>
      </c>
      <c r="AH57" s="81">
        <v>0</v>
      </c>
      <c r="AI57" s="81">
        <v>8932403.8371200357</v>
      </c>
      <c r="AJ57" s="81">
        <v>7136262.4727928229</v>
      </c>
      <c r="AK57" s="81">
        <v>0</v>
      </c>
      <c r="AL57" s="81">
        <v>0</v>
      </c>
      <c r="AM57" s="81">
        <v>426270.10131752578</v>
      </c>
      <c r="AN57" s="81">
        <v>0</v>
      </c>
      <c r="AO57" s="81">
        <v>0</v>
      </c>
      <c r="AP57" s="82"/>
      <c r="AQ57" s="81">
        <v>2</v>
      </c>
      <c r="AR57" s="81">
        <v>0</v>
      </c>
      <c r="AS57" s="81">
        <v>0</v>
      </c>
      <c r="AT57" s="81">
        <v>0</v>
      </c>
      <c r="AU57" s="81">
        <v>0</v>
      </c>
      <c r="AV57" s="81">
        <v>0</v>
      </c>
      <c r="AW57" s="81" t="s">
        <v>564</v>
      </c>
      <c r="AX57" s="82"/>
      <c r="AY57" s="81">
        <v>8</v>
      </c>
      <c r="AZ57" s="81">
        <v>0</v>
      </c>
      <c r="BA57" s="81">
        <v>0</v>
      </c>
      <c r="BB57" s="81">
        <v>0</v>
      </c>
      <c r="BC57" s="81">
        <v>0</v>
      </c>
      <c r="BD57" s="81">
        <v>0</v>
      </c>
      <c r="BE57" s="81" t="s">
        <v>564</v>
      </c>
      <c r="BF57" s="82"/>
      <c r="BG57" s="81">
        <v>0</v>
      </c>
      <c r="BH57" s="81">
        <v>0</v>
      </c>
      <c r="BI57" s="81">
        <v>0</v>
      </c>
      <c r="BJ57" s="81">
        <v>0</v>
      </c>
      <c r="BK57" s="81">
        <v>3.9119999999999999</v>
      </c>
      <c r="BL57" s="81">
        <v>0</v>
      </c>
      <c r="BM57" s="82"/>
      <c r="BN57" s="81">
        <v>0</v>
      </c>
      <c r="BO57" s="81">
        <v>0</v>
      </c>
      <c r="BP57" s="81">
        <v>0</v>
      </c>
      <c r="BQ57" s="81">
        <v>0</v>
      </c>
      <c r="BR57" s="81">
        <v>1</v>
      </c>
      <c r="BS57" s="81">
        <v>0</v>
      </c>
      <c r="BT57"/>
      <c r="BU57" s="80">
        <v>3.9119999999999999</v>
      </c>
      <c r="BV57" s="80">
        <v>0</v>
      </c>
      <c r="BW57" s="80">
        <v>0</v>
      </c>
      <c r="BX57" s="80">
        <v>0</v>
      </c>
      <c r="BY57" s="80">
        <v>0</v>
      </c>
      <c r="BZ57" s="80">
        <v>0</v>
      </c>
      <c r="CA57" s="80">
        <v>0</v>
      </c>
      <c r="CB57" s="80">
        <v>0</v>
      </c>
      <c r="CC57" s="80">
        <v>0</v>
      </c>
    </row>
    <row r="58" spans="1:81">
      <c r="A58" s="80" t="s">
        <v>1833</v>
      </c>
      <c r="B58" s="80">
        <v>80</v>
      </c>
      <c r="C58" s="80">
        <v>12</v>
      </c>
      <c r="D58" s="80">
        <v>5</v>
      </c>
      <c r="E58" s="80">
        <v>2015</v>
      </c>
      <c r="F58" s="80" t="s">
        <v>91</v>
      </c>
      <c r="G58" s="80" t="s">
        <v>1821</v>
      </c>
      <c r="H58" s="80" t="s">
        <v>1822</v>
      </c>
      <c r="I58" s="177"/>
      <c r="J58" s="81">
        <v>0.63755187446520478</v>
      </c>
      <c r="K58" s="81">
        <v>0.59626528384310085</v>
      </c>
      <c r="L58" s="81">
        <v>0</v>
      </c>
      <c r="M58" s="81">
        <v>7.6591862888443405</v>
      </c>
      <c r="N58" s="81">
        <v>4.9659268546506992</v>
      </c>
      <c r="O58" s="81">
        <v>3.3873076580814194</v>
      </c>
      <c r="P58" s="81">
        <v>5.8293432198376225</v>
      </c>
      <c r="Q58" s="81">
        <v>0.22465697633090209</v>
      </c>
      <c r="R58" s="81">
        <v>0</v>
      </c>
      <c r="S58" s="81">
        <v>0.38175146228672524</v>
      </c>
      <c r="T58" s="82"/>
      <c r="U58" s="81">
        <v>135066</v>
      </c>
      <c r="V58" s="81">
        <v>264</v>
      </c>
      <c r="W58" s="81">
        <v>0</v>
      </c>
      <c r="X58" s="81">
        <v>1476</v>
      </c>
      <c r="Y58" s="81">
        <v>1311</v>
      </c>
      <c r="Z58" s="81">
        <v>1968</v>
      </c>
      <c r="AA58" s="81">
        <v>1160</v>
      </c>
      <c r="AB58" s="81">
        <v>3092</v>
      </c>
      <c r="AC58" s="81">
        <v>0</v>
      </c>
      <c r="AD58" s="81">
        <v>0.38175146228672524</v>
      </c>
      <c r="AE58" s="82"/>
      <c r="AF58" s="81">
        <v>917353.07251117646</v>
      </c>
      <c r="AG58" s="81">
        <v>458420.29541024752</v>
      </c>
      <c r="AH58" s="81">
        <v>0</v>
      </c>
      <c r="AI58" s="81">
        <v>9585184.0246025063</v>
      </c>
      <c r="AJ58" s="81">
        <v>6224949.0633984013</v>
      </c>
      <c r="AK58" s="81">
        <v>0</v>
      </c>
      <c r="AL58" s="81">
        <v>0</v>
      </c>
      <c r="AM58" s="81">
        <v>423745.62954782805</v>
      </c>
      <c r="AN58" s="81">
        <v>0</v>
      </c>
      <c r="AO58" s="81">
        <v>0</v>
      </c>
      <c r="AP58" s="82"/>
      <c r="AQ58" s="81">
        <v>3</v>
      </c>
      <c r="AR58" s="81">
        <v>1</v>
      </c>
      <c r="AS58" s="81">
        <v>0</v>
      </c>
      <c r="AT58" s="81">
        <v>0</v>
      </c>
      <c r="AU58" s="81">
        <v>0</v>
      </c>
      <c r="AV58" s="81">
        <v>0</v>
      </c>
      <c r="AW58" s="81" t="s">
        <v>564</v>
      </c>
      <c r="AX58" s="82"/>
      <c r="AY58" s="81">
        <v>13.5</v>
      </c>
      <c r="AZ58" s="81">
        <v>20.6</v>
      </c>
      <c r="BA58" s="81">
        <v>0</v>
      </c>
      <c r="BB58" s="81">
        <v>0</v>
      </c>
      <c r="BC58" s="81">
        <v>0</v>
      </c>
      <c r="BD58" s="81">
        <v>0</v>
      </c>
      <c r="BE58" s="81" t="s">
        <v>564</v>
      </c>
      <c r="BF58" s="82"/>
      <c r="BG58" s="81">
        <v>0</v>
      </c>
      <c r="BH58" s="81">
        <v>0</v>
      </c>
      <c r="BI58" s="81">
        <v>0</v>
      </c>
      <c r="BJ58" s="81">
        <v>0</v>
      </c>
      <c r="BK58" s="81">
        <v>3.536</v>
      </c>
      <c r="BL58" s="81">
        <v>0</v>
      </c>
      <c r="BM58" s="82"/>
      <c r="BN58" s="81">
        <v>0</v>
      </c>
      <c r="BO58" s="81">
        <v>0</v>
      </c>
      <c r="BP58" s="81">
        <v>0</v>
      </c>
      <c r="BQ58" s="81">
        <v>0</v>
      </c>
      <c r="BR58" s="81">
        <v>1</v>
      </c>
      <c r="BS58" s="81">
        <v>0</v>
      </c>
      <c r="BT58"/>
      <c r="BU58" s="80">
        <v>3.536</v>
      </c>
      <c r="BV58" s="80">
        <v>0</v>
      </c>
      <c r="BW58" s="80">
        <v>0</v>
      </c>
      <c r="BX58" s="80">
        <v>0</v>
      </c>
      <c r="BY58" s="80">
        <v>0</v>
      </c>
      <c r="BZ58" s="80">
        <v>0</v>
      </c>
      <c r="CA58" s="80">
        <v>0</v>
      </c>
      <c r="CB58" s="80">
        <v>0</v>
      </c>
      <c r="CC58" s="80">
        <v>0</v>
      </c>
    </row>
    <row r="59" spans="1:81">
      <c r="A59" s="80" t="s">
        <v>1834</v>
      </c>
      <c r="B59" s="80">
        <v>81</v>
      </c>
      <c r="C59" s="80">
        <v>13</v>
      </c>
      <c r="D59" s="80">
        <v>5</v>
      </c>
      <c r="E59" s="80">
        <v>2016</v>
      </c>
      <c r="F59" s="80" t="s">
        <v>92</v>
      </c>
      <c r="G59" s="80" t="s">
        <v>1821</v>
      </c>
      <c r="H59" s="80" t="s">
        <v>1822</v>
      </c>
      <c r="I59" s="177"/>
      <c r="J59" s="81">
        <v>0.65032098660284032</v>
      </c>
      <c r="K59" s="81">
        <v>0.59984834880810289</v>
      </c>
      <c r="L59" s="81">
        <v>0</v>
      </c>
      <c r="M59" s="81">
        <v>6.1915817334490324</v>
      </c>
      <c r="N59" s="81">
        <v>5.2385548110538256</v>
      </c>
      <c r="O59" s="81">
        <v>3.2900644416634979</v>
      </c>
      <c r="P59" s="81">
        <v>6.1608594123889908</v>
      </c>
      <c r="Q59" s="81">
        <v>0.21486262872367309</v>
      </c>
      <c r="R59" s="81">
        <v>0</v>
      </c>
      <c r="S59" s="81">
        <v>0.30010847632891752</v>
      </c>
      <c r="T59" s="82"/>
      <c r="U59" s="81">
        <v>136723</v>
      </c>
      <c r="V59" s="81">
        <v>264</v>
      </c>
      <c r="W59" s="81">
        <v>0</v>
      </c>
      <c r="X59" s="81">
        <v>1476</v>
      </c>
      <c r="Y59" s="81">
        <v>1299</v>
      </c>
      <c r="Z59" s="81">
        <v>1935</v>
      </c>
      <c r="AA59" s="81">
        <v>1268</v>
      </c>
      <c r="AB59" s="81">
        <v>3042</v>
      </c>
      <c r="AC59" s="81">
        <v>0</v>
      </c>
      <c r="AD59" s="81">
        <v>0.30010847632891752</v>
      </c>
      <c r="AE59" s="82"/>
      <c r="AF59" s="81">
        <v>955265.21806369245</v>
      </c>
      <c r="AG59" s="81">
        <v>443270.91469584458</v>
      </c>
      <c r="AH59" s="81">
        <v>0</v>
      </c>
      <c r="AI59" s="81">
        <v>9324804.3344133869</v>
      </c>
      <c r="AJ59" s="81">
        <v>6457305.8919168068</v>
      </c>
      <c r="AK59" s="81">
        <v>0</v>
      </c>
      <c r="AL59" s="81">
        <v>0</v>
      </c>
      <c r="AM59" s="81">
        <v>417217.22450935998</v>
      </c>
      <c r="AN59" s="81">
        <v>0</v>
      </c>
      <c r="AO59" s="81">
        <v>0</v>
      </c>
      <c r="AP59" s="82"/>
      <c r="AQ59" s="81">
        <v>3</v>
      </c>
      <c r="AR59" s="81">
        <v>1</v>
      </c>
      <c r="AS59" s="81">
        <v>0</v>
      </c>
      <c r="AT59" s="81">
        <v>0</v>
      </c>
      <c r="AU59" s="81">
        <v>0</v>
      </c>
      <c r="AV59" s="81">
        <v>0</v>
      </c>
      <c r="AW59" s="81" t="s">
        <v>564</v>
      </c>
      <c r="AX59" s="82"/>
      <c r="AY59" s="81">
        <v>13.5</v>
      </c>
      <c r="AZ59" s="81">
        <v>20.6</v>
      </c>
      <c r="BA59" s="81">
        <v>0</v>
      </c>
      <c r="BB59" s="81">
        <v>0</v>
      </c>
      <c r="BC59" s="81">
        <v>0</v>
      </c>
      <c r="BD59" s="81">
        <v>0</v>
      </c>
      <c r="BE59" s="81" t="s">
        <v>564</v>
      </c>
      <c r="BF59" s="82"/>
      <c r="BG59" s="81">
        <v>0</v>
      </c>
      <c r="BH59" s="81">
        <v>0</v>
      </c>
      <c r="BI59" s="81">
        <v>0</v>
      </c>
      <c r="BJ59" s="81">
        <v>0</v>
      </c>
      <c r="BK59" s="81">
        <v>3.7370000000000001</v>
      </c>
      <c r="BL59" s="81">
        <v>0</v>
      </c>
      <c r="BM59" s="82"/>
      <c r="BN59" s="81">
        <v>0</v>
      </c>
      <c r="BO59" s="81">
        <v>0</v>
      </c>
      <c r="BP59" s="81">
        <v>0</v>
      </c>
      <c r="BQ59" s="81">
        <v>0</v>
      </c>
      <c r="BR59" s="81">
        <v>1</v>
      </c>
      <c r="BS59" s="81">
        <v>0</v>
      </c>
      <c r="BT59"/>
      <c r="BU59" s="80">
        <v>3.7370000000000001</v>
      </c>
      <c r="BV59" s="80">
        <v>0</v>
      </c>
      <c r="BW59" s="80">
        <v>0</v>
      </c>
      <c r="BX59" s="80">
        <v>0</v>
      </c>
      <c r="BY59" s="80">
        <v>0</v>
      </c>
      <c r="BZ59" s="80">
        <v>0</v>
      </c>
      <c r="CA59" s="80">
        <v>0</v>
      </c>
      <c r="CB59" s="80">
        <v>0</v>
      </c>
      <c r="CC59" s="80">
        <v>0</v>
      </c>
    </row>
    <row r="60" spans="1:81">
      <c r="A60" s="80" t="s">
        <v>1835</v>
      </c>
      <c r="B60" s="80">
        <v>82</v>
      </c>
      <c r="C60" s="80">
        <v>14</v>
      </c>
      <c r="D60" s="80">
        <v>5</v>
      </c>
      <c r="E60" s="80">
        <v>2017</v>
      </c>
      <c r="F60" s="80" t="s">
        <v>71</v>
      </c>
      <c r="G60" s="80" t="s">
        <v>1821</v>
      </c>
      <c r="H60" s="80" t="s">
        <v>1822</v>
      </c>
      <c r="I60" s="177"/>
      <c r="J60" s="81">
        <v>0.53518635051808283</v>
      </c>
      <c r="K60" s="81">
        <v>0.59155724395326115</v>
      </c>
      <c r="L60" s="81">
        <v>0</v>
      </c>
      <c r="M60" s="81">
        <v>5.8819882425797632</v>
      </c>
      <c r="N60" s="81">
        <v>5.4054420860340571</v>
      </c>
      <c r="O60" s="81">
        <v>3.2179804124452054</v>
      </c>
      <c r="P60" s="81">
        <v>6.0494134129909689</v>
      </c>
      <c r="Q60" s="81">
        <v>0.20387746671336734</v>
      </c>
      <c r="R60" s="81">
        <v>0</v>
      </c>
      <c r="S60" s="81">
        <v>0.28650816782616145</v>
      </c>
      <c r="T60" s="82"/>
      <c r="U60" s="81">
        <v>119451</v>
      </c>
      <c r="V60" s="81">
        <v>264</v>
      </c>
      <c r="W60" s="81">
        <v>0</v>
      </c>
      <c r="X60" s="81">
        <v>1476</v>
      </c>
      <c r="Y60" s="81">
        <v>1301</v>
      </c>
      <c r="Z60" s="81">
        <v>1924</v>
      </c>
      <c r="AA60" s="81">
        <v>1253</v>
      </c>
      <c r="AB60" s="81">
        <v>2985</v>
      </c>
      <c r="AC60" s="81">
        <v>0</v>
      </c>
      <c r="AD60" s="81">
        <v>0.28650816782616151</v>
      </c>
      <c r="AE60" s="82"/>
      <c r="AF60" s="81">
        <v>796857.48684789939</v>
      </c>
      <c r="AG60" s="81">
        <v>442082.50940944889</v>
      </c>
      <c r="AH60" s="81">
        <v>0</v>
      </c>
      <c r="AI60" s="81">
        <v>9236085.4234900437</v>
      </c>
      <c r="AJ60" s="81">
        <v>6384239.8503386378</v>
      </c>
      <c r="AK60" s="81">
        <v>0</v>
      </c>
      <c r="AL60" s="81">
        <v>0</v>
      </c>
      <c r="AM60" s="81">
        <v>410040.14329365583</v>
      </c>
      <c r="AN60" s="81">
        <v>0</v>
      </c>
      <c r="AO60" s="81">
        <v>0</v>
      </c>
      <c r="AP60" s="82"/>
      <c r="AQ60" s="81">
        <v>3</v>
      </c>
      <c r="AR60" s="81">
        <v>1</v>
      </c>
      <c r="AS60" s="81">
        <v>0</v>
      </c>
      <c r="AT60" s="81">
        <v>0</v>
      </c>
      <c r="AU60" s="81">
        <v>0</v>
      </c>
      <c r="AV60" s="81">
        <v>0</v>
      </c>
      <c r="AW60" s="81" t="s">
        <v>564</v>
      </c>
      <c r="AX60" s="82"/>
      <c r="AY60" s="81">
        <v>13.5</v>
      </c>
      <c r="AZ60" s="81">
        <v>20.6</v>
      </c>
      <c r="BA60" s="81">
        <v>0</v>
      </c>
      <c r="BB60" s="81">
        <v>0</v>
      </c>
      <c r="BC60" s="81">
        <v>0</v>
      </c>
      <c r="BD60" s="81">
        <v>0</v>
      </c>
      <c r="BE60" s="81" t="s">
        <v>564</v>
      </c>
      <c r="BF60" s="82"/>
      <c r="BG60" s="81">
        <v>0</v>
      </c>
      <c r="BH60" s="81">
        <v>0</v>
      </c>
      <c r="BI60" s="81">
        <v>0</v>
      </c>
      <c r="BJ60" s="81">
        <v>0</v>
      </c>
      <c r="BK60" s="81">
        <v>3.774</v>
      </c>
      <c r="BL60" s="81">
        <v>0</v>
      </c>
      <c r="BM60" s="82"/>
      <c r="BN60" s="81">
        <v>0</v>
      </c>
      <c r="BO60" s="81">
        <v>0</v>
      </c>
      <c r="BP60" s="81">
        <v>0</v>
      </c>
      <c r="BQ60" s="81">
        <v>0</v>
      </c>
      <c r="BR60" s="81">
        <v>1</v>
      </c>
      <c r="BS60" s="81">
        <v>0</v>
      </c>
      <c r="BT60"/>
      <c r="BU60" s="80">
        <v>3.774</v>
      </c>
      <c r="BV60" s="80">
        <v>0</v>
      </c>
      <c r="BW60" s="80">
        <v>0</v>
      </c>
      <c r="BX60" s="80">
        <v>0</v>
      </c>
      <c r="BY60" s="80">
        <v>0</v>
      </c>
      <c r="BZ60" s="80">
        <v>0</v>
      </c>
      <c r="CA60" s="80">
        <v>0</v>
      </c>
      <c r="CB60" s="80">
        <v>0</v>
      </c>
      <c r="CC60" s="80">
        <v>0</v>
      </c>
    </row>
    <row r="61" spans="1:81">
      <c r="A61" s="80" t="s">
        <v>1836</v>
      </c>
      <c r="B61" s="80">
        <v>83</v>
      </c>
      <c r="C61" s="80">
        <v>15</v>
      </c>
      <c r="D61" s="80">
        <v>5</v>
      </c>
      <c r="E61" s="80">
        <v>2018</v>
      </c>
      <c r="F61" s="80" t="s">
        <v>93</v>
      </c>
      <c r="G61" s="80" t="s">
        <v>1821</v>
      </c>
      <c r="H61" s="80" t="s">
        <v>1822</v>
      </c>
      <c r="I61" s="177"/>
      <c r="J61" s="81">
        <v>0.51531463496488827</v>
      </c>
      <c r="K61" s="81">
        <v>0.55509163036094689</v>
      </c>
      <c r="L61" s="81">
        <v>0</v>
      </c>
      <c r="M61" s="81">
        <v>5.7244546399813396</v>
      </c>
      <c r="N61" s="81">
        <v>5.3316641144342611</v>
      </c>
      <c r="O61" s="81">
        <v>3.178856188849978</v>
      </c>
      <c r="P61" s="81">
        <v>6.0083156566816678</v>
      </c>
      <c r="Q61" s="81">
        <v>0.18893448199580337</v>
      </c>
      <c r="R61" s="81">
        <v>0</v>
      </c>
      <c r="S61" s="81">
        <v>0.50242575033260028</v>
      </c>
      <c r="T61" s="82"/>
      <c r="U61" s="81">
        <v>123652</v>
      </c>
      <c r="V61" s="81">
        <v>264</v>
      </c>
      <c r="W61" s="81">
        <v>0</v>
      </c>
      <c r="X61" s="81">
        <v>1476</v>
      </c>
      <c r="Y61" s="81">
        <v>1324</v>
      </c>
      <c r="Z61" s="81">
        <v>1937</v>
      </c>
      <c r="AA61" s="81">
        <v>1257</v>
      </c>
      <c r="AB61" s="81">
        <v>2981</v>
      </c>
      <c r="AC61" s="81">
        <v>0</v>
      </c>
      <c r="AD61" s="81">
        <v>0.50242575033260028</v>
      </c>
      <c r="AE61" s="82"/>
      <c r="AF61" s="81">
        <v>788730.58749254595</v>
      </c>
      <c r="AG61" s="81">
        <v>392699.23153838038</v>
      </c>
      <c r="AH61" s="81">
        <v>0</v>
      </c>
      <c r="AI61" s="81">
        <v>8822125.4700885992</v>
      </c>
      <c r="AJ61" s="81">
        <v>6482141.2014650172</v>
      </c>
      <c r="AK61" s="81">
        <v>0</v>
      </c>
      <c r="AL61" s="81">
        <v>0</v>
      </c>
      <c r="AM61" s="81">
        <v>410337.96103142528</v>
      </c>
      <c r="AN61" s="81">
        <v>0</v>
      </c>
      <c r="AO61" s="81">
        <v>0</v>
      </c>
      <c r="AP61" s="82"/>
      <c r="AQ61" s="81">
        <v>3</v>
      </c>
      <c r="AR61" s="81">
        <v>1</v>
      </c>
      <c r="AS61" s="81">
        <v>0</v>
      </c>
      <c r="AT61" s="81">
        <v>0</v>
      </c>
      <c r="AU61" s="81">
        <v>0</v>
      </c>
      <c r="AV61" s="81">
        <v>0</v>
      </c>
      <c r="AW61" s="81" t="s">
        <v>564</v>
      </c>
      <c r="AX61" s="82"/>
      <c r="AY61" s="81">
        <v>14</v>
      </c>
      <c r="AZ61" s="81">
        <v>21</v>
      </c>
      <c r="BA61" s="81">
        <v>0</v>
      </c>
      <c r="BB61" s="81">
        <v>0</v>
      </c>
      <c r="BC61" s="81">
        <v>0</v>
      </c>
      <c r="BD61" s="81">
        <v>0</v>
      </c>
      <c r="BE61" s="81" t="s">
        <v>564</v>
      </c>
      <c r="BF61" s="82"/>
      <c r="BG61" s="81">
        <v>0</v>
      </c>
      <c r="BH61" s="81">
        <v>0</v>
      </c>
      <c r="BI61" s="81">
        <v>0</v>
      </c>
      <c r="BJ61" s="81">
        <v>0</v>
      </c>
      <c r="BK61" s="81">
        <v>3.2570000000000001</v>
      </c>
      <c r="BL61" s="81">
        <v>0</v>
      </c>
      <c r="BM61" s="82"/>
      <c r="BN61" s="81">
        <v>0</v>
      </c>
      <c r="BO61" s="81">
        <v>0</v>
      </c>
      <c r="BP61" s="81">
        <v>0</v>
      </c>
      <c r="BQ61" s="81">
        <v>0</v>
      </c>
      <c r="BR61" s="81">
        <v>1</v>
      </c>
      <c r="BS61" s="81">
        <v>0</v>
      </c>
      <c r="BT61"/>
      <c r="BU61" s="80">
        <v>3.2570000000000001</v>
      </c>
      <c r="BV61" s="80">
        <v>0</v>
      </c>
      <c r="BW61" s="80">
        <v>0</v>
      </c>
      <c r="BX61" s="80">
        <v>0</v>
      </c>
      <c r="BY61" s="80">
        <v>0</v>
      </c>
      <c r="BZ61" s="80">
        <v>0</v>
      </c>
      <c r="CA61" s="80">
        <v>0</v>
      </c>
      <c r="CB61" s="80">
        <v>0</v>
      </c>
      <c r="CC61" s="80">
        <v>0</v>
      </c>
    </row>
    <row r="62" spans="1:81">
      <c r="A62" s="80" t="s">
        <v>1837</v>
      </c>
      <c r="B62" s="80">
        <v>84</v>
      </c>
      <c r="C62" s="80">
        <v>16</v>
      </c>
      <c r="D62" s="80">
        <v>5</v>
      </c>
      <c r="E62" s="80">
        <v>2019</v>
      </c>
      <c r="F62" s="80" t="s">
        <v>73</v>
      </c>
      <c r="G62" s="80" t="s">
        <v>1821</v>
      </c>
      <c r="H62" s="80" t="s">
        <v>1822</v>
      </c>
      <c r="I62" s="177"/>
      <c r="J62" s="81">
        <v>0.46605110339162459</v>
      </c>
      <c r="K62" s="81">
        <v>0.50386707628456817</v>
      </c>
      <c r="L62" s="81">
        <v>0</v>
      </c>
      <c r="M62" s="81">
        <v>5.4817739114317297</v>
      </c>
      <c r="N62" s="81">
        <v>4.9431636030863357</v>
      </c>
      <c r="O62" s="81">
        <v>3.058770617231485</v>
      </c>
      <c r="P62" s="81">
        <v>5.3938413155690101</v>
      </c>
      <c r="Q62" s="81">
        <v>0.18296656211514722</v>
      </c>
      <c r="R62" s="81">
        <v>0</v>
      </c>
      <c r="S62" s="81">
        <v>0.30220324051275926</v>
      </c>
      <c r="T62" s="82"/>
      <c r="U62" s="81">
        <v>113359</v>
      </c>
      <c r="V62" s="81">
        <v>264</v>
      </c>
      <c r="W62" s="81">
        <v>0</v>
      </c>
      <c r="X62" s="81">
        <v>1476</v>
      </c>
      <c r="Y62" s="81">
        <v>1383</v>
      </c>
      <c r="Z62" s="81">
        <v>1915</v>
      </c>
      <c r="AA62" s="81">
        <v>1120</v>
      </c>
      <c r="AB62" s="81">
        <v>2965</v>
      </c>
      <c r="AC62" s="81">
        <v>0</v>
      </c>
      <c r="AD62" s="81">
        <v>0.30220324051275932</v>
      </c>
      <c r="AE62" s="82"/>
      <c r="AF62" s="81">
        <v>757019.8703319527</v>
      </c>
      <c r="AG62" s="81">
        <v>380236.87957629008</v>
      </c>
      <c r="AH62" s="81">
        <v>0</v>
      </c>
      <c r="AI62" s="81">
        <v>9040469.7364402562</v>
      </c>
      <c r="AJ62" s="81">
        <v>6244821.6456780564</v>
      </c>
      <c r="AK62" s="81">
        <v>0</v>
      </c>
      <c r="AL62" s="81">
        <v>0</v>
      </c>
      <c r="AM62" s="81">
        <v>403810.67949195032</v>
      </c>
      <c r="AN62" s="81">
        <v>0</v>
      </c>
      <c r="AO62" s="81">
        <v>0</v>
      </c>
      <c r="AP62" s="82"/>
      <c r="AQ62" s="81">
        <v>3</v>
      </c>
      <c r="AR62" s="81">
        <v>1</v>
      </c>
      <c r="AS62" s="81">
        <v>0</v>
      </c>
      <c r="AT62" s="81">
        <v>0</v>
      </c>
      <c r="AU62" s="81">
        <v>0</v>
      </c>
      <c r="AV62" s="81">
        <v>0</v>
      </c>
      <c r="AW62" s="81" t="s">
        <v>564</v>
      </c>
      <c r="AX62" s="82"/>
      <c r="AY62" s="81">
        <v>13.5</v>
      </c>
      <c r="AZ62" s="81">
        <v>20.6</v>
      </c>
      <c r="BA62" s="81">
        <v>0</v>
      </c>
      <c r="BB62" s="81">
        <v>0</v>
      </c>
      <c r="BC62" s="81">
        <v>0</v>
      </c>
      <c r="BD62" s="81">
        <v>0</v>
      </c>
      <c r="BE62" s="81" t="s">
        <v>564</v>
      </c>
      <c r="BF62" s="82"/>
      <c r="BG62" s="81">
        <v>0</v>
      </c>
      <c r="BH62" s="81">
        <v>0</v>
      </c>
      <c r="BI62" s="81">
        <v>0</v>
      </c>
      <c r="BJ62" s="81">
        <v>0</v>
      </c>
      <c r="BK62" s="81">
        <v>2.9649999999999999</v>
      </c>
      <c r="BL62" s="81">
        <v>0</v>
      </c>
      <c r="BM62" s="82"/>
      <c r="BN62" s="81">
        <v>0</v>
      </c>
      <c r="BO62" s="81">
        <v>0</v>
      </c>
      <c r="BP62" s="81">
        <v>0</v>
      </c>
      <c r="BQ62" s="81">
        <v>0</v>
      </c>
      <c r="BR62" s="81">
        <v>1</v>
      </c>
      <c r="BS62" s="81">
        <v>0</v>
      </c>
      <c r="BT62"/>
      <c r="BU62" s="80">
        <v>2.9649999999999999</v>
      </c>
      <c r="BV62" s="80">
        <v>0</v>
      </c>
      <c r="BW62" s="80">
        <v>0</v>
      </c>
      <c r="BX62" s="80">
        <v>0</v>
      </c>
      <c r="BY62" s="80">
        <v>0</v>
      </c>
      <c r="BZ62" s="80">
        <v>0</v>
      </c>
      <c r="CA62" s="80">
        <v>0</v>
      </c>
      <c r="CB62" s="80">
        <v>0</v>
      </c>
      <c r="CC62" s="80">
        <v>0</v>
      </c>
    </row>
    <row r="63" spans="1:81">
      <c r="A63" s="80" t="s">
        <v>1838</v>
      </c>
      <c r="B63" s="80">
        <v>85</v>
      </c>
      <c r="C63" s="80">
        <v>17</v>
      </c>
      <c r="D63" s="80">
        <v>5</v>
      </c>
      <c r="E63" s="80">
        <v>2020</v>
      </c>
      <c r="F63" s="80" t="s">
        <v>218</v>
      </c>
      <c r="G63" s="80" t="s">
        <v>1821</v>
      </c>
      <c r="H63" s="80" t="s">
        <v>1822</v>
      </c>
      <c r="I63" s="177"/>
      <c r="J63" s="81">
        <v>0.3369174711965644</v>
      </c>
      <c r="K63" s="81">
        <v>0.57807997618605322</v>
      </c>
      <c r="L63" s="81">
        <v>0.64496530664526985</v>
      </c>
      <c r="M63" s="81">
        <v>3.8272368118620035</v>
      </c>
      <c r="N63" s="81">
        <v>4.2748915740121687</v>
      </c>
      <c r="O63" s="81">
        <v>2.6183407906248952</v>
      </c>
      <c r="P63" s="81">
        <v>5.4609459855813185</v>
      </c>
      <c r="Q63" s="81">
        <v>0.16326902064353638</v>
      </c>
      <c r="R63" s="81">
        <v>0</v>
      </c>
      <c r="S63" s="81">
        <v>0.37580339160086151</v>
      </c>
      <c r="T63" s="82"/>
      <c r="U63" s="81">
        <v>83376</v>
      </c>
      <c r="V63" s="81">
        <v>265</v>
      </c>
      <c r="W63" s="81">
        <v>29</v>
      </c>
      <c r="X63" s="81">
        <v>1145</v>
      </c>
      <c r="Y63" s="81">
        <v>1220</v>
      </c>
      <c r="Z63" s="81">
        <v>1871</v>
      </c>
      <c r="AA63" s="81">
        <v>1232</v>
      </c>
      <c r="AB63" s="81">
        <v>2769</v>
      </c>
      <c r="AC63" s="81">
        <v>0</v>
      </c>
      <c r="AD63" s="81">
        <v>0.37580339160086151</v>
      </c>
      <c r="AE63" s="82"/>
      <c r="AF63" s="81">
        <v>562086.45865851059</v>
      </c>
      <c r="AG63" s="81">
        <v>416841.58562908554</v>
      </c>
      <c r="AH63" s="81">
        <v>165957.37813475911</v>
      </c>
      <c r="AI63" s="81">
        <v>6616118.3755614152</v>
      </c>
      <c r="AJ63" s="81">
        <v>5566564.9049360799</v>
      </c>
      <c r="AK63" s="81"/>
      <c r="AL63" s="81"/>
      <c r="AM63" s="81">
        <v>361385.26423165103</v>
      </c>
      <c r="AN63" s="81"/>
      <c r="AO63" s="81"/>
      <c r="AP63" s="82"/>
      <c r="AQ63" s="81">
        <v>3</v>
      </c>
      <c r="AR63" s="81">
        <v>1</v>
      </c>
      <c r="AS63" s="81">
        <v>0</v>
      </c>
      <c r="AT63" s="81">
        <v>0</v>
      </c>
      <c r="AU63" s="81">
        <v>0</v>
      </c>
      <c r="AV63" s="81">
        <v>0</v>
      </c>
      <c r="AW63" s="81">
        <v>0</v>
      </c>
      <c r="AX63" s="82"/>
      <c r="AY63" s="81">
        <v>13.5</v>
      </c>
      <c r="AZ63" s="81">
        <v>20.6</v>
      </c>
      <c r="BA63" s="81">
        <v>0</v>
      </c>
      <c r="BB63" s="81">
        <v>0</v>
      </c>
      <c r="BC63" s="81">
        <v>0</v>
      </c>
      <c r="BD63" s="81">
        <v>0</v>
      </c>
      <c r="BE63" s="81">
        <v>0</v>
      </c>
      <c r="BF63" s="82"/>
      <c r="BG63" s="81">
        <v>0</v>
      </c>
      <c r="BH63" s="81">
        <v>0</v>
      </c>
      <c r="BI63" s="81">
        <v>0</v>
      </c>
      <c r="BJ63" s="81">
        <v>0</v>
      </c>
      <c r="BK63" s="81">
        <v>0</v>
      </c>
      <c r="BL63" s="81">
        <v>0</v>
      </c>
      <c r="BM63" s="82"/>
      <c r="BN63" s="81">
        <v>0</v>
      </c>
      <c r="BO63" s="81">
        <v>0</v>
      </c>
      <c r="BP63" s="81">
        <v>0</v>
      </c>
      <c r="BQ63" s="81">
        <v>0</v>
      </c>
      <c r="BR63" s="81">
        <v>0</v>
      </c>
      <c r="BS63" s="81">
        <v>0</v>
      </c>
      <c r="BT63"/>
      <c r="BU63" s="80">
        <v>0</v>
      </c>
      <c r="BV63" s="80">
        <v>0</v>
      </c>
      <c r="BW63" s="80">
        <v>0</v>
      </c>
      <c r="BX63" s="80">
        <v>0</v>
      </c>
      <c r="BY63" s="80">
        <v>0</v>
      </c>
      <c r="BZ63" s="80">
        <v>0</v>
      </c>
      <c r="CA63" s="80">
        <v>0</v>
      </c>
      <c r="CB63" s="80">
        <v>0</v>
      </c>
      <c r="CC63" s="80">
        <v>0</v>
      </c>
    </row>
    <row r="64" spans="1:81">
      <c r="A64" s="80" t="s">
        <v>1839</v>
      </c>
      <c r="B64" s="80">
        <v>85</v>
      </c>
      <c r="C64" s="80">
        <v>18</v>
      </c>
      <c r="D64" s="80">
        <v>5</v>
      </c>
      <c r="E64" s="80">
        <v>2021</v>
      </c>
      <c r="F64" s="80" t="s">
        <v>75</v>
      </c>
      <c r="G64" s="174" t="s">
        <v>1821</v>
      </c>
      <c r="H64" s="80" t="s">
        <v>1822</v>
      </c>
      <c r="I64" s="177"/>
      <c r="J64" s="81">
        <v>0.33569873578371956</v>
      </c>
      <c r="K64" s="81">
        <v>0.61988311955447273</v>
      </c>
      <c r="L64" s="81">
        <v>0.84614353778153906</v>
      </c>
      <c r="M64" s="81">
        <v>4.754092286293556</v>
      </c>
      <c r="N64" s="81">
        <v>4.4315370852265676</v>
      </c>
      <c r="O64" s="81">
        <v>2.5048008837747089</v>
      </c>
      <c r="P64" s="81">
        <v>5.6725243059022077</v>
      </c>
      <c r="Q64" s="81">
        <v>0.16093208534764472</v>
      </c>
      <c r="R64" s="81">
        <v>0</v>
      </c>
      <c r="S64" s="81">
        <v>0.37503964319477912</v>
      </c>
      <c r="T64" s="82"/>
      <c r="U64" s="81">
        <v>87868</v>
      </c>
      <c r="V64" s="81">
        <v>265</v>
      </c>
      <c r="W64" s="81">
        <v>29</v>
      </c>
      <c r="X64" s="81">
        <v>1145</v>
      </c>
      <c r="Y64" s="81">
        <v>1189</v>
      </c>
      <c r="Z64" s="81">
        <v>1843</v>
      </c>
      <c r="AA64" s="81">
        <v>1248</v>
      </c>
      <c r="AB64" s="81">
        <v>2697</v>
      </c>
      <c r="AC64" s="81">
        <v>0</v>
      </c>
      <c r="AD64" s="81">
        <v>0.37503964319477912</v>
      </c>
      <c r="AE64" s="82"/>
      <c r="AF64" s="81">
        <v>530217.66910631233</v>
      </c>
      <c r="AG64" s="81">
        <v>429260.58780005184</v>
      </c>
      <c r="AH64" s="81">
        <v>198794.01946046911</v>
      </c>
      <c r="AI64" s="81">
        <v>7713371.2170361932</v>
      </c>
      <c r="AJ64" s="81">
        <v>5500181.7151032751</v>
      </c>
      <c r="AK64" s="81">
        <v>0</v>
      </c>
      <c r="AL64" s="81">
        <v>0</v>
      </c>
      <c r="AM64" s="81">
        <v>354018.70541764447</v>
      </c>
      <c r="AN64" s="81">
        <v>0</v>
      </c>
      <c r="AO64" s="81">
        <v>0</v>
      </c>
      <c r="AP64" s="82"/>
      <c r="AQ64" s="81">
        <v>4</v>
      </c>
      <c r="AR64" s="81">
        <v>1</v>
      </c>
      <c r="AS64" s="81">
        <v>0</v>
      </c>
      <c r="AT64" s="81">
        <v>0</v>
      </c>
      <c r="AU64" s="81">
        <v>0</v>
      </c>
      <c r="AV64" s="81">
        <v>0</v>
      </c>
      <c r="AW64" s="81"/>
      <c r="AX64" s="82"/>
      <c r="AY64" s="81">
        <v>19</v>
      </c>
      <c r="AZ64" s="81">
        <v>20.6</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1840</v>
      </c>
      <c r="B65" s="80">
        <v>85</v>
      </c>
      <c r="C65" s="80">
        <v>19</v>
      </c>
      <c r="D65" s="80">
        <v>5</v>
      </c>
      <c r="E65" s="80">
        <v>2022</v>
      </c>
      <c r="F65" s="80" t="s">
        <v>568</v>
      </c>
      <c r="G65" s="174" t="s">
        <v>1821</v>
      </c>
      <c r="H65" s="80" t="s">
        <v>1822</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4</v>
      </c>
      <c r="AR65" s="81">
        <v>1</v>
      </c>
      <c r="AS65" s="81">
        <v>0</v>
      </c>
      <c r="AT65" s="81">
        <v>0</v>
      </c>
      <c r="AU65" s="81">
        <v>0</v>
      </c>
      <c r="AV65" s="81">
        <v>0</v>
      </c>
      <c r="AW65" s="81"/>
      <c r="AX65" s="82"/>
      <c r="AY65" s="81">
        <v>19</v>
      </c>
      <c r="AZ65" s="81">
        <v>20.6</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1841</v>
      </c>
      <c r="B66" s="80">
        <v>409</v>
      </c>
      <c r="C66" s="80">
        <v>1</v>
      </c>
      <c r="D66" s="80">
        <v>25</v>
      </c>
      <c r="E66" s="80">
        <v>1990</v>
      </c>
      <c r="F66" s="80" t="s">
        <v>562</v>
      </c>
      <c r="G66" s="80" t="s">
        <v>1672</v>
      </c>
      <c r="H66" s="80" t="s">
        <v>1673</v>
      </c>
      <c r="I66" s="177"/>
      <c r="J66" s="81">
        <v>55.19411828072198</v>
      </c>
      <c r="K66" s="81">
        <v>1.7817118729013857</v>
      </c>
      <c r="L66" s="81">
        <v>9.1480227510479875</v>
      </c>
      <c r="M66" s="81">
        <v>3.2386415522332634</v>
      </c>
      <c r="N66" s="81">
        <v>8.4608599350682514</v>
      </c>
      <c r="O66" s="81">
        <v>2.939376678063947</v>
      </c>
      <c r="P66" s="81">
        <v>3.6365719027799126</v>
      </c>
      <c r="Q66" s="81">
        <v>0.30591373940873856</v>
      </c>
      <c r="R66" s="81">
        <v>0</v>
      </c>
      <c r="S66" s="81">
        <v>0.24910929268963841</v>
      </c>
      <c r="T66" s="82"/>
      <c r="U66" s="81">
        <v>1549655</v>
      </c>
      <c r="V66" s="81">
        <v>326</v>
      </c>
      <c r="W66" s="81">
        <v>107</v>
      </c>
      <c r="X66" s="81">
        <v>1086</v>
      </c>
      <c r="Y66" s="81">
        <v>1810</v>
      </c>
      <c r="Z66" s="81">
        <v>1209</v>
      </c>
      <c r="AA66" s="81">
        <v>883</v>
      </c>
      <c r="AB66" s="81">
        <v>4967</v>
      </c>
      <c r="AC66" s="81">
        <v>0</v>
      </c>
      <c r="AD66" s="81">
        <v>0.24910929268963841</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1842</v>
      </c>
      <c r="B67" s="80">
        <v>410</v>
      </c>
      <c r="C67" s="80">
        <v>2</v>
      </c>
      <c r="D67" s="80">
        <v>25</v>
      </c>
      <c r="E67" s="80">
        <v>2005</v>
      </c>
      <c r="F67" s="80" t="s">
        <v>565</v>
      </c>
      <c r="G67" s="80" t="s">
        <v>1672</v>
      </c>
      <c r="H67" s="80" t="s">
        <v>1673</v>
      </c>
      <c r="I67" s="177"/>
      <c r="J67" s="81">
        <v>32.816210465327302</v>
      </c>
      <c r="K67" s="81">
        <v>1.121176090352265</v>
      </c>
      <c r="L67" s="81">
        <v>1.1261406444230189</v>
      </c>
      <c r="M67" s="81">
        <v>4.7353057356702069</v>
      </c>
      <c r="N67" s="81">
        <v>9.9176782924908231</v>
      </c>
      <c r="O67" s="81">
        <v>3.5653803118970742</v>
      </c>
      <c r="P67" s="81">
        <v>3.2384592991740382</v>
      </c>
      <c r="Q67" s="81">
        <v>0.24596930208063589</v>
      </c>
      <c r="R67" s="81">
        <v>0</v>
      </c>
      <c r="S67" s="81">
        <v>0.54201845391248948</v>
      </c>
      <c r="T67" s="82"/>
      <c r="U67" s="81">
        <v>1013541</v>
      </c>
      <c r="V67" s="81">
        <v>342</v>
      </c>
      <c r="W67" s="81">
        <v>10</v>
      </c>
      <c r="X67" s="81">
        <v>769</v>
      </c>
      <c r="Y67" s="81">
        <v>2022</v>
      </c>
      <c r="Z67" s="81">
        <v>1697</v>
      </c>
      <c r="AA67" s="81">
        <v>644</v>
      </c>
      <c r="AB67" s="81">
        <v>4175</v>
      </c>
      <c r="AC67" s="81">
        <v>0</v>
      </c>
      <c r="AD67" s="81">
        <v>0.54201845391248948</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1843</v>
      </c>
      <c r="B68" s="80">
        <v>411</v>
      </c>
      <c r="C68" s="80">
        <v>3</v>
      </c>
      <c r="D68" s="80">
        <v>25</v>
      </c>
      <c r="E68" s="80">
        <v>2006</v>
      </c>
      <c r="F68" s="80" t="s">
        <v>566</v>
      </c>
      <c r="G68" s="80" t="s">
        <v>1672</v>
      </c>
      <c r="H68" s="80" t="s">
        <v>1673</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1844</v>
      </c>
      <c r="B69" s="80">
        <v>412</v>
      </c>
      <c r="C69" s="80">
        <v>4</v>
      </c>
      <c r="D69" s="80">
        <v>25</v>
      </c>
      <c r="E69" s="80">
        <v>2007</v>
      </c>
      <c r="F69" s="80" t="s">
        <v>567</v>
      </c>
      <c r="G69" s="80" t="s">
        <v>1672</v>
      </c>
      <c r="H69" s="80" t="s">
        <v>1673</v>
      </c>
      <c r="I69" s="177"/>
      <c r="J69" s="81">
        <v>29.717528321390304</v>
      </c>
      <c r="K69" s="81">
        <v>0.86259773085293423</v>
      </c>
      <c r="L69" s="81">
        <v>0.98482579890098276</v>
      </c>
      <c r="M69" s="81">
        <v>4.7146032158293254</v>
      </c>
      <c r="N69" s="81">
        <v>9.6763996056572239</v>
      </c>
      <c r="O69" s="81">
        <v>3.2882552017675133</v>
      </c>
      <c r="P69" s="81">
        <v>3.0281553363599563</v>
      </c>
      <c r="Q69" s="81">
        <v>0.24707630040672501</v>
      </c>
      <c r="R69" s="81">
        <v>0</v>
      </c>
      <c r="S69" s="81">
        <v>0.23889855753211831</v>
      </c>
      <c r="T69" s="82"/>
      <c r="U69" s="81">
        <v>975930</v>
      </c>
      <c r="V69" s="81">
        <v>287</v>
      </c>
      <c r="W69" s="81">
        <v>12</v>
      </c>
      <c r="X69" s="81">
        <v>959</v>
      </c>
      <c r="Y69" s="81">
        <v>1978</v>
      </c>
      <c r="Z69" s="81">
        <v>1627</v>
      </c>
      <c r="AA69" s="81">
        <v>593</v>
      </c>
      <c r="AB69" s="81">
        <v>3972</v>
      </c>
      <c r="AC69" s="81">
        <v>0</v>
      </c>
      <c r="AD69" s="81">
        <v>0.23889855753211831</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1845</v>
      </c>
      <c r="B70" s="80">
        <v>413</v>
      </c>
      <c r="C70" s="80">
        <v>5</v>
      </c>
      <c r="D70" s="80">
        <v>25</v>
      </c>
      <c r="E70" s="80">
        <v>2008</v>
      </c>
      <c r="F70" s="80" t="s">
        <v>84</v>
      </c>
      <c r="G70" s="80" t="s">
        <v>1672</v>
      </c>
      <c r="H70" s="80" t="s">
        <v>1673</v>
      </c>
      <c r="I70" s="177"/>
      <c r="J70" s="81">
        <v>24.111519481601302</v>
      </c>
      <c r="K70" s="81">
        <v>0.75706534590927155</v>
      </c>
      <c r="L70" s="81">
        <v>0.85035990812506601</v>
      </c>
      <c r="M70" s="81">
        <v>5.5165423033629537</v>
      </c>
      <c r="N70" s="81">
        <v>9.7570649075579841</v>
      </c>
      <c r="O70" s="81">
        <v>3.1259909868790592</v>
      </c>
      <c r="P70" s="81">
        <v>2.8971872602197859</v>
      </c>
      <c r="Q70" s="81">
        <v>0.23843082331686044</v>
      </c>
      <c r="R70" s="81">
        <v>0</v>
      </c>
      <c r="S70" s="81">
        <v>0.3770595507318264</v>
      </c>
      <c r="T70" s="82"/>
      <c r="U70" s="81">
        <v>831965</v>
      </c>
      <c r="V70" s="81">
        <v>287</v>
      </c>
      <c r="W70" s="81">
        <v>12</v>
      </c>
      <c r="X70" s="81">
        <v>959</v>
      </c>
      <c r="Y70" s="81">
        <v>1968</v>
      </c>
      <c r="Z70" s="81">
        <v>1601</v>
      </c>
      <c r="AA70" s="81">
        <v>568</v>
      </c>
      <c r="AB70" s="81">
        <v>3896</v>
      </c>
      <c r="AC70" s="81">
        <v>0</v>
      </c>
      <c r="AD70" s="81">
        <v>0.3770595507318264</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1846</v>
      </c>
      <c r="B71" s="80">
        <v>414</v>
      </c>
      <c r="C71" s="80">
        <v>6</v>
      </c>
      <c r="D71" s="80">
        <v>25</v>
      </c>
      <c r="E71" s="80">
        <v>2009</v>
      </c>
      <c r="F71" s="80" t="s">
        <v>85</v>
      </c>
      <c r="G71" s="80" t="s">
        <v>1672</v>
      </c>
      <c r="H71" s="80" t="s">
        <v>1673</v>
      </c>
      <c r="I71" s="177"/>
      <c r="J71" s="81">
        <v>22.911468354857096</v>
      </c>
      <c r="K71" s="81">
        <v>0.48675273361114252</v>
      </c>
      <c r="L71" s="81">
        <v>2.4117403424715231</v>
      </c>
      <c r="M71" s="81">
        <v>4.6505377727699724</v>
      </c>
      <c r="N71" s="81">
        <v>8.3039760340448456</v>
      </c>
      <c r="O71" s="81">
        <v>3.1314016189348219</v>
      </c>
      <c r="P71" s="81">
        <v>2.7376197399868141</v>
      </c>
      <c r="Q71" s="81">
        <v>0.22240770036429458</v>
      </c>
      <c r="R71" s="81">
        <v>0</v>
      </c>
      <c r="S71" s="81">
        <v>0.2652433934800747</v>
      </c>
      <c r="T71" s="82"/>
      <c r="U71" s="81">
        <v>798352</v>
      </c>
      <c r="V71" s="81">
        <v>226</v>
      </c>
      <c r="W71" s="81">
        <v>39</v>
      </c>
      <c r="X71" s="81">
        <v>1021</v>
      </c>
      <c r="Y71" s="81">
        <v>1950</v>
      </c>
      <c r="Z71" s="81">
        <v>1583</v>
      </c>
      <c r="AA71" s="81">
        <v>551</v>
      </c>
      <c r="AB71" s="81">
        <v>3815</v>
      </c>
      <c r="AC71" s="81">
        <v>0</v>
      </c>
      <c r="AD71" s="81">
        <v>0.2652433934800747</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0</v>
      </c>
      <c r="BJ71" s="81">
        <v>0</v>
      </c>
      <c r="BK71" s="81">
        <v>0</v>
      </c>
      <c r="BL71" s="81">
        <v>0</v>
      </c>
      <c r="BM71" s="82"/>
      <c r="BN71" s="81">
        <v>0</v>
      </c>
      <c r="BO71" s="81">
        <v>0</v>
      </c>
      <c r="BP71" s="81">
        <v>0</v>
      </c>
      <c r="BQ71" s="81">
        <v>0</v>
      </c>
      <c r="BR71" s="81">
        <v>0</v>
      </c>
      <c r="BS71" s="81">
        <v>0</v>
      </c>
      <c r="BT71"/>
      <c r="BU71" s="80"/>
      <c r="BV71" s="80"/>
      <c r="BW71" s="80"/>
      <c r="BX71" s="80"/>
      <c r="BY71" s="80"/>
      <c r="BZ71" s="80"/>
      <c r="CA71" s="80"/>
      <c r="CB71" s="80"/>
      <c r="CC71" s="80"/>
    </row>
    <row r="72" spans="1:81">
      <c r="A72" s="80" t="s">
        <v>1847</v>
      </c>
      <c r="B72" s="80">
        <v>415</v>
      </c>
      <c r="C72" s="80">
        <v>7</v>
      </c>
      <c r="D72" s="80">
        <v>25</v>
      </c>
      <c r="E72" s="80">
        <v>2010</v>
      </c>
      <c r="F72" s="80" t="s">
        <v>86</v>
      </c>
      <c r="G72" s="80" t="s">
        <v>1672</v>
      </c>
      <c r="H72" s="80" t="s">
        <v>1673</v>
      </c>
      <c r="I72" s="177"/>
      <c r="J72" s="81">
        <v>18.981560126882862</v>
      </c>
      <c r="K72" s="81">
        <v>0.50763745573107788</v>
      </c>
      <c r="L72" s="81">
        <v>2.1956538417123435</v>
      </c>
      <c r="M72" s="81">
        <v>4.1628799070937639</v>
      </c>
      <c r="N72" s="81">
        <v>8.2067852347656292</v>
      </c>
      <c r="O72" s="81">
        <v>3.0716310580082902</v>
      </c>
      <c r="P72" s="81">
        <v>2.7618779094448018</v>
      </c>
      <c r="Q72" s="81">
        <v>0.22821561720046668</v>
      </c>
      <c r="R72" s="81">
        <v>0</v>
      </c>
      <c r="S72" s="81">
        <v>0.22699917717711235</v>
      </c>
      <c r="T72" s="82"/>
      <c r="U72" s="81">
        <v>740398</v>
      </c>
      <c r="V72" s="81">
        <v>226</v>
      </c>
      <c r="W72" s="81">
        <v>39</v>
      </c>
      <c r="X72" s="81">
        <v>1021</v>
      </c>
      <c r="Y72" s="81">
        <v>1960</v>
      </c>
      <c r="Z72" s="81">
        <v>1560</v>
      </c>
      <c r="AA72" s="81">
        <v>542</v>
      </c>
      <c r="AB72" s="81">
        <v>3751</v>
      </c>
      <c r="AC72" s="81">
        <v>0</v>
      </c>
      <c r="AD72" s="81">
        <v>0.22699917717711235</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0</v>
      </c>
      <c r="BJ72" s="81">
        <v>0</v>
      </c>
      <c r="BK72" s="81">
        <v>0</v>
      </c>
      <c r="BL72" s="81">
        <v>0</v>
      </c>
      <c r="BM72" s="82"/>
      <c r="BN72" s="81">
        <v>0</v>
      </c>
      <c r="BO72" s="81">
        <v>0</v>
      </c>
      <c r="BP72" s="81">
        <v>0</v>
      </c>
      <c r="BQ72" s="81">
        <v>0</v>
      </c>
      <c r="BR72" s="81">
        <v>0</v>
      </c>
      <c r="BS72" s="81">
        <v>0</v>
      </c>
      <c r="BT72"/>
      <c r="BU72" s="80">
        <v>0</v>
      </c>
      <c r="BV72" s="80">
        <v>0</v>
      </c>
      <c r="BW72" s="80">
        <v>0</v>
      </c>
      <c r="BX72" s="80">
        <v>0</v>
      </c>
      <c r="BY72" s="80">
        <v>0</v>
      </c>
      <c r="BZ72" s="80">
        <v>0</v>
      </c>
      <c r="CA72" s="80">
        <v>0</v>
      </c>
      <c r="CB72" s="80">
        <v>0</v>
      </c>
      <c r="CC72" s="80">
        <v>0</v>
      </c>
    </row>
    <row r="73" spans="1:81">
      <c r="A73" s="80" t="s">
        <v>1848</v>
      </c>
      <c r="B73" s="80">
        <v>416</v>
      </c>
      <c r="C73" s="80">
        <v>8</v>
      </c>
      <c r="D73" s="80">
        <v>25</v>
      </c>
      <c r="E73" s="80">
        <v>2011</v>
      </c>
      <c r="F73" s="80" t="s">
        <v>87</v>
      </c>
      <c r="G73" s="80" t="s">
        <v>1672</v>
      </c>
      <c r="H73" s="80" t="s">
        <v>1673</v>
      </c>
      <c r="I73" s="177"/>
      <c r="J73" s="81">
        <v>19.561180932734448</v>
      </c>
      <c r="K73" s="81">
        <v>0.7112944993821344</v>
      </c>
      <c r="L73" s="81">
        <v>2.0487050202859223</v>
      </c>
      <c r="M73" s="81">
        <v>5.2588876933031994</v>
      </c>
      <c r="N73" s="81">
        <v>9.6666546049768449</v>
      </c>
      <c r="O73" s="81">
        <v>2.9909017518032197</v>
      </c>
      <c r="P73" s="81">
        <v>2.6375278386932255</v>
      </c>
      <c r="Q73" s="81">
        <v>0.25558942603832074</v>
      </c>
      <c r="R73" s="81">
        <v>0</v>
      </c>
      <c r="S73" s="81">
        <v>0.22281288313899947</v>
      </c>
      <c r="T73" s="82"/>
      <c r="U73" s="81">
        <v>718597</v>
      </c>
      <c r="V73" s="81">
        <v>226</v>
      </c>
      <c r="W73" s="81">
        <v>39</v>
      </c>
      <c r="X73" s="81">
        <v>1021</v>
      </c>
      <c r="Y73" s="81">
        <v>1918</v>
      </c>
      <c r="Z73" s="81">
        <v>1552</v>
      </c>
      <c r="AA73" s="81">
        <v>533</v>
      </c>
      <c r="AB73" s="81">
        <v>3642</v>
      </c>
      <c r="AC73" s="81">
        <v>0</v>
      </c>
      <c r="AD73" s="81">
        <v>0.22281288313899947</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0</v>
      </c>
      <c r="BJ73" s="81">
        <v>0</v>
      </c>
      <c r="BK73" s="81">
        <v>0</v>
      </c>
      <c r="BL73" s="81">
        <v>0</v>
      </c>
      <c r="BM73" s="82"/>
      <c r="BN73" s="81">
        <v>0</v>
      </c>
      <c r="BO73" s="81">
        <v>0</v>
      </c>
      <c r="BP73" s="81">
        <v>0</v>
      </c>
      <c r="BQ73" s="81">
        <v>0</v>
      </c>
      <c r="BR73" s="81">
        <v>0</v>
      </c>
      <c r="BS73" s="81">
        <v>0</v>
      </c>
      <c r="BT73"/>
      <c r="BU73" s="80">
        <v>0</v>
      </c>
      <c r="BV73" s="80">
        <v>0</v>
      </c>
      <c r="BW73" s="80">
        <v>0</v>
      </c>
      <c r="BX73" s="80">
        <v>0</v>
      </c>
      <c r="BY73" s="80">
        <v>0</v>
      </c>
      <c r="BZ73" s="80">
        <v>0</v>
      </c>
      <c r="CA73" s="80">
        <v>0</v>
      </c>
      <c r="CB73" s="80">
        <v>0</v>
      </c>
      <c r="CC73" s="80">
        <v>0</v>
      </c>
    </row>
    <row r="74" spans="1:81">
      <c r="A74" s="80" t="s">
        <v>1849</v>
      </c>
      <c r="B74" s="80">
        <v>417</v>
      </c>
      <c r="C74" s="80">
        <v>9</v>
      </c>
      <c r="D74" s="80">
        <v>25</v>
      </c>
      <c r="E74" s="80">
        <v>2012</v>
      </c>
      <c r="F74" s="80" t="s">
        <v>88</v>
      </c>
      <c r="G74" s="80" t="s">
        <v>1672</v>
      </c>
      <c r="H74" s="80" t="s">
        <v>1673</v>
      </c>
      <c r="I74" s="177"/>
      <c r="J74" s="81">
        <v>16.644279163859078</v>
      </c>
      <c r="K74" s="81">
        <v>0.80130076359786351</v>
      </c>
      <c r="L74" s="81">
        <v>2.0670824455983685</v>
      </c>
      <c r="M74" s="81">
        <v>6.5315218058245108</v>
      </c>
      <c r="N74" s="81">
        <v>10.580159008010304</v>
      </c>
      <c r="O74" s="81">
        <v>2.9578059588988643</v>
      </c>
      <c r="P74" s="81">
        <v>2.6276513208469763</v>
      </c>
      <c r="Q74" s="81">
        <v>0.27174453142722194</v>
      </c>
      <c r="R74" s="81">
        <v>0</v>
      </c>
      <c r="S74" s="81">
        <v>0.25712762154150914</v>
      </c>
      <c r="T74" s="82"/>
      <c r="U74" s="81">
        <v>585845</v>
      </c>
      <c r="V74" s="81">
        <v>226</v>
      </c>
      <c r="W74" s="81">
        <v>39</v>
      </c>
      <c r="X74" s="81">
        <v>1021</v>
      </c>
      <c r="Y74" s="81">
        <v>1911</v>
      </c>
      <c r="Z74" s="81">
        <v>1547</v>
      </c>
      <c r="AA74" s="81">
        <v>528</v>
      </c>
      <c r="AB74" s="81">
        <v>3564</v>
      </c>
      <c r="AC74" s="81">
        <v>0</v>
      </c>
      <c r="AD74" s="81">
        <v>0.25712762154150914</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0</v>
      </c>
      <c r="BJ74" s="81">
        <v>0</v>
      </c>
      <c r="BK74" s="81">
        <v>0</v>
      </c>
      <c r="BL74" s="81">
        <v>0</v>
      </c>
      <c r="BM74" s="82"/>
      <c r="BN74" s="81">
        <v>0</v>
      </c>
      <c r="BO74" s="81">
        <v>0</v>
      </c>
      <c r="BP74" s="81">
        <v>0</v>
      </c>
      <c r="BQ74" s="81">
        <v>0</v>
      </c>
      <c r="BR74" s="81">
        <v>0</v>
      </c>
      <c r="BS74" s="81">
        <v>0</v>
      </c>
      <c r="BT74"/>
      <c r="BU74" s="80">
        <v>0</v>
      </c>
      <c r="BV74" s="80">
        <v>0</v>
      </c>
      <c r="BW74" s="80">
        <v>0</v>
      </c>
      <c r="BX74" s="80">
        <v>0</v>
      </c>
      <c r="BY74" s="80">
        <v>0</v>
      </c>
      <c r="BZ74" s="80">
        <v>0</v>
      </c>
      <c r="CA74" s="80">
        <v>0</v>
      </c>
      <c r="CB74" s="80">
        <v>0</v>
      </c>
      <c r="CC74" s="80">
        <v>0</v>
      </c>
    </row>
    <row r="75" spans="1:81">
      <c r="A75" s="80" t="s">
        <v>1850</v>
      </c>
      <c r="B75" s="80">
        <v>418</v>
      </c>
      <c r="C75" s="80">
        <v>10</v>
      </c>
      <c r="D75" s="80">
        <v>25</v>
      </c>
      <c r="E75" s="80">
        <v>2013</v>
      </c>
      <c r="F75" s="80" t="s">
        <v>89</v>
      </c>
      <c r="G75" s="80" t="s">
        <v>1672</v>
      </c>
      <c r="H75" s="80" t="s">
        <v>1673</v>
      </c>
      <c r="I75" s="177"/>
      <c r="J75" s="81">
        <v>15.60605816034211</v>
      </c>
      <c r="K75" s="81">
        <v>0.66227781432376975</v>
      </c>
      <c r="L75" s="81">
        <v>1.8253967922666128</v>
      </c>
      <c r="M75" s="81">
        <v>6.0744714363539503</v>
      </c>
      <c r="N75" s="81">
        <v>10.092614602748505</v>
      </c>
      <c r="O75" s="81">
        <v>2.8313896195234989</v>
      </c>
      <c r="P75" s="81">
        <v>2.5576262093581286</v>
      </c>
      <c r="Q75" s="81">
        <v>0.27167502929548248</v>
      </c>
      <c r="R75" s="81">
        <v>0</v>
      </c>
      <c r="S75" s="81">
        <v>0.1839769246000354</v>
      </c>
      <c r="T75" s="82"/>
      <c r="U75" s="81">
        <v>559302</v>
      </c>
      <c r="V75" s="81">
        <v>226</v>
      </c>
      <c r="W75" s="81">
        <v>39</v>
      </c>
      <c r="X75" s="81">
        <v>1021</v>
      </c>
      <c r="Y75" s="81">
        <v>1881</v>
      </c>
      <c r="Z75" s="81">
        <v>1547</v>
      </c>
      <c r="AA75" s="81">
        <v>512</v>
      </c>
      <c r="AB75" s="81">
        <v>3512</v>
      </c>
      <c r="AC75" s="81">
        <v>0</v>
      </c>
      <c r="AD75" s="81">
        <v>0.1839769246000354</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0</v>
      </c>
      <c r="BJ75" s="81">
        <v>0</v>
      </c>
      <c r="BK75" s="81">
        <v>0</v>
      </c>
      <c r="BL75" s="81">
        <v>0</v>
      </c>
      <c r="BM75" s="82"/>
      <c r="BN75" s="81">
        <v>0</v>
      </c>
      <c r="BO75" s="81">
        <v>0</v>
      </c>
      <c r="BP75" s="81">
        <v>0</v>
      </c>
      <c r="BQ75" s="81">
        <v>0</v>
      </c>
      <c r="BR75" s="81">
        <v>0</v>
      </c>
      <c r="BS75" s="81">
        <v>0</v>
      </c>
      <c r="BT75"/>
      <c r="BU75" s="80">
        <v>0</v>
      </c>
      <c r="BV75" s="80">
        <v>0</v>
      </c>
      <c r="BW75" s="80">
        <v>0</v>
      </c>
      <c r="BX75" s="80">
        <v>0</v>
      </c>
      <c r="BY75" s="80">
        <v>0</v>
      </c>
      <c r="BZ75" s="80">
        <v>0</v>
      </c>
      <c r="CA75" s="80">
        <v>0</v>
      </c>
      <c r="CB75" s="80">
        <v>0</v>
      </c>
      <c r="CC75" s="80">
        <v>0</v>
      </c>
    </row>
    <row r="76" spans="1:81">
      <c r="A76" s="80" t="s">
        <v>1851</v>
      </c>
      <c r="B76" s="80">
        <v>419</v>
      </c>
      <c r="C76" s="80">
        <v>11</v>
      </c>
      <c r="D76" s="80">
        <v>25</v>
      </c>
      <c r="E76" s="80">
        <v>2014</v>
      </c>
      <c r="F76" s="80" t="s">
        <v>90</v>
      </c>
      <c r="G76" s="80" t="s">
        <v>1672</v>
      </c>
      <c r="H76" s="80" t="s">
        <v>1673</v>
      </c>
      <c r="I76" s="177"/>
      <c r="J76" s="81">
        <v>10.900501390165392</v>
      </c>
      <c r="K76" s="81">
        <v>0.61719892601392057</v>
      </c>
      <c r="L76" s="81">
        <v>0.5960898051238448</v>
      </c>
      <c r="M76" s="81">
        <v>4.1741157002415914</v>
      </c>
      <c r="N76" s="81">
        <v>10.669731750312089</v>
      </c>
      <c r="O76" s="81">
        <v>2.5979754153988477</v>
      </c>
      <c r="P76" s="81">
        <v>2.450416360320141</v>
      </c>
      <c r="Q76" s="81">
        <v>0.25464811945332638</v>
      </c>
      <c r="R76" s="81">
        <v>0</v>
      </c>
      <c r="S76" s="81">
        <v>0.17426492780308639</v>
      </c>
      <c r="T76" s="82"/>
      <c r="U76" s="81">
        <v>433874</v>
      </c>
      <c r="V76" s="81">
        <v>183</v>
      </c>
      <c r="W76" s="81">
        <v>13</v>
      </c>
      <c r="X76" s="81">
        <v>667</v>
      </c>
      <c r="Y76" s="81">
        <v>1878</v>
      </c>
      <c r="Z76" s="81">
        <v>1495</v>
      </c>
      <c r="AA76" s="81">
        <v>488</v>
      </c>
      <c r="AB76" s="81">
        <v>3431</v>
      </c>
      <c r="AC76" s="81">
        <v>0</v>
      </c>
      <c r="AD76" s="81">
        <v>0.17426492780308639</v>
      </c>
      <c r="AE76" s="82"/>
      <c r="AF76" s="81">
        <v>3533536.412394552</v>
      </c>
      <c r="AG76" s="81">
        <v>433085.17858956219</v>
      </c>
      <c r="AH76" s="81">
        <v>96954.068361986036</v>
      </c>
      <c r="AI76" s="81">
        <v>4392470.9758401467</v>
      </c>
      <c r="AJ76" s="81">
        <v>8077232.6924204743</v>
      </c>
      <c r="AK76" s="81">
        <v>0</v>
      </c>
      <c r="AL76" s="81">
        <v>0</v>
      </c>
      <c r="AM76" s="81">
        <v>471025.02982944628</v>
      </c>
      <c r="AN76" s="81">
        <v>0</v>
      </c>
      <c r="AO76" s="81">
        <v>0</v>
      </c>
      <c r="AP76" s="82"/>
      <c r="AQ76" s="81">
        <v>2</v>
      </c>
      <c r="AR76" s="81">
        <v>0</v>
      </c>
      <c r="AS76" s="81">
        <v>0</v>
      </c>
      <c r="AT76" s="81">
        <v>0</v>
      </c>
      <c r="AU76" s="81">
        <v>0</v>
      </c>
      <c r="AV76" s="81">
        <v>0</v>
      </c>
      <c r="AW76" s="81" t="s">
        <v>564</v>
      </c>
      <c r="AX76" s="82"/>
      <c r="AY76" s="81">
        <v>9.5</v>
      </c>
      <c r="AZ76" s="81">
        <v>0</v>
      </c>
      <c r="BA76" s="81">
        <v>0</v>
      </c>
      <c r="BB76" s="81">
        <v>0</v>
      </c>
      <c r="BC76" s="81">
        <v>0</v>
      </c>
      <c r="BD76" s="81">
        <v>0</v>
      </c>
      <c r="BE76" s="81" t="s">
        <v>564</v>
      </c>
      <c r="BF76" s="82"/>
      <c r="BG76" s="81">
        <v>0</v>
      </c>
      <c r="BH76" s="81">
        <v>0</v>
      </c>
      <c r="BI76" s="81">
        <v>0</v>
      </c>
      <c r="BJ76" s="81">
        <v>0</v>
      </c>
      <c r="BK76" s="81">
        <v>0</v>
      </c>
      <c r="BL76" s="81">
        <v>0</v>
      </c>
      <c r="BM76" s="82"/>
      <c r="BN76" s="81">
        <v>0</v>
      </c>
      <c r="BO76" s="81">
        <v>0</v>
      </c>
      <c r="BP76" s="81">
        <v>0</v>
      </c>
      <c r="BQ76" s="81">
        <v>0</v>
      </c>
      <c r="BR76" s="81">
        <v>0</v>
      </c>
      <c r="BS76" s="81">
        <v>0</v>
      </c>
      <c r="BT76"/>
      <c r="BU76" s="80">
        <v>0</v>
      </c>
      <c r="BV76" s="80">
        <v>0</v>
      </c>
      <c r="BW76" s="80">
        <v>0</v>
      </c>
      <c r="BX76" s="80">
        <v>0</v>
      </c>
      <c r="BY76" s="80">
        <v>0</v>
      </c>
      <c r="BZ76" s="80">
        <v>0</v>
      </c>
      <c r="CA76" s="80">
        <v>0</v>
      </c>
      <c r="CB76" s="80">
        <v>0</v>
      </c>
      <c r="CC76" s="80">
        <v>0</v>
      </c>
    </row>
    <row r="77" spans="1:81">
      <c r="A77" s="80" t="s">
        <v>1852</v>
      </c>
      <c r="B77" s="80">
        <v>420</v>
      </c>
      <c r="C77" s="80">
        <v>12</v>
      </c>
      <c r="D77" s="80">
        <v>25</v>
      </c>
      <c r="E77" s="80">
        <v>2015</v>
      </c>
      <c r="F77" s="80" t="s">
        <v>91</v>
      </c>
      <c r="G77" s="80" t="s">
        <v>1672</v>
      </c>
      <c r="H77" s="80" t="s">
        <v>1673</v>
      </c>
      <c r="I77" s="177"/>
      <c r="J77" s="81">
        <v>12.729561106141695</v>
      </c>
      <c r="K77" s="81">
        <v>0.591829610498248</v>
      </c>
      <c r="L77" s="81">
        <v>0.62744670620656717</v>
      </c>
      <c r="M77" s="81">
        <v>4.0387609892057261</v>
      </c>
      <c r="N77" s="81">
        <v>9.6949128131688926</v>
      </c>
      <c r="O77" s="81">
        <v>2.5525290939709073</v>
      </c>
      <c r="P77" s="81">
        <v>2.4020914302434342</v>
      </c>
      <c r="Q77" s="81">
        <v>0.24296666521686178</v>
      </c>
      <c r="R77" s="81">
        <v>0</v>
      </c>
      <c r="S77" s="81">
        <v>0.17263376802469194</v>
      </c>
      <c r="T77" s="82"/>
      <c r="U77" s="81">
        <v>507999</v>
      </c>
      <c r="V77" s="81">
        <v>183</v>
      </c>
      <c r="W77" s="81">
        <v>13</v>
      </c>
      <c r="X77" s="81">
        <v>667</v>
      </c>
      <c r="Y77" s="81">
        <v>1854</v>
      </c>
      <c r="Z77" s="81">
        <v>1483</v>
      </c>
      <c r="AA77" s="81">
        <v>478</v>
      </c>
      <c r="AB77" s="81">
        <v>3344</v>
      </c>
      <c r="AC77" s="81">
        <v>0</v>
      </c>
      <c r="AD77" s="81">
        <v>0.17263376802469194</v>
      </c>
      <c r="AE77" s="82"/>
      <c r="AF77" s="81">
        <v>3920380.9713429464</v>
      </c>
      <c r="AG77" s="81">
        <v>394288.64486313489</v>
      </c>
      <c r="AH77" s="81">
        <v>81130.028915004761</v>
      </c>
      <c r="AI77" s="81">
        <v>4242174.1365356678</v>
      </c>
      <c r="AJ77" s="81">
        <v>7652486.4360236013</v>
      </c>
      <c r="AK77" s="81">
        <v>0</v>
      </c>
      <c r="AL77" s="81">
        <v>0</v>
      </c>
      <c r="AM77" s="81">
        <v>458281.17244758637</v>
      </c>
      <c r="AN77" s="81">
        <v>0</v>
      </c>
      <c r="AO77" s="81">
        <v>0</v>
      </c>
      <c r="AP77" s="82"/>
      <c r="AQ77" s="81">
        <v>2</v>
      </c>
      <c r="AR77" s="81">
        <v>0</v>
      </c>
      <c r="AS77" s="81">
        <v>0</v>
      </c>
      <c r="AT77" s="81">
        <v>0</v>
      </c>
      <c r="AU77" s="81">
        <v>0</v>
      </c>
      <c r="AV77" s="81">
        <v>0</v>
      </c>
      <c r="AW77" s="81" t="s">
        <v>564</v>
      </c>
      <c r="AX77" s="82"/>
      <c r="AY77" s="81">
        <v>9.5</v>
      </c>
      <c r="AZ77" s="81">
        <v>0</v>
      </c>
      <c r="BA77" s="81">
        <v>0</v>
      </c>
      <c r="BB77" s="81">
        <v>0</v>
      </c>
      <c r="BC77" s="81">
        <v>0</v>
      </c>
      <c r="BD77" s="81">
        <v>0</v>
      </c>
      <c r="BE77" s="81" t="s">
        <v>564</v>
      </c>
      <c r="BF77" s="82"/>
      <c r="BG77" s="81">
        <v>0</v>
      </c>
      <c r="BH77" s="81">
        <v>0</v>
      </c>
      <c r="BI77" s="81">
        <v>0</v>
      </c>
      <c r="BJ77" s="81">
        <v>0</v>
      </c>
      <c r="BK77" s="81">
        <v>0</v>
      </c>
      <c r="BL77" s="81">
        <v>0</v>
      </c>
      <c r="BM77" s="82"/>
      <c r="BN77" s="81">
        <v>0</v>
      </c>
      <c r="BO77" s="81">
        <v>0</v>
      </c>
      <c r="BP77" s="81">
        <v>0</v>
      </c>
      <c r="BQ77" s="81">
        <v>0</v>
      </c>
      <c r="BR77" s="81">
        <v>0</v>
      </c>
      <c r="BS77" s="81">
        <v>0</v>
      </c>
      <c r="BT77"/>
      <c r="BU77" s="80">
        <v>0</v>
      </c>
      <c r="BV77" s="80">
        <v>0</v>
      </c>
      <c r="BW77" s="80">
        <v>0</v>
      </c>
      <c r="BX77" s="80">
        <v>0</v>
      </c>
      <c r="BY77" s="80">
        <v>0</v>
      </c>
      <c r="BZ77" s="80">
        <v>0</v>
      </c>
      <c r="CA77" s="80">
        <v>0</v>
      </c>
      <c r="CB77" s="80">
        <v>0</v>
      </c>
      <c r="CC77" s="80">
        <v>0</v>
      </c>
    </row>
    <row r="78" spans="1:81">
      <c r="A78" s="80" t="s">
        <v>1853</v>
      </c>
      <c r="B78" s="80">
        <v>421</v>
      </c>
      <c r="C78" s="80">
        <v>13</v>
      </c>
      <c r="D78" s="80">
        <v>25</v>
      </c>
      <c r="E78" s="80">
        <v>2016</v>
      </c>
      <c r="F78" s="80" t="s">
        <v>92</v>
      </c>
      <c r="G78" s="80" t="s">
        <v>1672</v>
      </c>
      <c r="H78" s="80" t="s">
        <v>1673</v>
      </c>
      <c r="I78" s="177"/>
      <c r="J78" s="81">
        <v>12.124538898597327</v>
      </c>
      <c r="K78" s="81">
        <v>0.55825988570663831</v>
      </c>
      <c r="L78" s="81">
        <v>0.67472366976262221</v>
      </c>
      <c r="M78" s="81">
        <v>3.462769158167383</v>
      </c>
      <c r="N78" s="81">
        <v>9.7580487880298232</v>
      </c>
      <c r="O78" s="81">
        <v>2.5011290923447058</v>
      </c>
      <c r="P78" s="81">
        <v>2.6188511224587274</v>
      </c>
      <c r="Q78" s="81">
        <v>0.22941282646104214</v>
      </c>
      <c r="R78" s="81">
        <v>0</v>
      </c>
      <c r="S78" s="81">
        <v>0.2936873096807277</v>
      </c>
      <c r="T78" s="82"/>
      <c r="U78" s="81">
        <v>460564.00000000012</v>
      </c>
      <c r="V78" s="81">
        <v>183</v>
      </c>
      <c r="W78" s="81">
        <v>13</v>
      </c>
      <c r="X78" s="81">
        <v>667</v>
      </c>
      <c r="Y78" s="81">
        <v>1835</v>
      </c>
      <c r="Z78" s="81">
        <v>1471</v>
      </c>
      <c r="AA78" s="81">
        <v>539</v>
      </c>
      <c r="AB78" s="81">
        <v>3248</v>
      </c>
      <c r="AC78" s="81">
        <v>0</v>
      </c>
      <c r="AD78" s="81">
        <v>0.2936873096807277</v>
      </c>
      <c r="AE78" s="82"/>
      <c r="AF78" s="81">
        <v>3799420.8272960181</v>
      </c>
      <c r="AG78" s="81">
        <v>375837.71481884562</v>
      </c>
      <c r="AH78" s="81">
        <v>68761.697236556196</v>
      </c>
      <c r="AI78" s="81">
        <v>4234535.5825011153</v>
      </c>
      <c r="AJ78" s="81">
        <v>7883518.1943838606</v>
      </c>
      <c r="AK78" s="81">
        <v>0</v>
      </c>
      <c r="AL78" s="81">
        <v>0</v>
      </c>
      <c r="AM78" s="81">
        <v>445470.59342748241</v>
      </c>
      <c r="AN78" s="81">
        <v>0</v>
      </c>
      <c r="AO78" s="81">
        <v>0</v>
      </c>
      <c r="AP78" s="82"/>
      <c r="AQ78" s="81">
        <v>3</v>
      </c>
      <c r="AR78" s="81">
        <v>0</v>
      </c>
      <c r="AS78" s="81">
        <v>0</v>
      </c>
      <c r="AT78" s="81">
        <v>0</v>
      </c>
      <c r="AU78" s="81">
        <v>0</v>
      </c>
      <c r="AV78" s="81">
        <v>0</v>
      </c>
      <c r="AW78" s="81" t="s">
        <v>564</v>
      </c>
      <c r="AX78" s="82"/>
      <c r="AY78" s="81">
        <v>14.7</v>
      </c>
      <c r="AZ78" s="81">
        <v>0</v>
      </c>
      <c r="BA78" s="81">
        <v>0</v>
      </c>
      <c r="BB78" s="81">
        <v>0</v>
      </c>
      <c r="BC78" s="81">
        <v>0</v>
      </c>
      <c r="BD78" s="81">
        <v>0</v>
      </c>
      <c r="BE78" s="81" t="s">
        <v>564</v>
      </c>
      <c r="BF78" s="82"/>
      <c r="BG78" s="81">
        <v>0</v>
      </c>
      <c r="BH78" s="81">
        <v>0</v>
      </c>
      <c r="BI78" s="81">
        <v>0</v>
      </c>
      <c r="BJ78" s="81">
        <v>0</v>
      </c>
      <c r="BK78" s="81">
        <v>0</v>
      </c>
      <c r="BL78" s="81">
        <v>0</v>
      </c>
      <c r="BM78" s="82"/>
      <c r="BN78" s="81">
        <v>0</v>
      </c>
      <c r="BO78" s="81">
        <v>0</v>
      </c>
      <c r="BP78" s="81">
        <v>0</v>
      </c>
      <c r="BQ78" s="81">
        <v>0</v>
      </c>
      <c r="BR78" s="81">
        <v>0</v>
      </c>
      <c r="BS78" s="81">
        <v>0</v>
      </c>
      <c r="BT78"/>
      <c r="BU78" s="80">
        <v>0</v>
      </c>
      <c r="BV78" s="80">
        <v>0</v>
      </c>
      <c r="BW78" s="80">
        <v>0</v>
      </c>
      <c r="BX78" s="80">
        <v>0</v>
      </c>
      <c r="BY78" s="80">
        <v>0</v>
      </c>
      <c r="BZ78" s="80">
        <v>0</v>
      </c>
      <c r="CA78" s="80">
        <v>0</v>
      </c>
      <c r="CB78" s="80">
        <v>0</v>
      </c>
      <c r="CC78" s="80">
        <v>0</v>
      </c>
    </row>
    <row r="79" spans="1:81">
      <c r="A79" s="80" t="s">
        <v>1854</v>
      </c>
      <c r="B79" s="80">
        <v>422</v>
      </c>
      <c r="C79" s="80">
        <v>14</v>
      </c>
      <c r="D79" s="80">
        <v>25</v>
      </c>
      <c r="E79" s="80">
        <v>2017</v>
      </c>
      <c r="F79" s="80" t="s">
        <v>71</v>
      </c>
      <c r="G79" s="80" t="s">
        <v>1672</v>
      </c>
      <c r="H79" s="80" t="s">
        <v>1673</v>
      </c>
      <c r="I79" s="177"/>
      <c r="J79" s="81">
        <v>13.264971116092283</v>
      </c>
      <c r="K79" s="81">
        <v>0.570458016047098</v>
      </c>
      <c r="L79" s="81">
        <v>0.60907984107812874</v>
      </c>
      <c r="M79" s="81">
        <v>3.4720839050032124</v>
      </c>
      <c r="N79" s="81">
        <v>9.4343323500670415</v>
      </c>
      <c r="O79" s="81">
        <v>2.4787146420186041</v>
      </c>
      <c r="P79" s="81">
        <v>2.6215734104182733</v>
      </c>
      <c r="Q79" s="81">
        <v>0.21753759848645726</v>
      </c>
      <c r="R79" s="81">
        <v>0</v>
      </c>
      <c r="S79" s="81">
        <v>0.22017514411941208</v>
      </c>
      <c r="T79" s="82"/>
      <c r="U79" s="81">
        <v>495813</v>
      </c>
      <c r="V79" s="81">
        <v>183</v>
      </c>
      <c r="W79" s="81">
        <v>13</v>
      </c>
      <c r="X79" s="81">
        <v>667</v>
      </c>
      <c r="Y79" s="81">
        <v>1813</v>
      </c>
      <c r="Z79" s="81">
        <v>1482</v>
      </c>
      <c r="AA79" s="81">
        <v>543</v>
      </c>
      <c r="AB79" s="81">
        <v>3185</v>
      </c>
      <c r="AC79" s="81">
        <v>0</v>
      </c>
      <c r="AD79" s="81">
        <v>0.22017514411941211</v>
      </c>
      <c r="AE79" s="82"/>
      <c r="AF79" s="81">
        <v>4019195.727083107</v>
      </c>
      <c r="AG79" s="81">
        <v>376929.72940203868</v>
      </c>
      <c r="AH79" s="81">
        <v>83999.688380281907</v>
      </c>
      <c r="AI79" s="81">
        <v>4129770.5067032729</v>
      </c>
      <c r="AJ79" s="81">
        <v>6825802.1706228666</v>
      </c>
      <c r="AK79" s="81">
        <v>0</v>
      </c>
      <c r="AL79" s="81">
        <v>0</v>
      </c>
      <c r="AM79" s="81">
        <v>437513.51972874172</v>
      </c>
      <c r="AN79" s="81">
        <v>0</v>
      </c>
      <c r="AO79" s="81">
        <v>0</v>
      </c>
      <c r="AP79" s="82"/>
      <c r="AQ79" s="81">
        <v>3</v>
      </c>
      <c r="AR79" s="81">
        <v>1</v>
      </c>
      <c r="AS79" s="81">
        <v>0</v>
      </c>
      <c r="AT79" s="81">
        <v>0</v>
      </c>
      <c r="AU79" s="81">
        <v>0</v>
      </c>
      <c r="AV79" s="81">
        <v>0</v>
      </c>
      <c r="AW79" s="81" t="s">
        <v>564</v>
      </c>
      <c r="AX79" s="82"/>
      <c r="AY79" s="81">
        <v>14.7</v>
      </c>
      <c r="AZ79" s="81">
        <v>1000</v>
      </c>
      <c r="BA79" s="81">
        <v>0</v>
      </c>
      <c r="BB79" s="81">
        <v>0</v>
      </c>
      <c r="BC79" s="81">
        <v>0</v>
      </c>
      <c r="BD79" s="81">
        <v>0</v>
      </c>
      <c r="BE79" s="81" t="s">
        <v>564</v>
      </c>
      <c r="BF79" s="82"/>
      <c r="BG79" s="81">
        <v>0</v>
      </c>
      <c r="BH79" s="81">
        <v>0</v>
      </c>
      <c r="BI79" s="81">
        <v>0</v>
      </c>
      <c r="BJ79" s="81">
        <v>0</v>
      </c>
      <c r="BK79" s="81">
        <v>0</v>
      </c>
      <c r="BL79" s="81">
        <v>0</v>
      </c>
      <c r="BM79" s="82"/>
      <c r="BN79" s="81">
        <v>0</v>
      </c>
      <c r="BO79" s="81">
        <v>0</v>
      </c>
      <c r="BP79" s="81">
        <v>0</v>
      </c>
      <c r="BQ79" s="81">
        <v>0</v>
      </c>
      <c r="BR79" s="81">
        <v>0</v>
      </c>
      <c r="BS79" s="81">
        <v>0</v>
      </c>
      <c r="BT79"/>
      <c r="BU79" s="80">
        <v>0</v>
      </c>
      <c r="BV79" s="80">
        <v>0</v>
      </c>
      <c r="BW79" s="80">
        <v>0</v>
      </c>
      <c r="BX79" s="80">
        <v>0</v>
      </c>
      <c r="BY79" s="80">
        <v>0</v>
      </c>
      <c r="BZ79" s="80">
        <v>0</v>
      </c>
      <c r="CA79" s="80">
        <v>0</v>
      </c>
      <c r="CB79" s="80">
        <v>0</v>
      </c>
      <c r="CC79" s="80">
        <v>0</v>
      </c>
    </row>
    <row r="80" spans="1:81">
      <c r="A80" s="80" t="s">
        <v>1855</v>
      </c>
      <c r="B80" s="80">
        <v>423</v>
      </c>
      <c r="C80" s="80">
        <v>15</v>
      </c>
      <c r="D80" s="80">
        <v>25</v>
      </c>
      <c r="E80" s="80">
        <v>2018</v>
      </c>
      <c r="F80" s="80" t="s">
        <v>93</v>
      </c>
      <c r="G80" s="80" t="s">
        <v>1672</v>
      </c>
      <c r="H80" s="80" t="s">
        <v>1673</v>
      </c>
      <c r="I80" s="177"/>
      <c r="J80" s="81">
        <v>10.397132928441469</v>
      </c>
      <c r="K80" s="81">
        <v>0.53094190203887337</v>
      </c>
      <c r="L80" s="81">
        <v>0.5587523025596115</v>
      </c>
      <c r="M80" s="81">
        <v>3.4892084880208136</v>
      </c>
      <c r="N80" s="81">
        <v>8.4656457682281712</v>
      </c>
      <c r="O80" s="81">
        <v>2.396040286897763</v>
      </c>
      <c r="P80" s="81">
        <v>2.6050374167792434</v>
      </c>
      <c r="Q80" s="81">
        <v>0.19596961366354379</v>
      </c>
      <c r="R80" s="81">
        <v>0</v>
      </c>
      <c r="S80" s="81">
        <v>0.28304106283223029</v>
      </c>
      <c r="T80" s="82"/>
      <c r="U80" s="81">
        <v>406062</v>
      </c>
      <c r="V80" s="81">
        <v>183</v>
      </c>
      <c r="W80" s="81">
        <v>13</v>
      </c>
      <c r="X80" s="81">
        <v>667</v>
      </c>
      <c r="Y80" s="81">
        <v>1767</v>
      </c>
      <c r="Z80" s="81">
        <v>1460</v>
      </c>
      <c r="AA80" s="81">
        <v>545</v>
      </c>
      <c r="AB80" s="81">
        <v>3092</v>
      </c>
      <c r="AC80" s="81">
        <v>0</v>
      </c>
      <c r="AD80" s="81">
        <v>0.28304106283223029</v>
      </c>
      <c r="AE80" s="82"/>
      <c r="AF80" s="81">
        <v>3304237.6157775372</v>
      </c>
      <c r="AG80" s="81">
        <v>341031.23527452542</v>
      </c>
      <c r="AH80" s="81">
        <v>79169.716634117955</v>
      </c>
      <c r="AI80" s="81">
        <v>4221469.0234443527</v>
      </c>
      <c r="AJ80" s="81">
        <v>6447566.2439043438</v>
      </c>
      <c r="AK80" s="81">
        <v>0</v>
      </c>
      <c r="AL80" s="81">
        <v>0</v>
      </c>
      <c r="AM80" s="81">
        <v>425617.23432041833</v>
      </c>
      <c r="AN80" s="81">
        <v>0</v>
      </c>
      <c r="AO80" s="81">
        <v>0</v>
      </c>
      <c r="AP80" s="82"/>
      <c r="AQ80" s="81">
        <v>4</v>
      </c>
      <c r="AR80" s="81">
        <v>1</v>
      </c>
      <c r="AS80" s="81">
        <v>0</v>
      </c>
      <c r="AT80" s="81">
        <v>0</v>
      </c>
      <c r="AU80" s="81">
        <v>0</v>
      </c>
      <c r="AV80" s="81">
        <v>0</v>
      </c>
      <c r="AW80" s="81" t="s">
        <v>564</v>
      </c>
      <c r="AX80" s="82"/>
      <c r="AY80" s="81">
        <v>20</v>
      </c>
      <c r="AZ80" s="81">
        <v>1000</v>
      </c>
      <c r="BA80" s="81">
        <v>0</v>
      </c>
      <c r="BB80" s="81">
        <v>0</v>
      </c>
      <c r="BC80" s="81">
        <v>0</v>
      </c>
      <c r="BD80" s="81">
        <v>0</v>
      </c>
      <c r="BE80" s="81" t="s">
        <v>564</v>
      </c>
      <c r="BF80" s="82"/>
      <c r="BG80" s="81">
        <v>0</v>
      </c>
      <c r="BH80" s="81">
        <v>0</v>
      </c>
      <c r="BI80" s="81">
        <v>0</v>
      </c>
      <c r="BJ80" s="81">
        <v>0</v>
      </c>
      <c r="BK80" s="81">
        <v>0</v>
      </c>
      <c r="BL80" s="81">
        <v>0</v>
      </c>
      <c r="BM80" s="82"/>
      <c r="BN80" s="81">
        <v>0</v>
      </c>
      <c r="BO80" s="81">
        <v>0</v>
      </c>
      <c r="BP80" s="81">
        <v>0</v>
      </c>
      <c r="BQ80" s="81">
        <v>0</v>
      </c>
      <c r="BR80" s="81">
        <v>0</v>
      </c>
      <c r="BS80" s="81">
        <v>0</v>
      </c>
      <c r="BT80"/>
      <c r="BU80" s="80">
        <v>0</v>
      </c>
      <c r="BV80" s="80">
        <v>0</v>
      </c>
      <c r="BW80" s="80">
        <v>0</v>
      </c>
      <c r="BX80" s="80">
        <v>0</v>
      </c>
      <c r="BY80" s="80">
        <v>0</v>
      </c>
      <c r="BZ80" s="80">
        <v>0</v>
      </c>
      <c r="CA80" s="80">
        <v>0</v>
      </c>
      <c r="CB80" s="80">
        <v>0</v>
      </c>
      <c r="CC80" s="80">
        <v>0</v>
      </c>
    </row>
    <row r="81" spans="1:81">
      <c r="A81" s="80" t="s">
        <v>1856</v>
      </c>
      <c r="B81" s="80">
        <v>424</v>
      </c>
      <c r="C81" s="80">
        <v>16</v>
      </c>
      <c r="D81" s="80">
        <v>25</v>
      </c>
      <c r="E81" s="80">
        <v>2019</v>
      </c>
      <c r="F81" s="80" t="s">
        <v>73</v>
      </c>
      <c r="G81" s="80" t="s">
        <v>1672</v>
      </c>
      <c r="H81" s="80" t="s">
        <v>1673</v>
      </c>
      <c r="I81" s="177"/>
      <c r="J81" s="81">
        <v>9.1536388727982079</v>
      </c>
      <c r="K81" s="81">
        <v>0.4926749890705483</v>
      </c>
      <c r="L81" s="81">
        <v>0.56125570352754084</v>
      </c>
      <c r="M81" s="81">
        <v>3.1301368441760995</v>
      </c>
      <c r="N81" s="81">
        <v>8.4877450058384607</v>
      </c>
      <c r="O81" s="81">
        <v>2.3256240306470195</v>
      </c>
      <c r="P81" s="81">
        <v>2.2201436129261727</v>
      </c>
      <c r="Q81" s="81">
        <v>0.18605200161118682</v>
      </c>
      <c r="R81" s="81">
        <v>0</v>
      </c>
      <c r="S81" s="81">
        <v>0.24987850767560285</v>
      </c>
      <c r="T81" s="82"/>
      <c r="U81" s="81">
        <v>376069</v>
      </c>
      <c r="V81" s="81">
        <v>183</v>
      </c>
      <c r="W81" s="81">
        <v>13</v>
      </c>
      <c r="X81" s="81">
        <v>667</v>
      </c>
      <c r="Y81" s="81">
        <v>1750</v>
      </c>
      <c r="Z81" s="81">
        <v>1456</v>
      </c>
      <c r="AA81" s="81">
        <v>461</v>
      </c>
      <c r="AB81" s="81">
        <v>3015</v>
      </c>
      <c r="AC81" s="81">
        <v>0</v>
      </c>
      <c r="AD81" s="81">
        <v>0.24987850767560291</v>
      </c>
      <c r="AE81" s="82"/>
      <c r="AF81" s="81">
        <v>3002847.0732693388</v>
      </c>
      <c r="AG81" s="81">
        <v>340930.24635479588</v>
      </c>
      <c r="AH81" s="81">
        <v>85479.645800187544</v>
      </c>
      <c r="AI81" s="81">
        <v>4136689.196751703</v>
      </c>
      <c r="AJ81" s="81">
        <v>6494359.6981548304</v>
      </c>
      <c r="AK81" s="81">
        <v>0</v>
      </c>
      <c r="AL81" s="81">
        <v>0</v>
      </c>
      <c r="AM81" s="81">
        <v>410620.30309215188</v>
      </c>
      <c r="AN81" s="81">
        <v>0</v>
      </c>
      <c r="AO81" s="81">
        <v>0</v>
      </c>
      <c r="AP81" s="82"/>
      <c r="AQ81" s="81">
        <v>5</v>
      </c>
      <c r="AR81" s="81">
        <v>2</v>
      </c>
      <c r="AS81" s="81">
        <v>0</v>
      </c>
      <c r="AT81" s="81">
        <v>0</v>
      </c>
      <c r="AU81" s="81">
        <v>0</v>
      </c>
      <c r="AV81" s="81">
        <v>0</v>
      </c>
      <c r="AW81" s="81" t="s">
        <v>564</v>
      </c>
      <c r="AX81" s="82"/>
      <c r="AY81" s="81">
        <v>26.2</v>
      </c>
      <c r="AZ81" s="81">
        <v>1049.5</v>
      </c>
      <c r="BA81" s="81">
        <v>0</v>
      </c>
      <c r="BB81" s="81">
        <v>0</v>
      </c>
      <c r="BC81" s="81">
        <v>0</v>
      </c>
      <c r="BD81" s="81">
        <v>0</v>
      </c>
      <c r="BE81" s="81" t="s">
        <v>564</v>
      </c>
      <c r="BF81" s="82"/>
      <c r="BG81" s="81">
        <v>0</v>
      </c>
      <c r="BH81" s="81">
        <v>0</v>
      </c>
      <c r="BI81" s="81">
        <v>0</v>
      </c>
      <c r="BJ81" s="81">
        <v>0</v>
      </c>
      <c r="BK81" s="81">
        <v>0</v>
      </c>
      <c r="BL81" s="81">
        <v>0</v>
      </c>
      <c r="BM81" s="82"/>
      <c r="BN81" s="81">
        <v>0</v>
      </c>
      <c r="BO81" s="81">
        <v>0</v>
      </c>
      <c r="BP81" s="81">
        <v>0</v>
      </c>
      <c r="BQ81" s="81">
        <v>0</v>
      </c>
      <c r="BR81" s="81">
        <v>0</v>
      </c>
      <c r="BS81" s="81">
        <v>0</v>
      </c>
      <c r="BT81"/>
      <c r="BU81" s="80">
        <v>0</v>
      </c>
      <c r="BV81" s="80">
        <v>0</v>
      </c>
      <c r="BW81" s="80">
        <v>0</v>
      </c>
      <c r="BX81" s="80">
        <v>0</v>
      </c>
      <c r="BY81" s="80">
        <v>0</v>
      </c>
      <c r="BZ81" s="80">
        <v>0</v>
      </c>
      <c r="CA81" s="80">
        <v>0</v>
      </c>
      <c r="CB81" s="80">
        <v>0</v>
      </c>
      <c r="CC81" s="80">
        <v>0</v>
      </c>
    </row>
    <row r="82" spans="1:81">
      <c r="A82" s="80" t="s">
        <v>1857</v>
      </c>
      <c r="B82" s="80">
        <v>425</v>
      </c>
      <c r="C82" s="80">
        <v>17</v>
      </c>
      <c r="D82" s="80">
        <v>25</v>
      </c>
      <c r="E82" s="80">
        <v>2020</v>
      </c>
      <c r="F82" s="80" t="s">
        <v>218</v>
      </c>
      <c r="G82" s="80" t="s">
        <v>1672</v>
      </c>
      <c r="H82" s="80" t="s">
        <v>1673</v>
      </c>
      <c r="I82" s="177"/>
      <c r="J82" s="81">
        <v>9.3004562613071542</v>
      </c>
      <c r="K82" s="81">
        <v>0.39574753538077073</v>
      </c>
      <c r="L82" s="81">
        <v>2.5751540003421378</v>
      </c>
      <c r="M82" s="81">
        <v>3.114974618392091</v>
      </c>
      <c r="N82" s="81">
        <v>7.6327983968119364</v>
      </c>
      <c r="O82" s="81">
        <v>1.9941932798719806</v>
      </c>
      <c r="P82" s="81">
        <v>2.473383003209721</v>
      </c>
      <c r="Q82" s="81">
        <v>0.17099319605137434</v>
      </c>
      <c r="R82" s="81">
        <v>0</v>
      </c>
      <c r="S82" s="81">
        <v>0.1599108591976664</v>
      </c>
      <c r="T82" s="82"/>
      <c r="U82" s="81">
        <v>433145</v>
      </c>
      <c r="V82" s="81">
        <v>136</v>
      </c>
      <c r="W82" s="81">
        <v>53</v>
      </c>
      <c r="X82" s="81">
        <v>698</v>
      </c>
      <c r="Y82" s="81">
        <v>1717</v>
      </c>
      <c r="Z82" s="81">
        <v>1425</v>
      </c>
      <c r="AA82" s="81">
        <v>558</v>
      </c>
      <c r="AB82" s="81">
        <v>2900</v>
      </c>
      <c r="AC82" s="81">
        <v>0</v>
      </c>
      <c r="AD82" s="81">
        <v>0.1599108591976664</v>
      </c>
      <c r="AE82" s="82"/>
      <c r="AF82" s="81">
        <v>3381956.065585467</v>
      </c>
      <c r="AG82" s="81">
        <v>253555.68175970894</v>
      </c>
      <c r="AH82" s="81">
        <v>377641.92569322995</v>
      </c>
      <c r="AI82" s="81">
        <v>4007693.7973289024</v>
      </c>
      <c r="AJ82" s="81">
        <v>6505059.2072618678</v>
      </c>
      <c r="AK82" s="81"/>
      <c r="AL82" s="81"/>
      <c r="AM82" s="81">
        <v>378482.2196720072</v>
      </c>
      <c r="AN82" s="81"/>
      <c r="AO82" s="81"/>
      <c r="AP82" s="82"/>
      <c r="AQ82" s="81">
        <v>5</v>
      </c>
      <c r="AR82" s="81">
        <v>3</v>
      </c>
      <c r="AS82" s="81">
        <v>0</v>
      </c>
      <c r="AT82" s="81">
        <v>0</v>
      </c>
      <c r="AU82" s="81">
        <v>0</v>
      </c>
      <c r="AV82" s="81">
        <v>0</v>
      </c>
      <c r="AW82" s="81">
        <v>0</v>
      </c>
      <c r="AX82" s="82"/>
      <c r="AY82" s="81">
        <v>26.2</v>
      </c>
      <c r="AZ82" s="81">
        <v>1247.5</v>
      </c>
      <c r="BA82" s="81">
        <v>0</v>
      </c>
      <c r="BB82" s="81">
        <v>0</v>
      </c>
      <c r="BC82" s="81">
        <v>0</v>
      </c>
      <c r="BD82" s="81">
        <v>0</v>
      </c>
      <c r="BE82" s="81">
        <v>0</v>
      </c>
      <c r="BF82" s="82"/>
      <c r="BG82" s="81">
        <v>0</v>
      </c>
      <c r="BH82" s="81">
        <v>0</v>
      </c>
      <c r="BI82" s="81">
        <v>0</v>
      </c>
      <c r="BJ82" s="81">
        <v>0</v>
      </c>
      <c r="BK82" s="81">
        <v>0</v>
      </c>
      <c r="BL82" s="81">
        <v>0</v>
      </c>
      <c r="BM82" s="82"/>
      <c r="BN82" s="81">
        <v>0</v>
      </c>
      <c r="BO82" s="81">
        <v>0</v>
      </c>
      <c r="BP82" s="81">
        <v>0</v>
      </c>
      <c r="BQ82" s="81">
        <v>0</v>
      </c>
      <c r="BR82" s="81">
        <v>0</v>
      </c>
      <c r="BS82" s="81">
        <v>0</v>
      </c>
      <c r="BT82"/>
      <c r="BU82" s="80">
        <v>0</v>
      </c>
      <c r="BV82" s="80">
        <v>0</v>
      </c>
      <c r="BW82" s="80">
        <v>0</v>
      </c>
      <c r="BX82" s="80">
        <v>0</v>
      </c>
      <c r="BY82" s="80">
        <v>0</v>
      </c>
      <c r="BZ82" s="80">
        <v>0</v>
      </c>
      <c r="CA82" s="80">
        <v>0</v>
      </c>
      <c r="CB82" s="80">
        <v>0</v>
      </c>
      <c r="CC82" s="80">
        <v>0</v>
      </c>
    </row>
    <row r="83" spans="1:81">
      <c r="A83" s="80" t="s">
        <v>1680</v>
      </c>
      <c r="B83" s="80">
        <v>425</v>
      </c>
      <c r="C83" s="80">
        <v>18</v>
      </c>
      <c r="D83" s="80">
        <v>25</v>
      </c>
      <c r="E83" s="80">
        <v>2021</v>
      </c>
      <c r="F83" s="80" t="s">
        <v>75</v>
      </c>
      <c r="G83" s="174" t="s">
        <v>1672</v>
      </c>
      <c r="H83" s="80" t="s">
        <v>1673</v>
      </c>
      <c r="I83" s="177"/>
      <c r="J83" s="81">
        <v>8.6919845271370058</v>
      </c>
      <c r="K83" s="81">
        <v>0.38121472933344402</v>
      </c>
      <c r="L83" s="81">
        <v>2.3500570691755196</v>
      </c>
      <c r="M83" s="81">
        <v>3.1462234044089175</v>
      </c>
      <c r="N83" s="81">
        <v>7.018203533682283</v>
      </c>
      <c r="O83" s="81">
        <v>1.9013654022793369</v>
      </c>
      <c r="P83" s="81">
        <v>2.5271823029500222</v>
      </c>
      <c r="Q83" s="81">
        <v>0.16695883381635518</v>
      </c>
      <c r="R83" s="81">
        <v>0</v>
      </c>
      <c r="S83" s="81">
        <v>0.14041707825223079</v>
      </c>
      <c r="T83" s="82"/>
      <c r="U83" s="81">
        <v>415709</v>
      </c>
      <c r="V83" s="81">
        <v>136</v>
      </c>
      <c r="W83" s="81">
        <v>53</v>
      </c>
      <c r="X83" s="81">
        <v>698</v>
      </c>
      <c r="Y83" s="81">
        <v>1662</v>
      </c>
      <c r="Z83" s="81">
        <v>1399</v>
      </c>
      <c r="AA83" s="81">
        <v>556</v>
      </c>
      <c r="AB83" s="81">
        <v>2798</v>
      </c>
      <c r="AC83" s="81">
        <v>0</v>
      </c>
      <c r="AD83" s="81">
        <v>0.14041707825223079</v>
      </c>
      <c r="AE83" s="82"/>
      <c r="AF83" s="81">
        <v>3184152.0040635378</v>
      </c>
      <c r="AG83" s="81">
        <v>257934.19038635891</v>
      </c>
      <c r="AH83" s="81">
        <v>338577.9637773335</v>
      </c>
      <c r="AI83" s="81">
        <v>4372986.0080999006</v>
      </c>
      <c r="AJ83" s="81">
        <v>6136268.0407260405</v>
      </c>
      <c r="AK83" s="81">
        <v>0</v>
      </c>
      <c r="AL83" s="81">
        <v>0</v>
      </c>
      <c r="AM83" s="81">
        <v>367276.35808623256</v>
      </c>
      <c r="AN83" s="81">
        <v>0</v>
      </c>
      <c r="AO83" s="81">
        <v>0</v>
      </c>
      <c r="AP83" s="82"/>
      <c r="AQ83" s="81">
        <v>5</v>
      </c>
      <c r="AR83" s="81">
        <v>3</v>
      </c>
      <c r="AS83" s="81">
        <v>2</v>
      </c>
      <c r="AT83" s="81">
        <v>0</v>
      </c>
      <c r="AU83" s="81">
        <v>0</v>
      </c>
      <c r="AV83" s="81">
        <v>0</v>
      </c>
      <c r="AW83" s="81"/>
      <c r="AX83" s="82"/>
      <c r="AY83" s="81">
        <v>26.2</v>
      </c>
      <c r="AZ83" s="81">
        <v>1247.5</v>
      </c>
      <c r="BA83" s="81">
        <v>9989</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1671</v>
      </c>
      <c r="B84" s="80">
        <v>425</v>
      </c>
      <c r="C84" s="80">
        <v>19</v>
      </c>
      <c r="D84" s="80">
        <v>25</v>
      </c>
      <c r="E84" s="80">
        <v>2022</v>
      </c>
      <c r="F84" s="80" t="s">
        <v>568</v>
      </c>
      <c r="G84" s="174" t="s">
        <v>1672</v>
      </c>
      <c r="H84" s="80" t="s">
        <v>1673</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7</v>
      </c>
      <c r="AR84" s="81">
        <v>3</v>
      </c>
      <c r="AS84" s="81">
        <v>2</v>
      </c>
      <c r="AT84" s="81">
        <v>0</v>
      </c>
      <c r="AU84" s="81">
        <v>0</v>
      </c>
      <c r="AV84" s="81">
        <v>0</v>
      </c>
      <c r="AW84" s="81"/>
      <c r="AX84" s="82"/>
      <c r="AY84" s="81">
        <v>41</v>
      </c>
      <c r="AZ84" s="81">
        <v>1247.5</v>
      </c>
      <c r="BA84" s="81">
        <v>9989</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1858</v>
      </c>
      <c r="B85" s="80">
        <v>86</v>
      </c>
      <c r="C85" s="80">
        <v>1</v>
      </c>
      <c r="D85" s="80">
        <v>6</v>
      </c>
      <c r="E85" s="80">
        <v>1990</v>
      </c>
      <c r="F85" s="80" t="s">
        <v>562</v>
      </c>
      <c r="G85" s="80" t="s">
        <v>1675</v>
      </c>
      <c r="H85" s="80" t="s">
        <v>1676</v>
      </c>
      <c r="I85" s="177"/>
      <c r="J85" s="81">
        <v>28.709183288159309</v>
      </c>
      <c r="K85" s="81">
        <v>1.9839307051018498</v>
      </c>
      <c r="L85" s="81">
        <v>0</v>
      </c>
      <c r="M85" s="81">
        <v>2.7316718801525499</v>
      </c>
      <c r="N85" s="81">
        <v>7.1286250834138576</v>
      </c>
      <c r="O85" s="81">
        <v>3.5131507856099282</v>
      </c>
      <c r="P85" s="81">
        <v>5.4816276360136618</v>
      </c>
      <c r="Q85" s="81">
        <v>0.30806936269831092</v>
      </c>
      <c r="R85" s="81">
        <v>0</v>
      </c>
      <c r="S85" s="81">
        <v>0.25086464305084988</v>
      </c>
      <c r="T85" s="82"/>
      <c r="U85" s="81">
        <v>806052</v>
      </c>
      <c r="V85" s="81">
        <v>363</v>
      </c>
      <c r="W85" s="81">
        <v>0</v>
      </c>
      <c r="X85" s="81">
        <v>916</v>
      </c>
      <c r="Y85" s="81">
        <v>1525</v>
      </c>
      <c r="Z85" s="81">
        <v>1445</v>
      </c>
      <c r="AA85" s="81">
        <v>1331</v>
      </c>
      <c r="AB85" s="81">
        <v>5002</v>
      </c>
      <c r="AC85" s="81">
        <v>0</v>
      </c>
      <c r="AD85" s="81">
        <v>0.25086464305084988</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1859</v>
      </c>
      <c r="B86" s="80">
        <v>87</v>
      </c>
      <c r="C86" s="80">
        <v>2</v>
      </c>
      <c r="D86" s="80">
        <v>6</v>
      </c>
      <c r="E86" s="80">
        <v>2005</v>
      </c>
      <c r="F86" s="80" t="s">
        <v>565</v>
      </c>
      <c r="G86" s="80" t="s">
        <v>1675</v>
      </c>
      <c r="H86" s="80" t="s">
        <v>1676</v>
      </c>
      <c r="I86" s="177"/>
      <c r="J86" s="81">
        <v>13.503283872489236</v>
      </c>
      <c r="K86" s="81">
        <v>0.85891267740436672</v>
      </c>
      <c r="L86" s="81">
        <v>0</v>
      </c>
      <c r="M86" s="81">
        <v>3.5530187379476064</v>
      </c>
      <c r="N86" s="81">
        <v>7.6221919221220267</v>
      </c>
      <c r="O86" s="81">
        <v>4.1074357747547321</v>
      </c>
      <c r="P86" s="81">
        <v>5.1091221241627682</v>
      </c>
      <c r="Q86" s="81">
        <v>0.23353827867009355</v>
      </c>
      <c r="R86" s="81">
        <v>0</v>
      </c>
      <c r="S86" s="81">
        <v>0</v>
      </c>
      <c r="T86" s="82"/>
      <c r="U86" s="81">
        <v>417054</v>
      </c>
      <c r="V86" s="81">
        <v>262</v>
      </c>
      <c r="W86" s="81">
        <v>0</v>
      </c>
      <c r="X86" s="81">
        <v>577</v>
      </c>
      <c r="Y86" s="81">
        <v>1554</v>
      </c>
      <c r="Z86" s="81">
        <v>1955</v>
      </c>
      <c r="AA86" s="81">
        <v>1016</v>
      </c>
      <c r="AB86" s="81">
        <v>3964</v>
      </c>
      <c r="AC86" s="81">
        <v>0</v>
      </c>
      <c r="AD86" s="81">
        <v>0</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1860</v>
      </c>
      <c r="B87" s="80">
        <v>88</v>
      </c>
      <c r="C87" s="80">
        <v>3</v>
      </c>
      <c r="D87" s="80">
        <v>6</v>
      </c>
      <c r="E87" s="80">
        <v>2006</v>
      </c>
      <c r="F87" s="80" t="s">
        <v>566</v>
      </c>
      <c r="G87" s="80" t="s">
        <v>1675</v>
      </c>
      <c r="H87" s="80" t="s">
        <v>1676</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1861</v>
      </c>
      <c r="B88" s="80">
        <v>89</v>
      </c>
      <c r="C88" s="80">
        <v>4</v>
      </c>
      <c r="D88" s="80">
        <v>6</v>
      </c>
      <c r="E88" s="80">
        <v>2007</v>
      </c>
      <c r="F88" s="80" t="s">
        <v>567</v>
      </c>
      <c r="G88" s="80" t="s">
        <v>1675</v>
      </c>
      <c r="H88" s="80" t="s">
        <v>1676</v>
      </c>
      <c r="I88" s="177"/>
      <c r="J88" s="81">
        <v>13.097874314323633</v>
      </c>
      <c r="K88" s="81">
        <v>0.79346968970444121</v>
      </c>
      <c r="L88" s="81">
        <v>2.2158580475272114</v>
      </c>
      <c r="M88" s="81">
        <v>4.0656693008246636</v>
      </c>
      <c r="N88" s="81">
        <v>7.6413226410700616</v>
      </c>
      <c r="O88" s="81">
        <v>3.870318814618801</v>
      </c>
      <c r="P88" s="81">
        <v>5.0299038892319681</v>
      </c>
      <c r="Q88" s="81">
        <v>0.23905191904910475</v>
      </c>
      <c r="R88" s="81">
        <v>0</v>
      </c>
      <c r="S88" s="81">
        <v>0</v>
      </c>
      <c r="T88" s="82"/>
      <c r="U88" s="81">
        <v>430137</v>
      </c>
      <c r="V88" s="81">
        <v>264</v>
      </c>
      <c r="W88" s="81">
        <v>27</v>
      </c>
      <c r="X88" s="81">
        <v>827</v>
      </c>
      <c r="Y88" s="81">
        <v>1562</v>
      </c>
      <c r="Z88" s="81">
        <v>1915</v>
      </c>
      <c r="AA88" s="81">
        <v>985</v>
      </c>
      <c r="AB88" s="81">
        <v>3843</v>
      </c>
      <c r="AC88" s="81">
        <v>0</v>
      </c>
      <c r="AD88" s="81">
        <v>0</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1862</v>
      </c>
      <c r="B89" s="80">
        <v>90</v>
      </c>
      <c r="C89" s="80">
        <v>5</v>
      </c>
      <c r="D89" s="80">
        <v>6</v>
      </c>
      <c r="E89" s="80">
        <v>2008</v>
      </c>
      <c r="F89" s="80" t="s">
        <v>84</v>
      </c>
      <c r="G89" s="80" t="s">
        <v>1675</v>
      </c>
      <c r="H89" s="80" t="s">
        <v>1676</v>
      </c>
      <c r="I89" s="177"/>
      <c r="J89" s="81">
        <v>13.323826882035828</v>
      </c>
      <c r="K89" s="81">
        <v>0.69639460390260521</v>
      </c>
      <c r="L89" s="81">
        <v>1.9133097932813985</v>
      </c>
      <c r="M89" s="81">
        <v>4.7572267829834862</v>
      </c>
      <c r="N89" s="81">
        <v>7.6846801863388592</v>
      </c>
      <c r="O89" s="81">
        <v>3.6883179101902202</v>
      </c>
      <c r="P89" s="81">
        <v>4.9629633876652317</v>
      </c>
      <c r="Q89" s="81">
        <v>0.22680303675879998</v>
      </c>
      <c r="R89" s="81">
        <v>0</v>
      </c>
      <c r="S89" s="81">
        <v>0</v>
      </c>
      <c r="T89" s="82"/>
      <c r="U89" s="81">
        <v>459737</v>
      </c>
      <c r="V89" s="81">
        <v>264</v>
      </c>
      <c r="W89" s="81">
        <v>27</v>
      </c>
      <c r="X89" s="81">
        <v>827</v>
      </c>
      <c r="Y89" s="81">
        <v>1550</v>
      </c>
      <c r="Z89" s="81">
        <v>1889</v>
      </c>
      <c r="AA89" s="81">
        <v>973</v>
      </c>
      <c r="AB89" s="81">
        <v>3706</v>
      </c>
      <c r="AC89" s="81">
        <v>0</v>
      </c>
      <c r="AD89" s="81">
        <v>0</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1863</v>
      </c>
      <c r="B90" s="80">
        <v>91</v>
      </c>
      <c r="C90" s="80">
        <v>6</v>
      </c>
      <c r="D90" s="80">
        <v>6</v>
      </c>
      <c r="E90" s="80">
        <v>2009</v>
      </c>
      <c r="F90" s="80" t="s">
        <v>85</v>
      </c>
      <c r="G90" s="80" t="s">
        <v>1675</v>
      </c>
      <c r="H90" s="80" t="s">
        <v>1676</v>
      </c>
      <c r="I90" s="177"/>
      <c r="J90" s="81">
        <v>13.803181640480243</v>
      </c>
      <c r="K90" s="81">
        <v>0.51259801150199968</v>
      </c>
      <c r="L90" s="81">
        <v>2.6590983263147563</v>
      </c>
      <c r="M90" s="81">
        <v>3.8989817174251677</v>
      </c>
      <c r="N90" s="81">
        <v>6.5452364945266295</v>
      </c>
      <c r="O90" s="81">
        <v>3.7268228996040453</v>
      </c>
      <c r="P90" s="81">
        <v>4.8144347151492246</v>
      </c>
      <c r="Q90" s="81">
        <v>0.21191402118590061</v>
      </c>
      <c r="R90" s="81">
        <v>0</v>
      </c>
      <c r="S90" s="81">
        <v>0</v>
      </c>
      <c r="T90" s="82"/>
      <c r="U90" s="81">
        <v>480973</v>
      </c>
      <c r="V90" s="81">
        <v>238</v>
      </c>
      <c r="W90" s="81">
        <v>43</v>
      </c>
      <c r="X90" s="81">
        <v>856</v>
      </c>
      <c r="Y90" s="81">
        <v>1537</v>
      </c>
      <c r="Z90" s="81">
        <v>1884</v>
      </c>
      <c r="AA90" s="81">
        <v>969</v>
      </c>
      <c r="AB90" s="81">
        <v>3635</v>
      </c>
      <c r="AC90" s="81">
        <v>0</v>
      </c>
      <c r="AD90" s="81">
        <v>0</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0</v>
      </c>
      <c r="BJ90" s="81">
        <v>0</v>
      </c>
      <c r="BK90" s="81">
        <v>0</v>
      </c>
      <c r="BL90" s="81">
        <v>0</v>
      </c>
      <c r="BM90" s="82"/>
      <c r="BN90" s="81">
        <v>0</v>
      </c>
      <c r="BO90" s="81">
        <v>0</v>
      </c>
      <c r="BP90" s="81">
        <v>0</v>
      </c>
      <c r="BQ90" s="81">
        <v>0</v>
      </c>
      <c r="BR90" s="81">
        <v>0</v>
      </c>
      <c r="BS90" s="81">
        <v>0</v>
      </c>
      <c r="BT90"/>
      <c r="BU90" s="80"/>
      <c r="BV90" s="80"/>
      <c r="BW90" s="80"/>
      <c r="BX90" s="80"/>
      <c r="BY90" s="80"/>
      <c r="BZ90" s="80"/>
      <c r="CA90" s="80"/>
      <c r="CB90" s="80"/>
      <c r="CC90" s="80"/>
    </row>
    <row r="91" spans="1:81">
      <c r="A91" s="80" t="s">
        <v>1864</v>
      </c>
      <c r="B91" s="80">
        <v>92</v>
      </c>
      <c r="C91" s="80">
        <v>7</v>
      </c>
      <c r="D91" s="80">
        <v>6</v>
      </c>
      <c r="E91" s="80">
        <v>2010</v>
      </c>
      <c r="F91" s="80" t="s">
        <v>86</v>
      </c>
      <c r="G91" s="80" t="s">
        <v>1675</v>
      </c>
      <c r="H91" s="80" t="s">
        <v>1676</v>
      </c>
      <c r="I91" s="177"/>
      <c r="J91" s="81">
        <v>10.412505988203275</v>
      </c>
      <c r="K91" s="81">
        <v>0.53459165692033861</v>
      </c>
      <c r="L91" s="81">
        <v>2.4208491075289946</v>
      </c>
      <c r="M91" s="81">
        <v>3.4901324196594139</v>
      </c>
      <c r="N91" s="81">
        <v>6.4063170455058236</v>
      </c>
      <c r="O91" s="81">
        <v>3.6209804587674657</v>
      </c>
      <c r="P91" s="81">
        <v>4.8765999249791063</v>
      </c>
      <c r="Q91" s="81">
        <v>0.21689914031449312</v>
      </c>
      <c r="R91" s="81">
        <v>0</v>
      </c>
      <c r="S91" s="81">
        <v>0</v>
      </c>
      <c r="T91" s="82"/>
      <c r="U91" s="81">
        <v>406152</v>
      </c>
      <c r="V91" s="81">
        <v>238</v>
      </c>
      <c r="W91" s="81">
        <v>43</v>
      </c>
      <c r="X91" s="81">
        <v>856</v>
      </c>
      <c r="Y91" s="81">
        <v>1530</v>
      </c>
      <c r="Z91" s="81">
        <v>1839</v>
      </c>
      <c r="AA91" s="81">
        <v>957</v>
      </c>
      <c r="AB91" s="81">
        <v>3565</v>
      </c>
      <c r="AC91" s="81">
        <v>0</v>
      </c>
      <c r="AD91" s="81">
        <v>0</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0</v>
      </c>
      <c r="BK91" s="81">
        <v>0</v>
      </c>
      <c r="BL91" s="81">
        <v>0</v>
      </c>
      <c r="BM91" s="82"/>
      <c r="BN91" s="81">
        <v>0</v>
      </c>
      <c r="BO91" s="81">
        <v>0</v>
      </c>
      <c r="BP91" s="81">
        <v>0</v>
      </c>
      <c r="BQ91" s="81">
        <v>0</v>
      </c>
      <c r="BR91" s="81">
        <v>0</v>
      </c>
      <c r="BS91" s="81">
        <v>0</v>
      </c>
      <c r="BT91"/>
      <c r="BU91" s="80">
        <v>0</v>
      </c>
      <c r="BV91" s="80">
        <v>0</v>
      </c>
      <c r="BW91" s="80">
        <v>0</v>
      </c>
      <c r="BX91" s="80">
        <v>0</v>
      </c>
      <c r="BY91" s="80">
        <v>0</v>
      </c>
      <c r="BZ91" s="80">
        <v>0</v>
      </c>
      <c r="CA91" s="80">
        <v>0</v>
      </c>
      <c r="CB91" s="80">
        <v>0</v>
      </c>
      <c r="CC91" s="80">
        <v>0</v>
      </c>
    </row>
    <row r="92" spans="1:81">
      <c r="A92" s="80" t="s">
        <v>1865</v>
      </c>
      <c r="B92" s="80">
        <v>93</v>
      </c>
      <c r="C92" s="80">
        <v>8</v>
      </c>
      <c r="D92" s="80">
        <v>6</v>
      </c>
      <c r="E92" s="80">
        <v>2011</v>
      </c>
      <c r="F92" s="80" t="s">
        <v>87</v>
      </c>
      <c r="G92" s="80" t="s">
        <v>1675</v>
      </c>
      <c r="H92" s="80" t="s">
        <v>1676</v>
      </c>
      <c r="I92" s="177"/>
      <c r="J92" s="81">
        <v>11.948430780939425</v>
      </c>
      <c r="K92" s="81">
        <v>0.74906234890684953</v>
      </c>
      <c r="L92" s="81">
        <v>2.2588286121101193</v>
      </c>
      <c r="M92" s="81">
        <v>4.4090184774412728</v>
      </c>
      <c r="N92" s="81">
        <v>7.6254684136235493</v>
      </c>
      <c r="O92" s="81">
        <v>3.4958091351617528</v>
      </c>
      <c r="P92" s="81">
        <v>4.7208284392370299</v>
      </c>
      <c r="Q92" s="81">
        <v>0.2459048184619099</v>
      </c>
      <c r="R92" s="81">
        <v>0</v>
      </c>
      <c r="S92" s="81">
        <v>0</v>
      </c>
      <c r="T92" s="82"/>
      <c r="U92" s="81">
        <v>438936</v>
      </c>
      <c r="V92" s="81">
        <v>238</v>
      </c>
      <c r="W92" s="81">
        <v>43</v>
      </c>
      <c r="X92" s="81">
        <v>856</v>
      </c>
      <c r="Y92" s="81">
        <v>1513</v>
      </c>
      <c r="Z92" s="81">
        <v>1814</v>
      </c>
      <c r="AA92" s="81">
        <v>954</v>
      </c>
      <c r="AB92" s="81">
        <v>3504</v>
      </c>
      <c r="AC92" s="81">
        <v>0</v>
      </c>
      <c r="AD92" s="81">
        <v>0</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0</v>
      </c>
      <c r="BJ92" s="81">
        <v>0</v>
      </c>
      <c r="BK92" s="81">
        <v>0</v>
      </c>
      <c r="BL92" s="81">
        <v>0</v>
      </c>
      <c r="BM92" s="82"/>
      <c r="BN92" s="81">
        <v>0</v>
      </c>
      <c r="BO92" s="81">
        <v>0</v>
      </c>
      <c r="BP92" s="81">
        <v>0</v>
      </c>
      <c r="BQ92" s="81">
        <v>0</v>
      </c>
      <c r="BR92" s="81">
        <v>0</v>
      </c>
      <c r="BS92" s="81">
        <v>0</v>
      </c>
      <c r="BT92"/>
      <c r="BU92" s="80">
        <v>0</v>
      </c>
      <c r="BV92" s="80">
        <v>0</v>
      </c>
      <c r="BW92" s="80">
        <v>0</v>
      </c>
      <c r="BX92" s="80">
        <v>0</v>
      </c>
      <c r="BY92" s="80">
        <v>0</v>
      </c>
      <c r="BZ92" s="80">
        <v>0</v>
      </c>
      <c r="CA92" s="80">
        <v>0</v>
      </c>
      <c r="CB92" s="80">
        <v>0</v>
      </c>
      <c r="CC92" s="80">
        <v>0</v>
      </c>
    </row>
    <row r="93" spans="1:81">
      <c r="A93" s="80" t="s">
        <v>1866</v>
      </c>
      <c r="B93" s="80">
        <v>94</v>
      </c>
      <c r="C93" s="80">
        <v>9</v>
      </c>
      <c r="D93" s="80">
        <v>6</v>
      </c>
      <c r="E93" s="80">
        <v>2012</v>
      </c>
      <c r="F93" s="80" t="s">
        <v>88</v>
      </c>
      <c r="G93" s="80" t="s">
        <v>1675</v>
      </c>
      <c r="H93" s="80" t="s">
        <v>1676</v>
      </c>
      <c r="I93" s="177"/>
      <c r="J93" s="81">
        <v>13.277409785659303</v>
      </c>
      <c r="K93" s="81">
        <v>0.84384770679775001</v>
      </c>
      <c r="L93" s="81">
        <v>2.2790909015571756</v>
      </c>
      <c r="M93" s="81">
        <v>5.47598694004484</v>
      </c>
      <c r="N93" s="81">
        <v>8.2050212715181949</v>
      </c>
      <c r="O93" s="81">
        <v>3.4835956413146292</v>
      </c>
      <c r="P93" s="81">
        <v>4.7228051202344332</v>
      </c>
      <c r="Q93" s="81">
        <v>0.25939250727143909</v>
      </c>
      <c r="R93" s="81">
        <v>0</v>
      </c>
      <c r="S93" s="81">
        <v>6.7177954231370449E-2</v>
      </c>
      <c r="T93" s="82"/>
      <c r="U93" s="81">
        <v>467338</v>
      </c>
      <c r="V93" s="81">
        <v>238</v>
      </c>
      <c r="W93" s="81">
        <v>43</v>
      </c>
      <c r="X93" s="81">
        <v>856</v>
      </c>
      <c r="Y93" s="81">
        <v>1482</v>
      </c>
      <c r="Z93" s="81">
        <v>1822</v>
      </c>
      <c r="AA93" s="81">
        <v>949</v>
      </c>
      <c r="AB93" s="81">
        <v>3402</v>
      </c>
      <c r="AC93" s="81">
        <v>0</v>
      </c>
      <c r="AD93" s="81">
        <v>6.7177954231370449E-2</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0</v>
      </c>
      <c r="BJ93" s="81">
        <v>0</v>
      </c>
      <c r="BK93" s="81">
        <v>0</v>
      </c>
      <c r="BL93" s="81">
        <v>0</v>
      </c>
      <c r="BM93" s="82"/>
      <c r="BN93" s="81">
        <v>0</v>
      </c>
      <c r="BO93" s="81">
        <v>0</v>
      </c>
      <c r="BP93" s="81">
        <v>0</v>
      </c>
      <c r="BQ93" s="81">
        <v>0</v>
      </c>
      <c r="BR93" s="81">
        <v>0</v>
      </c>
      <c r="BS93" s="81">
        <v>0</v>
      </c>
      <c r="BT93"/>
      <c r="BU93" s="80">
        <v>0</v>
      </c>
      <c r="BV93" s="80">
        <v>0</v>
      </c>
      <c r="BW93" s="80">
        <v>0</v>
      </c>
      <c r="BX93" s="80">
        <v>0</v>
      </c>
      <c r="BY93" s="80">
        <v>0</v>
      </c>
      <c r="BZ93" s="80">
        <v>0</v>
      </c>
      <c r="CA93" s="80">
        <v>0</v>
      </c>
      <c r="CB93" s="80">
        <v>0</v>
      </c>
      <c r="CC93" s="80">
        <v>0</v>
      </c>
    </row>
    <row r="94" spans="1:81">
      <c r="A94" s="80" t="s">
        <v>1867</v>
      </c>
      <c r="B94" s="80">
        <v>95</v>
      </c>
      <c r="C94" s="80">
        <v>10</v>
      </c>
      <c r="D94" s="80">
        <v>6</v>
      </c>
      <c r="E94" s="80">
        <v>2013</v>
      </c>
      <c r="F94" s="80" t="s">
        <v>89</v>
      </c>
      <c r="G94" s="80" t="s">
        <v>1675</v>
      </c>
      <c r="H94" s="80" t="s">
        <v>1676</v>
      </c>
      <c r="I94" s="177"/>
      <c r="J94" s="81">
        <v>12.301592494542602</v>
      </c>
      <c r="K94" s="81">
        <v>0.69744300800467784</v>
      </c>
      <c r="L94" s="81">
        <v>2.0126169760888293</v>
      </c>
      <c r="M94" s="81">
        <v>5.092798775238963</v>
      </c>
      <c r="N94" s="81">
        <v>7.8605424736983291</v>
      </c>
      <c r="O94" s="81">
        <v>3.3456885743302882</v>
      </c>
      <c r="P94" s="81">
        <v>4.7056325961237437</v>
      </c>
      <c r="Q94" s="81">
        <v>0.25759619805067102</v>
      </c>
      <c r="R94" s="81">
        <v>0</v>
      </c>
      <c r="S94" s="81">
        <v>0.26125659245440075</v>
      </c>
      <c r="T94" s="82"/>
      <c r="U94" s="81">
        <v>440874</v>
      </c>
      <c r="V94" s="81">
        <v>238</v>
      </c>
      <c r="W94" s="81">
        <v>43</v>
      </c>
      <c r="X94" s="81">
        <v>856</v>
      </c>
      <c r="Y94" s="81">
        <v>1465</v>
      </c>
      <c r="Z94" s="81">
        <v>1828</v>
      </c>
      <c r="AA94" s="81">
        <v>942</v>
      </c>
      <c r="AB94" s="81">
        <v>3330</v>
      </c>
      <c r="AC94" s="81">
        <v>0</v>
      </c>
      <c r="AD94" s="81">
        <v>0.26125659245440075</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0</v>
      </c>
      <c r="BJ94" s="81">
        <v>0</v>
      </c>
      <c r="BK94" s="81">
        <v>0</v>
      </c>
      <c r="BL94" s="81">
        <v>0</v>
      </c>
      <c r="BM94" s="82"/>
      <c r="BN94" s="81">
        <v>0</v>
      </c>
      <c r="BO94" s="81">
        <v>0</v>
      </c>
      <c r="BP94" s="81">
        <v>0</v>
      </c>
      <c r="BQ94" s="81">
        <v>0</v>
      </c>
      <c r="BR94" s="81">
        <v>0</v>
      </c>
      <c r="BS94" s="81">
        <v>0</v>
      </c>
      <c r="BT94"/>
      <c r="BU94" s="80">
        <v>0</v>
      </c>
      <c r="BV94" s="80">
        <v>0</v>
      </c>
      <c r="BW94" s="80">
        <v>0</v>
      </c>
      <c r="BX94" s="80">
        <v>0</v>
      </c>
      <c r="BY94" s="80">
        <v>0</v>
      </c>
      <c r="BZ94" s="80">
        <v>0</v>
      </c>
      <c r="CA94" s="80">
        <v>0</v>
      </c>
      <c r="CB94" s="80">
        <v>0</v>
      </c>
      <c r="CC94" s="80">
        <v>0</v>
      </c>
    </row>
    <row r="95" spans="1:81">
      <c r="A95" s="80" t="s">
        <v>1868</v>
      </c>
      <c r="B95" s="80">
        <v>96</v>
      </c>
      <c r="C95" s="80">
        <v>11</v>
      </c>
      <c r="D95" s="80">
        <v>6</v>
      </c>
      <c r="E95" s="80">
        <v>2014</v>
      </c>
      <c r="F95" s="80" t="s">
        <v>90</v>
      </c>
      <c r="G95" s="80" t="s">
        <v>1675</v>
      </c>
      <c r="H95" s="80" t="s">
        <v>1676</v>
      </c>
      <c r="I95" s="177"/>
      <c r="J95" s="81">
        <v>11.189498812207441</v>
      </c>
      <c r="K95" s="81">
        <v>0.51264610248150777</v>
      </c>
      <c r="L95" s="81">
        <v>1.9258286011693451</v>
      </c>
      <c r="M95" s="81">
        <v>4.8186942866357194</v>
      </c>
      <c r="N95" s="81">
        <v>8.2039896951281435</v>
      </c>
      <c r="O95" s="81">
        <v>3.1523260224304415</v>
      </c>
      <c r="P95" s="81">
        <v>4.6648295056094486</v>
      </c>
      <c r="Q95" s="81">
        <v>0.24054635824780843</v>
      </c>
      <c r="R95" s="81">
        <v>0</v>
      </c>
      <c r="S95" s="81">
        <v>0.34030688732958148</v>
      </c>
      <c r="T95" s="82"/>
      <c r="U95" s="81">
        <v>445377</v>
      </c>
      <c r="V95" s="81">
        <v>152</v>
      </c>
      <c r="W95" s="81">
        <v>42</v>
      </c>
      <c r="X95" s="81">
        <v>770</v>
      </c>
      <c r="Y95" s="81">
        <v>1444</v>
      </c>
      <c r="Z95" s="81">
        <v>1814</v>
      </c>
      <c r="AA95" s="81">
        <v>929</v>
      </c>
      <c r="AB95" s="81">
        <v>3241</v>
      </c>
      <c r="AC95" s="81">
        <v>0</v>
      </c>
      <c r="AD95" s="81">
        <v>0.34030688732958148</v>
      </c>
      <c r="AE95" s="82"/>
      <c r="AF95" s="81">
        <v>3627218.608958012</v>
      </c>
      <c r="AG95" s="81">
        <v>359721.0226536254</v>
      </c>
      <c r="AH95" s="81">
        <v>313236.22086180112</v>
      </c>
      <c r="AI95" s="81">
        <v>5070768.5927989688</v>
      </c>
      <c r="AJ95" s="81">
        <v>6210609.1628621733</v>
      </c>
      <c r="AK95" s="81">
        <v>0</v>
      </c>
      <c r="AL95" s="81">
        <v>0</v>
      </c>
      <c r="AM95" s="81">
        <v>444940.8690402903</v>
      </c>
      <c r="AN95" s="81">
        <v>0</v>
      </c>
      <c r="AO95" s="81">
        <v>0</v>
      </c>
      <c r="AP95" s="82"/>
      <c r="AQ95" s="81">
        <v>11</v>
      </c>
      <c r="AR95" s="81">
        <v>5</v>
      </c>
      <c r="AS95" s="81">
        <v>0</v>
      </c>
      <c r="AT95" s="81">
        <v>0</v>
      </c>
      <c r="AU95" s="81">
        <v>0</v>
      </c>
      <c r="AV95" s="81">
        <v>0</v>
      </c>
      <c r="AW95" s="81" t="s">
        <v>564</v>
      </c>
      <c r="AX95" s="82"/>
      <c r="AY95" s="81">
        <v>73.8</v>
      </c>
      <c r="AZ95" s="81">
        <v>281.60000000000002</v>
      </c>
      <c r="BA95" s="81">
        <v>0</v>
      </c>
      <c r="BB95" s="81">
        <v>0</v>
      </c>
      <c r="BC95" s="81">
        <v>0</v>
      </c>
      <c r="BD95" s="81">
        <v>0</v>
      </c>
      <c r="BE95" s="81" t="s">
        <v>564</v>
      </c>
      <c r="BF95" s="82"/>
      <c r="BG95" s="81">
        <v>0</v>
      </c>
      <c r="BH95" s="81">
        <v>0</v>
      </c>
      <c r="BI95" s="81">
        <v>0</v>
      </c>
      <c r="BJ95" s="81">
        <v>0</v>
      </c>
      <c r="BK95" s="81">
        <v>0</v>
      </c>
      <c r="BL95" s="81">
        <v>0</v>
      </c>
      <c r="BM95" s="82"/>
      <c r="BN95" s="81">
        <v>0</v>
      </c>
      <c r="BO95" s="81">
        <v>0</v>
      </c>
      <c r="BP95" s="81">
        <v>0</v>
      </c>
      <c r="BQ95" s="81">
        <v>0</v>
      </c>
      <c r="BR95" s="81">
        <v>0</v>
      </c>
      <c r="BS95" s="81">
        <v>0</v>
      </c>
      <c r="BT95"/>
      <c r="BU95" s="80">
        <v>0</v>
      </c>
      <c r="BV95" s="80">
        <v>0</v>
      </c>
      <c r="BW95" s="80">
        <v>0</v>
      </c>
      <c r="BX95" s="80">
        <v>0</v>
      </c>
      <c r="BY95" s="80">
        <v>0</v>
      </c>
      <c r="BZ95" s="80">
        <v>0</v>
      </c>
      <c r="CA95" s="80">
        <v>0</v>
      </c>
      <c r="CB95" s="80">
        <v>0</v>
      </c>
      <c r="CC95" s="80">
        <v>0</v>
      </c>
    </row>
    <row r="96" spans="1:81">
      <c r="A96" s="80" t="s">
        <v>1869</v>
      </c>
      <c r="B96" s="80">
        <v>97</v>
      </c>
      <c r="C96" s="80">
        <v>12</v>
      </c>
      <c r="D96" s="80">
        <v>6</v>
      </c>
      <c r="E96" s="80">
        <v>2015</v>
      </c>
      <c r="F96" s="80" t="s">
        <v>91</v>
      </c>
      <c r="G96" s="80" t="s">
        <v>1675</v>
      </c>
      <c r="H96" s="80" t="s">
        <v>1676</v>
      </c>
      <c r="I96" s="177"/>
      <c r="J96" s="81">
        <v>11.785216255372193</v>
      </c>
      <c r="K96" s="81">
        <v>0.4915743212881622</v>
      </c>
      <c r="L96" s="81">
        <v>2.0271355123596786</v>
      </c>
      <c r="M96" s="81">
        <v>4.6624377236707772</v>
      </c>
      <c r="N96" s="81">
        <v>7.5666336788864008</v>
      </c>
      <c r="O96" s="81">
        <v>3.0533962324372146</v>
      </c>
      <c r="P96" s="81">
        <v>4.6534239841117575</v>
      </c>
      <c r="Q96" s="81">
        <v>0.23177741089766421</v>
      </c>
      <c r="R96" s="81">
        <v>0</v>
      </c>
      <c r="S96" s="81">
        <v>0.29170306690504411</v>
      </c>
      <c r="T96" s="82"/>
      <c r="U96" s="81">
        <v>470313</v>
      </c>
      <c r="V96" s="81">
        <v>152</v>
      </c>
      <c r="W96" s="81">
        <v>42</v>
      </c>
      <c r="X96" s="81">
        <v>770</v>
      </c>
      <c r="Y96" s="81">
        <v>1447</v>
      </c>
      <c r="Z96" s="81">
        <v>1774</v>
      </c>
      <c r="AA96" s="81">
        <v>926</v>
      </c>
      <c r="AB96" s="81">
        <v>3190</v>
      </c>
      <c r="AC96" s="81">
        <v>0</v>
      </c>
      <c r="AD96" s="81">
        <v>0.29170306690504411</v>
      </c>
      <c r="AE96" s="82"/>
      <c r="AF96" s="81">
        <v>3629546.7821299159</v>
      </c>
      <c r="AG96" s="81">
        <v>327496.57933987153</v>
      </c>
      <c r="AH96" s="81">
        <v>262112.4011100154</v>
      </c>
      <c r="AI96" s="81">
        <v>4897262.4964504698</v>
      </c>
      <c r="AJ96" s="81">
        <v>5972571.668244957</v>
      </c>
      <c r="AK96" s="81">
        <v>0</v>
      </c>
      <c r="AL96" s="81">
        <v>0</v>
      </c>
      <c r="AM96" s="81">
        <v>437176.11845328961</v>
      </c>
      <c r="AN96" s="81">
        <v>0</v>
      </c>
      <c r="AO96" s="81">
        <v>0</v>
      </c>
      <c r="AP96" s="82"/>
      <c r="AQ96" s="81">
        <v>12</v>
      </c>
      <c r="AR96" s="81">
        <v>5</v>
      </c>
      <c r="AS96" s="81">
        <v>0</v>
      </c>
      <c r="AT96" s="81">
        <v>0</v>
      </c>
      <c r="AU96" s="81">
        <v>0</v>
      </c>
      <c r="AV96" s="81">
        <v>0</v>
      </c>
      <c r="AW96" s="81" t="s">
        <v>564</v>
      </c>
      <c r="AX96" s="82"/>
      <c r="AY96" s="81">
        <v>76.5</v>
      </c>
      <c r="AZ96" s="81">
        <v>281.60000000000002</v>
      </c>
      <c r="BA96" s="81">
        <v>0</v>
      </c>
      <c r="BB96" s="81">
        <v>0</v>
      </c>
      <c r="BC96" s="81">
        <v>0</v>
      </c>
      <c r="BD96" s="81">
        <v>0</v>
      </c>
      <c r="BE96" s="81" t="s">
        <v>564</v>
      </c>
      <c r="BF96" s="82"/>
      <c r="BG96" s="81">
        <v>0</v>
      </c>
      <c r="BH96" s="81">
        <v>0</v>
      </c>
      <c r="BI96" s="81">
        <v>0</v>
      </c>
      <c r="BJ96" s="81">
        <v>0</v>
      </c>
      <c r="BK96" s="81">
        <v>0</v>
      </c>
      <c r="BL96" s="81">
        <v>0</v>
      </c>
      <c r="BM96" s="82"/>
      <c r="BN96" s="81">
        <v>0</v>
      </c>
      <c r="BO96" s="81">
        <v>0</v>
      </c>
      <c r="BP96" s="81">
        <v>0</v>
      </c>
      <c r="BQ96" s="81">
        <v>0</v>
      </c>
      <c r="BR96" s="81">
        <v>0</v>
      </c>
      <c r="BS96" s="81">
        <v>0</v>
      </c>
      <c r="BT96"/>
      <c r="BU96" s="80">
        <v>0</v>
      </c>
      <c r="BV96" s="80">
        <v>0</v>
      </c>
      <c r="BW96" s="80">
        <v>0</v>
      </c>
      <c r="BX96" s="80">
        <v>0</v>
      </c>
      <c r="BY96" s="80">
        <v>0</v>
      </c>
      <c r="BZ96" s="80">
        <v>0</v>
      </c>
      <c r="CA96" s="80">
        <v>0</v>
      </c>
      <c r="CB96" s="80">
        <v>0</v>
      </c>
      <c r="CC96" s="80">
        <v>0</v>
      </c>
    </row>
    <row r="97" spans="1:81">
      <c r="A97" s="80" t="s">
        <v>1870</v>
      </c>
      <c r="B97" s="80">
        <v>98</v>
      </c>
      <c r="C97" s="80">
        <v>13</v>
      </c>
      <c r="D97" s="80">
        <v>6</v>
      </c>
      <c r="E97" s="80">
        <v>2016</v>
      </c>
      <c r="F97" s="80" t="s">
        <v>92</v>
      </c>
      <c r="G97" s="80" t="s">
        <v>1675</v>
      </c>
      <c r="H97" s="80" t="s">
        <v>1676</v>
      </c>
      <c r="I97" s="177"/>
      <c r="J97" s="81">
        <v>14.327423384783232</v>
      </c>
      <c r="K97" s="81">
        <v>0.4636912711880275</v>
      </c>
      <c r="L97" s="81">
        <v>2.1798764715407795</v>
      </c>
      <c r="M97" s="81">
        <v>3.9974996278693928</v>
      </c>
      <c r="N97" s="81">
        <v>7.5724585690215092</v>
      </c>
      <c r="O97" s="81">
        <v>2.9908131022667153</v>
      </c>
      <c r="P97" s="81">
        <v>4.6497968908961074</v>
      </c>
      <c r="Q97" s="81">
        <v>0.2196656066175619</v>
      </c>
      <c r="R97" s="81">
        <v>0</v>
      </c>
      <c r="S97" s="81">
        <v>0.30179306086125551</v>
      </c>
      <c r="T97" s="82"/>
      <c r="U97" s="81">
        <v>544243</v>
      </c>
      <c r="V97" s="81">
        <v>152</v>
      </c>
      <c r="W97" s="81">
        <v>42</v>
      </c>
      <c r="X97" s="81">
        <v>770</v>
      </c>
      <c r="Y97" s="81">
        <v>1424</v>
      </c>
      <c r="Z97" s="81">
        <v>1759</v>
      </c>
      <c r="AA97" s="81">
        <v>957</v>
      </c>
      <c r="AB97" s="81">
        <v>3110</v>
      </c>
      <c r="AC97" s="81">
        <v>0</v>
      </c>
      <c r="AD97" s="81">
        <v>0.30179306086125551</v>
      </c>
      <c r="AE97" s="82"/>
      <c r="AF97" s="81">
        <v>4489730.394277595</v>
      </c>
      <c r="AG97" s="81">
        <v>312171.21668013412</v>
      </c>
      <c r="AH97" s="81">
        <v>222153.1756873354</v>
      </c>
      <c r="AI97" s="81">
        <v>4888444.3756009871</v>
      </c>
      <c r="AJ97" s="81">
        <v>6117781.9666499281</v>
      </c>
      <c r="AK97" s="81">
        <v>0</v>
      </c>
      <c r="AL97" s="81">
        <v>0</v>
      </c>
      <c r="AM97" s="81">
        <v>426543.57929786638</v>
      </c>
      <c r="AN97" s="81">
        <v>0</v>
      </c>
      <c r="AO97" s="81">
        <v>0</v>
      </c>
      <c r="AP97" s="82"/>
      <c r="AQ97" s="81">
        <v>13</v>
      </c>
      <c r="AR97" s="81">
        <v>5</v>
      </c>
      <c r="AS97" s="81">
        <v>0</v>
      </c>
      <c r="AT97" s="81">
        <v>0</v>
      </c>
      <c r="AU97" s="81">
        <v>0</v>
      </c>
      <c r="AV97" s="81">
        <v>0</v>
      </c>
      <c r="AW97" s="81" t="s">
        <v>564</v>
      </c>
      <c r="AX97" s="82"/>
      <c r="AY97" s="81">
        <v>81.3</v>
      </c>
      <c r="AZ97" s="81">
        <v>281.60000000000002</v>
      </c>
      <c r="BA97" s="81">
        <v>0</v>
      </c>
      <c r="BB97" s="81">
        <v>0</v>
      </c>
      <c r="BC97" s="81">
        <v>0</v>
      </c>
      <c r="BD97" s="81">
        <v>0</v>
      </c>
      <c r="BE97" s="81" t="s">
        <v>564</v>
      </c>
      <c r="BF97" s="82"/>
      <c r="BG97" s="81">
        <v>0</v>
      </c>
      <c r="BH97" s="81">
        <v>0</v>
      </c>
      <c r="BI97" s="81">
        <v>0</v>
      </c>
      <c r="BJ97" s="81">
        <v>0</v>
      </c>
      <c r="BK97" s="81">
        <v>0</v>
      </c>
      <c r="BL97" s="81">
        <v>0</v>
      </c>
      <c r="BM97" s="82"/>
      <c r="BN97" s="81">
        <v>0</v>
      </c>
      <c r="BO97" s="81">
        <v>0</v>
      </c>
      <c r="BP97" s="81">
        <v>0</v>
      </c>
      <c r="BQ97" s="81">
        <v>0</v>
      </c>
      <c r="BR97" s="81">
        <v>0</v>
      </c>
      <c r="BS97" s="81">
        <v>0</v>
      </c>
      <c r="BT97"/>
      <c r="BU97" s="80">
        <v>0</v>
      </c>
      <c r="BV97" s="80">
        <v>0</v>
      </c>
      <c r="BW97" s="80">
        <v>0</v>
      </c>
      <c r="BX97" s="80">
        <v>0</v>
      </c>
      <c r="BY97" s="80">
        <v>0</v>
      </c>
      <c r="BZ97" s="80">
        <v>0</v>
      </c>
      <c r="CA97" s="80">
        <v>0</v>
      </c>
      <c r="CB97" s="80">
        <v>0</v>
      </c>
      <c r="CC97" s="80">
        <v>0</v>
      </c>
    </row>
    <row r="98" spans="1:81">
      <c r="A98" s="80" t="s">
        <v>1871</v>
      </c>
      <c r="B98" s="80">
        <v>99</v>
      </c>
      <c r="C98" s="80">
        <v>14</v>
      </c>
      <c r="D98" s="80">
        <v>6</v>
      </c>
      <c r="E98" s="80">
        <v>2017</v>
      </c>
      <c r="F98" s="80" t="s">
        <v>71</v>
      </c>
      <c r="G98" s="80" t="s">
        <v>1675</v>
      </c>
      <c r="H98" s="80" t="s">
        <v>1676</v>
      </c>
      <c r="I98" s="177"/>
      <c r="J98" s="81">
        <v>14.414081313701622</v>
      </c>
      <c r="K98" s="81">
        <v>0.47382305158010335</v>
      </c>
      <c r="L98" s="81">
        <v>1.9677964096370311</v>
      </c>
      <c r="M98" s="81">
        <v>4.0082527838867659</v>
      </c>
      <c r="N98" s="81">
        <v>7.3476432864283847</v>
      </c>
      <c r="O98" s="81">
        <v>2.9503728937387437</v>
      </c>
      <c r="P98" s="81">
        <v>4.6444818063027231</v>
      </c>
      <c r="Q98" s="81">
        <v>0.20626798977365807</v>
      </c>
      <c r="R98" s="81">
        <v>0</v>
      </c>
      <c r="S98" s="81">
        <v>0.25989640449500007</v>
      </c>
      <c r="T98" s="82"/>
      <c r="U98" s="81">
        <v>538764</v>
      </c>
      <c r="V98" s="81">
        <v>152</v>
      </c>
      <c r="W98" s="81">
        <v>42</v>
      </c>
      <c r="X98" s="81">
        <v>770</v>
      </c>
      <c r="Y98" s="81">
        <v>1412</v>
      </c>
      <c r="Z98" s="81">
        <v>1764</v>
      </c>
      <c r="AA98" s="81">
        <v>962</v>
      </c>
      <c r="AB98" s="81">
        <v>3020</v>
      </c>
      <c r="AC98" s="81">
        <v>0</v>
      </c>
      <c r="AD98" s="81">
        <v>0.25989640449500012</v>
      </c>
      <c r="AE98" s="82"/>
      <c r="AF98" s="81">
        <v>4367368.2753501879</v>
      </c>
      <c r="AG98" s="81">
        <v>313078.24518639268</v>
      </c>
      <c r="AH98" s="81">
        <v>271383.60861321841</v>
      </c>
      <c r="AI98" s="81">
        <v>4767501.1846499564</v>
      </c>
      <c r="AJ98" s="81">
        <v>5316068.7616764968</v>
      </c>
      <c r="AK98" s="81">
        <v>0</v>
      </c>
      <c r="AL98" s="81">
        <v>0</v>
      </c>
      <c r="AM98" s="81">
        <v>414847.98416979588</v>
      </c>
      <c r="AN98" s="81">
        <v>0</v>
      </c>
      <c r="AO98" s="81">
        <v>0</v>
      </c>
      <c r="AP98" s="82"/>
      <c r="AQ98" s="81">
        <v>13</v>
      </c>
      <c r="AR98" s="81">
        <v>5</v>
      </c>
      <c r="AS98" s="81">
        <v>0</v>
      </c>
      <c r="AT98" s="81">
        <v>0</v>
      </c>
      <c r="AU98" s="81">
        <v>0</v>
      </c>
      <c r="AV98" s="81">
        <v>0</v>
      </c>
      <c r="AW98" s="81" t="s">
        <v>564</v>
      </c>
      <c r="AX98" s="82"/>
      <c r="AY98" s="81">
        <v>81.300000000000011</v>
      </c>
      <c r="AZ98" s="81">
        <v>281.60000000000002</v>
      </c>
      <c r="BA98" s="81">
        <v>0</v>
      </c>
      <c r="BB98" s="81">
        <v>0</v>
      </c>
      <c r="BC98" s="81">
        <v>0</v>
      </c>
      <c r="BD98" s="81">
        <v>0</v>
      </c>
      <c r="BE98" s="81" t="s">
        <v>564</v>
      </c>
      <c r="BF98" s="82"/>
      <c r="BG98" s="81">
        <v>0</v>
      </c>
      <c r="BH98" s="81">
        <v>0</v>
      </c>
      <c r="BI98" s="81">
        <v>0</v>
      </c>
      <c r="BJ98" s="81">
        <v>0</v>
      </c>
      <c r="BK98" s="81">
        <v>0</v>
      </c>
      <c r="BL98" s="81">
        <v>0</v>
      </c>
      <c r="BM98" s="82"/>
      <c r="BN98" s="81">
        <v>0</v>
      </c>
      <c r="BO98" s="81">
        <v>0</v>
      </c>
      <c r="BP98" s="81">
        <v>0</v>
      </c>
      <c r="BQ98" s="81">
        <v>0</v>
      </c>
      <c r="BR98" s="81">
        <v>0</v>
      </c>
      <c r="BS98" s="81">
        <v>0</v>
      </c>
      <c r="BT98"/>
      <c r="BU98" s="80">
        <v>0</v>
      </c>
      <c r="BV98" s="80">
        <v>0</v>
      </c>
      <c r="BW98" s="80">
        <v>0</v>
      </c>
      <c r="BX98" s="80">
        <v>0</v>
      </c>
      <c r="BY98" s="80">
        <v>0</v>
      </c>
      <c r="BZ98" s="80">
        <v>0</v>
      </c>
      <c r="CA98" s="80">
        <v>0</v>
      </c>
      <c r="CB98" s="80">
        <v>0</v>
      </c>
      <c r="CC98" s="80">
        <v>0</v>
      </c>
    </row>
    <row r="99" spans="1:81">
      <c r="A99" s="80" t="s">
        <v>1872</v>
      </c>
      <c r="B99" s="80">
        <v>100</v>
      </c>
      <c r="C99" s="80">
        <v>15</v>
      </c>
      <c r="D99" s="80">
        <v>6</v>
      </c>
      <c r="E99" s="80">
        <v>2018</v>
      </c>
      <c r="F99" s="80" t="s">
        <v>93</v>
      </c>
      <c r="G99" s="80" t="s">
        <v>1675</v>
      </c>
      <c r="H99" s="80" t="s">
        <v>1676</v>
      </c>
      <c r="I99" s="177"/>
      <c r="J99" s="81">
        <v>13.891495666504111</v>
      </c>
      <c r="K99" s="81">
        <v>0.44100092409786207</v>
      </c>
      <c r="L99" s="81">
        <v>1.8051997467310525</v>
      </c>
      <c r="M99" s="81">
        <v>4.0280217927676558</v>
      </c>
      <c r="N99" s="81">
        <v>6.8079698000295599</v>
      </c>
      <c r="O99" s="81">
        <v>2.8506314920146676</v>
      </c>
      <c r="P99" s="81">
        <v>4.5886897616661901</v>
      </c>
      <c r="Q99" s="81">
        <v>0.1886175841729322</v>
      </c>
      <c r="R99" s="81">
        <v>0</v>
      </c>
      <c r="S99" s="81">
        <v>0.26796941044146866</v>
      </c>
      <c r="T99" s="82"/>
      <c r="U99" s="81">
        <v>542535</v>
      </c>
      <c r="V99" s="81">
        <v>152</v>
      </c>
      <c r="W99" s="81">
        <v>42</v>
      </c>
      <c r="X99" s="81">
        <v>770</v>
      </c>
      <c r="Y99" s="81">
        <v>1421</v>
      </c>
      <c r="Z99" s="81">
        <v>1737</v>
      </c>
      <c r="AA99" s="81">
        <v>960</v>
      </c>
      <c r="AB99" s="81">
        <v>2976</v>
      </c>
      <c r="AC99" s="81">
        <v>0</v>
      </c>
      <c r="AD99" s="81">
        <v>0.26796941044146871</v>
      </c>
      <c r="AE99" s="82"/>
      <c r="AF99" s="81">
        <v>4414755.7635924229</v>
      </c>
      <c r="AG99" s="81">
        <v>283260.91673075332</v>
      </c>
      <c r="AH99" s="81">
        <v>255779.08451022729</v>
      </c>
      <c r="AI99" s="81">
        <v>4873360.0420571975</v>
      </c>
      <c r="AJ99" s="81">
        <v>5185054.687372989</v>
      </c>
      <c r="AK99" s="81">
        <v>0</v>
      </c>
      <c r="AL99" s="81">
        <v>0</v>
      </c>
      <c r="AM99" s="81">
        <v>409649.70547786698</v>
      </c>
      <c r="AN99" s="81">
        <v>0</v>
      </c>
      <c r="AO99" s="81">
        <v>0</v>
      </c>
      <c r="AP99" s="82"/>
      <c r="AQ99" s="81">
        <v>16</v>
      </c>
      <c r="AR99" s="81">
        <v>5</v>
      </c>
      <c r="AS99" s="81">
        <v>0</v>
      </c>
      <c r="AT99" s="81">
        <v>0</v>
      </c>
      <c r="AU99" s="81">
        <v>0</v>
      </c>
      <c r="AV99" s="81">
        <v>0</v>
      </c>
      <c r="AW99" s="81" t="s">
        <v>564</v>
      </c>
      <c r="AX99" s="82"/>
      <c r="AY99" s="81">
        <v>98</v>
      </c>
      <c r="AZ99" s="81">
        <v>282</v>
      </c>
      <c r="BA99" s="81">
        <v>0</v>
      </c>
      <c r="BB99" s="81">
        <v>0</v>
      </c>
      <c r="BC99" s="81">
        <v>0</v>
      </c>
      <c r="BD99" s="81">
        <v>0</v>
      </c>
      <c r="BE99" s="81" t="s">
        <v>564</v>
      </c>
      <c r="BF99" s="82"/>
      <c r="BG99" s="81">
        <v>0</v>
      </c>
      <c r="BH99" s="81">
        <v>0</v>
      </c>
      <c r="BI99" s="81">
        <v>0</v>
      </c>
      <c r="BJ99" s="81">
        <v>0</v>
      </c>
      <c r="BK99" s="81">
        <v>0</v>
      </c>
      <c r="BL99" s="81">
        <v>0</v>
      </c>
      <c r="BM99" s="82"/>
      <c r="BN99" s="81">
        <v>0</v>
      </c>
      <c r="BO99" s="81">
        <v>0</v>
      </c>
      <c r="BP99" s="81">
        <v>0</v>
      </c>
      <c r="BQ99" s="81">
        <v>0</v>
      </c>
      <c r="BR99" s="81">
        <v>0</v>
      </c>
      <c r="BS99" s="81">
        <v>0</v>
      </c>
      <c r="BT99"/>
      <c r="BU99" s="80">
        <v>0</v>
      </c>
      <c r="BV99" s="80">
        <v>0</v>
      </c>
      <c r="BW99" s="80">
        <v>0</v>
      </c>
      <c r="BX99" s="80">
        <v>0</v>
      </c>
      <c r="BY99" s="80">
        <v>0</v>
      </c>
      <c r="BZ99" s="80">
        <v>0</v>
      </c>
      <c r="CA99" s="80">
        <v>0</v>
      </c>
      <c r="CB99" s="80">
        <v>0</v>
      </c>
      <c r="CC99" s="80">
        <v>0</v>
      </c>
    </row>
    <row r="100" spans="1:81">
      <c r="A100" s="80" t="s">
        <v>1873</v>
      </c>
      <c r="B100" s="80">
        <v>101</v>
      </c>
      <c r="C100" s="80">
        <v>16</v>
      </c>
      <c r="D100" s="80">
        <v>6</v>
      </c>
      <c r="E100" s="80">
        <v>2019</v>
      </c>
      <c r="F100" s="80" t="s">
        <v>73</v>
      </c>
      <c r="G100" s="80" t="s">
        <v>1675</v>
      </c>
      <c r="H100" s="80" t="s">
        <v>1676</v>
      </c>
      <c r="I100" s="177"/>
      <c r="J100" s="81">
        <v>12.885691078878482</v>
      </c>
      <c r="K100" s="81">
        <v>0.40921638436460844</v>
      </c>
      <c r="L100" s="81">
        <v>1.8132876575505166</v>
      </c>
      <c r="M100" s="81">
        <v>3.6135013043712094</v>
      </c>
      <c r="N100" s="81">
        <v>6.8483976847108039</v>
      </c>
      <c r="O100" s="81">
        <v>2.7265386128533393</v>
      </c>
      <c r="P100" s="81">
        <v>4.3632323499156458</v>
      </c>
      <c r="Q100" s="81">
        <v>0.17907890835013737</v>
      </c>
      <c r="R100" s="81">
        <v>0</v>
      </c>
      <c r="S100" s="81">
        <v>0.23944627496271803</v>
      </c>
      <c r="T100" s="82"/>
      <c r="U100" s="81">
        <v>529397</v>
      </c>
      <c r="V100" s="81">
        <v>152</v>
      </c>
      <c r="W100" s="81">
        <v>42</v>
      </c>
      <c r="X100" s="81">
        <v>770</v>
      </c>
      <c r="Y100" s="81">
        <v>1412</v>
      </c>
      <c r="Z100" s="81">
        <v>1707</v>
      </c>
      <c r="AA100" s="81">
        <v>906</v>
      </c>
      <c r="AB100" s="81">
        <v>2902</v>
      </c>
      <c r="AC100" s="81">
        <v>0</v>
      </c>
      <c r="AD100" s="81">
        <v>0.239446274962718</v>
      </c>
      <c r="AE100" s="82"/>
      <c r="AF100" s="81">
        <v>4227145.1038175654</v>
      </c>
      <c r="AG100" s="81">
        <v>283177.03522365558</v>
      </c>
      <c r="AH100" s="81">
        <v>276165.00950829819</v>
      </c>
      <c r="AI100" s="81">
        <v>4775488.2781091621</v>
      </c>
      <c r="AJ100" s="81">
        <v>5240020.5107397828</v>
      </c>
      <c r="AK100" s="81">
        <v>0</v>
      </c>
      <c r="AL100" s="81">
        <v>0</v>
      </c>
      <c r="AM100" s="81">
        <v>395230.55375569646</v>
      </c>
      <c r="AN100" s="81">
        <v>0</v>
      </c>
      <c r="AO100" s="81">
        <v>0</v>
      </c>
      <c r="AP100" s="82"/>
      <c r="AQ100" s="81">
        <v>16</v>
      </c>
      <c r="AR100" s="81">
        <v>5</v>
      </c>
      <c r="AS100" s="81">
        <v>0</v>
      </c>
      <c r="AT100" s="81">
        <v>0</v>
      </c>
      <c r="AU100" s="81">
        <v>0</v>
      </c>
      <c r="AV100" s="81">
        <v>0</v>
      </c>
      <c r="AW100" s="81" t="s">
        <v>564</v>
      </c>
      <c r="AX100" s="82"/>
      <c r="AY100" s="81">
        <v>98.200000000000017</v>
      </c>
      <c r="AZ100" s="81">
        <v>281.60000000000002</v>
      </c>
      <c r="BA100" s="81">
        <v>0</v>
      </c>
      <c r="BB100" s="81">
        <v>0</v>
      </c>
      <c r="BC100" s="81">
        <v>0</v>
      </c>
      <c r="BD100" s="81">
        <v>0</v>
      </c>
      <c r="BE100" s="81" t="s">
        <v>564</v>
      </c>
      <c r="BF100" s="82"/>
      <c r="BG100" s="81">
        <v>0</v>
      </c>
      <c r="BH100" s="81">
        <v>0</v>
      </c>
      <c r="BI100" s="81">
        <v>0</v>
      </c>
      <c r="BJ100" s="81">
        <v>0</v>
      </c>
      <c r="BK100" s="81">
        <v>0</v>
      </c>
      <c r="BL100" s="81">
        <v>0</v>
      </c>
      <c r="BM100" s="82"/>
      <c r="BN100" s="81">
        <v>0</v>
      </c>
      <c r="BO100" s="81">
        <v>0</v>
      </c>
      <c r="BP100" s="81">
        <v>0</v>
      </c>
      <c r="BQ100" s="81">
        <v>0</v>
      </c>
      <c r="BR100" s="81">
        <v>0</v>
      </c>
      <c r="BS100" s="81">
        <v>0</v>
      </c>
      <c r="BT100"/>
      <c r="BU100" s="80">
        <v>0</v>
      </c>
      <c r="BV100" s="80">
        <v>0</v>
      </c>
      <c r="BW100" s="80">
        <v>0</v>
      </c>
      <c r="BX100" s="80">
        <v>0</v>
      </c>
      <c r="BY100" s="80">
        <v>0</v>
      </c>
      <c r="BZ100" s="80">
        <v>0</v>
      </c>
      <c r="CA100" s="80">
        <v>0</v>
      </c>
      <c r="CB100" s="80">
        <v>0</v>
      </c>
      <c r="CC100" s="80">
        <v>0</v>
      </c>
    </row>
    <row r="101" spans="1:81">
      <c r="A101" s="80" t="s">
        <v>1874</v>
      </c>
      <c r="B101" s="80">
        <v>102</v>
      </c>
      <c r="C101" s="80">
        <v>17</v>
      </c>
      <c r="D101" s="80">
        <v>6</v>
      </c>
      <c r="E101" s="80">
        <v>2020</v>
      </c>
      <c r="F101" s="80" t="s">
        <v>218</v>
      </c>
      <c r="G101" s="80" t="s">
        <v>1675</v>
      </c>
      <c r="H101" s="80" t="s">
        <v>1676</v>
      </c>
      <c r="I101" s="177"/>
      <c r="J101" s="81">
        <v>10.362758199623221</v>
      </c>
      <c r="K101" s="81">
        <v>0.40738716877432279</v>
      </c>
      <c r="L101" s="81">
        <v>4.7130176987393835</v>
      </c>
      <c r="M101" s="81">
        <v>3.3559611934539437</v>
      </c>
      <c r="N101" s="81">
        <v>6.1880345767980289</v>
      </c>
      <c r="O101" s="81">
        <v>2.3454511839055714</v>
      </c>
      <c r="P101" s="81">
        <v>4.1932263817856557</v>
      </c>
      <c r="Q101" s="81">
        <v>0.16668888456456388</v>
      </c>
      <c r="R101" s="81">
        <v>0</v>
      </c>
      <c r="S101" s="81">
        <v>0.2908836494974279</v>
      </c>
      <c r="T101" s="82"/>
      <c r="U101" s="81">
        <v>482619</v>
      </c>
      <c r="V101" s="81">
        <v>140</v>
      </c>
      <c r="W101" s="81">
        <v>97</v>
      </c>
      <c r="X101" s="81">
        <v>752</v>
      </c>
      <c r="Y101" s="81">
        <v>1392</v>
      </c>
      <c r="Z101" s="81">
        <v>1676</v>
      </c>
      <c r="AA101" s="81">
        <v>946</v>
      </c>
      <c r="AB101" s="81">
        <v>2827</v>
      </c>
      <c r="AC101" s="81">
        <v>0</v>
      </c>
      <c r="AD101" s="81">
        <v>0.2908836494974279</v>
      </c>
      <c r="AE101" s="82"/>
      <c r="AF101" s="81">
        <v>3768244.4779849518</v>
      </c>
      <c r="AG101" s="81">
        <v>261013.20181146509</v>
      </c>
      <c r="AH101" s="81">
        <v>691155.97721213801</v>
      </c>
      <c r="AI101" s="81">
        <v>4317744.606864376</v>
      </c>
      <c r="AJ101" s="81">
        <v>5273757.9595273845</v>
      </c>
      <c r="AK101" s="81"/>
      <c r="AL101" s="81"/>
      <c r="AM101" s="81">
        <v>368954.90862509119</v>
      </c>
      <c r="AN101" s="81"/>
      <c r="AO101" s="81"/>
      <c r="AP101" s="82"/>
      <c r="AQ101" s="81">
        <v>17</v>
      </c>
      <c r="AR101" s="81">
        <v>5</v>
      </c>
      <c r="AS101" s="81">
        <v>0</v>
      </c>
      <c r="AT101" s="81">
        <v>0</v>
      </c>
      <c r="AU101" s="81">
        <v>0</v>
      </c>
      <c r="AV101" s="81">
        <v>0</v>
      </c>
      <c r="AW101" s="81">
        <v>0</v>
      </c>
      <c r="AX101" s="82"/>
      <c r="AY101" s="81">
        <v>108.1</v>
      </c>
      <c r="AZ101" s="81">
        <v>281.60000000000002</v>
      </c>
      <c r="BA101" s="81">
        <v>0</v>
      </c>
      <c r="BB101" s="81">
        <v>0</v>
      </c>
      <c r="BC101" s="81">
        <v>0</v>
      </c>
      <c r="BD101" s="81">
        <v>0</v>
      </c>
      <c r="BE101" s="81">
        <v>0</v>
      </c>
      <c r="BF101" s="82"/>
      <c r="BG101" s="81">
        <v>0</v>
      </c>
      <c r="BH101" s="81">
        <v>0</v>
      </c>
      <c r="BI101" s="81">
        <v>0</v>
      </c>
      <c r="BJ101" s="81">
        <v>0</v>
      </c>
      <c r="BK101" s="81">
        <v>0</v>
      </c>
      <c r="BL101" s="81">
        <v>0</v>
      </c>
      <c r="BM101" s="82"/>
      <c r="BN101" s="81">
        <v>0</v>
      </c>
      <c r="BO101" s="81">
        <v>0</v>
      </c>
      <c r="BP101" s="81">
        <v>0</v>
      </c>
      <c r="BQ101" s="81">
        <v>0</v>
      </c>
      <c r="BR101" s="81">
        <v>0</v>
      </c>
      <c r="BS101" s="81">
        <v>0</v>
      </c>
      <c r="BT101"/>
      <c r="BU101" s="80">
        <v>0</v>
      </c>
      <c r="BV101" s="80">
        <v>0</v>
      </c>
      <c r="BW101" s="80">
        <v>0</v>
      </c>
      <c r="BX101" s="80">
        <v>0</v>
      </c>
      <c r="BY101" s="80">
        <v>0</v>
      </c>
      <c r="BZ101" s="80">
        <v>0</v>
      </c>
      <c r="CA101" s="80">
        <v>0</v>
      </c>
      <c r="CB101" s="80">
        <v>0</v>
      </c>
      <c r="CC101" s="80">
        <v>0</v>
      </c>
    </row>
    <row r="102" spans="1:81">
      <c r="A102" s="80" t="s">
        <v>1681</v>
      </c>
      <c r="B102" s="80">
        <v>102</v>
      </c>
      <c r="C102" s="80">
        <v>18</v>
      </c>
      <c r="D102" s="80">
        <v>6</v>
      </c>
      <c r="E102" s="80">
        <v>2021</v>
      </c>
      <c r="F102" s="80" t="s">
        <v>75</v>
      </c>
      <c r="G102" s="174" t="s">
        <v>1675</v>
      </c>
      <c r="H102" s="80" t="s">
        <v>1676</v>
      </c>
      <c r="I102" s="177"/>
      <c r="J102" s="81">
        <v>14.291512803549061</v>
      </c>
      <c r="K102" s="81">
        <v>0.39242692725501588</v>
      </c>
      <c r="L102" s="81">
        <v>4.3010478435853852</v>
      </c>
      <c r="M102" s="81">
        <v>3.3896275073288051</v>
      </c>
      <c r="N102" s="81">
        <v>5.776716265991193</v>
      </c>
      <c r="O102" s="81">
        <v>2.2370603660841946</v>
      </c>
      <c r="P102" s="81">
        <v>4.2407573536913139</v>
      </c>
      <c r="Q102" s="81">
        <v>0.16451233196272025</v>
      </c>
      <c r="R102" s="81">
        <v>0</v>
      </c>
      <c r="S102" s="81">
        <v>0.25317830376542388</v>
      </c>
      <c r="T102" s="82"/>
      <c r="U102" s="81">
        <v>683516</v>
      </c>
      <c r="V102" s="81">
        <v>140</v>
      </c>
      <c r="W102" s="81">
        <v>97</v>
      </c>
      <c r="X102" s="81">
        <v>752</v>
      </c>
      <c r="Y102" s="81">
        <v>1368</v>
      </c>
      <c r="Z102" s="81">
        <v>1646</v>
      </c>
      <c r="AA102" s="81">
        <v>933</v>
      </c>
      <c r="AB102" s="81">
        <v>2757</v>
      </c>
      <c r="AC102" s="81">
        <v>0</v>
      </c>
      <c r="AD102" s="81">
        <v>0.25317830376542388</v>
      </c>
      <c r="AE102" s="82"/>
      <c r="AF102" s="81">
        <v>5235438.3504073592</v>
      </c>
      <c r="AG102" s="81">
        <v>265520.49010360474</v>
      </c>
      <c r="AH102" s="81">
        <v>619661.55634719518</v>
      </c>
      <c r="AI102" s="81">
        <v>4711297.2465488901</v>
      </c>
      <c r="AJ102" s="81">
        <v>5050791.0226914706</v>
      </c>
      <c r="AK102" s="81">
        <v>0</v>
      </c>
      <c r="AL102" s="81">
        <v>0</v>
      </c>
      <c r="AM102" s="81">
        <v>361894.53868611268</v>
      </c>
      <c r="AN102" s="81">
        <v>0</v>
      </c>
      <c r="AO102" s="81">
        <v>0</v>
      </c>
      <c r="AP102" s="82"/>
      <c r="AQ102" s="81">
        <v>19</v>
      </c>
      <c r="AR102" s="81">
        <v>5</v>
      </c>
      <c r="AS102" s="81">
        <v>0</v>
      </c>
      <c r="AT102" s="81">
        <v>0</v>
      </c>
      <c r="AU102" s="81">
        <v>0</v>
      </c>
      <c r="AV102" s="81">
        <v>0</v>
      </c>
      <c r="AW102" s="81"/>
      <c r="AX102" s="82"/>
      <c r="AY102" s="81">
        <v>128.1</v>
      </c>
      <c r="AZ102" s="81">
        <v>281.60000000000002</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1674</v>
      </c>
      <c r="B103" s="80">
        <v>102</v>
      </c>
      <c r="C103" s="80">
        <v>19</v>
      </c>
      <c r="D103" s="80">
        <v>6</v>
      </c>
      <c r="E103" s="80">
        <v>2022</v>
      </c>
      <c r="F103" s="80" t="s">
        <v>568</v>
      </c>
      <c r="G103" s="174" t="s">
        <v>1675</v>
      </c>
      <c r="H103" s="80" t="s">
        <v>1676</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20</v>
      </c>
      <c r="AR103" s="81">
        <v>6</v>
      </c>
      <c r="AS103" s="81">
        <v>0</v>
      </c>
      <c r="AT103" s="81">
        <v>0</v>
      </c>
      <c r="AU103" s="81">
        <v>0</v>
      </c>
      <c r="AV103" s="81">
        <v>0</v>
      </c>
      <c r="AW103" s="81"/>
      <c r="AX103" s="82"/>
      <c r="AY103" s="81">
        <v>132.30000000000004</v>
      </c>
      <c r="AZ103" s="81">
        <v>331.1</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1875</v>
      </c>
      <c r="B104" s="80">
        <v>120</v>
      </c>
      <c r="C104" s="80">
        <v>1</v>
      </c>
      <c r="D104" s="80">
        <v>8</v>
      </c>
      <c r="E104" s="80">
        <v>1990</v>
      </c>
      <c r="F104" s="80" t="s">
        <v>562</v>
      </c>
      <c r="G104" s="80" t="s">
        <v>1695</v>
      </c>
      <c r="H104" s="80" t="s">
        <v>1696</v>
      </c>
      <c r="I104" s="177"/>
      <c r="J104" s="81">
        <v>13.02888993852148</v>
      </c>
      <c r="K104" s="81">
        <v>1.4647201899925502</v>
      </c>
      <c r="L104" s="81">
        <v>18.809018740472496</v>
      </c>
      <c r="M104" s="81">
        <v>3.4712511664820611</v>
      </c>
      <c r="N104" s="81">
        <v>7.684891565332709</v>
      </c>
      <c r="O104" s="81">
        <v>3.9872437982008875</v>
      </c>
      <c r="P104" s="81">
        <v>6.5812479055971691</v>
      </c>
      <c r="Q104" s="81">
        <v>0.30184884977697357</v>
      </c>
      <c r="R104" s="81">
        <v>0</v>
      </c>
      <c r="S104" s="81">
        <v>0.24579920343706824</v>
      </c>
      <c r="T104" s="82"/>
      <c r="U104" s="81">
        <v>365805</v>
      </c>
      <c r="V104" s="81">
        <v>268</v>
      </c>
      <c r="W104" s="81">
        <v>220</v>
      </c>
      <c r="X104" s="81">
        <v>1164</v>
      </c>
      <c r="Y104" s="81">
        <v>1644</v>
      </c>
      <c r="Z104" s="81">
        <v>1640</v>
      </c>
      <c r="AA104" s="81">
        <v>1598</v>
      </c>
      <c r="AB104" s="81">
        <v>4901</v>
      </c>
      <c r="AC104" s="81">
        <v>0</v>
      </c>
      <c r="AD104" s="81">
        <v>0.24579920343706824</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1876</v>
      </c>
      <c r="B105" s="80">
        <v>121</v>
      </c>
      <c r="C105" s="80">
        <v>2</v>
      </c>
      <c r="D105" s="80">
        <v>8</v>
      </c>
      <c r="E105" s="80">
        <v>2005</v>
      </c>
      <c r="F105" s="80" t="s">
        <v>565</v>
      </c>
      <c r="G105" s="80" t="s">
        <v>1695</v>
      </c>
      <c r="H105" s="80" t="s">
        <v>1696</v>
      </c>
      <c r="I105" s="177"/>
      <c r="J105" s="81">
        <v>2.9435289996397143</v>
      </c>
      <c r="K105" s="81">
        <v>0.31143780287562917</v>
      </c>
      <c r="L105" s="81">
        <v>6.5316157376535093</v>
      </c>
      <c r="M105" s="81">
        <v>4.2180551741665697</v>
      </c>
      <c r="N105" s="81">
        <v>7.8968655049012</v>
      </c>
      <c r="O105" s="81">
        <v>4.3343427126951459</v>
      </c>
      <c r="P105" s="81">
        <v>5.0336921715422545</v>
      </c>
      <c r="Q105" s="81">
        <v>0.21533360457598183</v>
      </c>
      <c r="R105" s="81">
        <v>0</v>
      </c>
      <c r="S105" s="81">
        <v>0</v>
      </c>
      <c r="T105" s="82"/>
      <c r="U105" s="81">
        <v>90912</v>
      </c>
      <c r="V105" s="81">
        <v>95</v>
      </c>
      <c r="W105" s="81">
        <v>58</v>
      </c>
      <c r="X105" s="81">
        <v>685</v>
      </c>
      <c r="Y105" s="81">
        <v>1610</v>
      </c>
      <c r="Z105" s="81">
        <v>2063</v>
      </c>
      <c r="AA105" s="81">
        <v>1001</v>
      </c>
      <c r="AB105" s="81">
        <v>3655</v>
      </c>
      <c r="AC105" s="81">
        <v>0</v>
      </c>
      <c r="AD105" s="81">
        <v>0</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1877</v>
      </c>
      <c r="B106" s="80">
        <v>122</v>
      </c>
      <c r="C106" s="80">
        <v>3</v>
      </c>
      <c r="D106" s="80">
        <v>8</v>
      </c>
      <c r="E106" s="80">
        <v>2006</v>
      </c>
      <c r="F106" s="80" t="s">
        <v>566</v>
      </c>
      <c r="G106" s="80" t="s">
        <v>1695</v>
      </c>
      <c r="H106" s="80" t="s">
        <v>1696</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1878</v>
      </c>
      <c r="B107" s="80">
        <v>123</v>
      </c>
      <c r="C107" s="80">
        <v>4</v>
      </c>
      <c r="D107" s="80">
        <v>8</v>
      </c>
      <c r="E107" s="80">
        <v>2007</v>
      </c>
      <c r="F107" s="80" t="s">
        <v>567</v>
      </c>
      <c r="G107" s="80" t="s">
        <v>1695</v>
      </c>
      <c r="H107" s="80" t="s">
        <v>1696</v>
      </c>
      <c r="I107" s="177"/>
      <c r="J107" s="81">
        <v>2.7507128619721413</v>
      </c>
      <c r="K107" s="81">
        <v>0.41176267988450166</v>
      </c>
      <c r="L107" s="81">
        <v>11.982047219961958</v>
      </c>
      <c r="M107" s="81">
        <v>4.3508069301448939</v>
      </c>
      <c r="N107" s="81">
        <v>7.8272190945660043</v>
      </c>
      <c r="O107" s="81">
        <v>4.0279610430993573</v>
      </c>
      <c r="P107" s="81">
        <v>5.0605428976942948</v>
      </c>
      <c r="Q107" s="81">
        <v>0.21939529494826765</v>
      </c>
      <c r="R107" s="81">
        <v>0</v>
      </c>
      <c r="S107" s="81">
        <v>0</v>
      </c>
      <c r="T107" s="82"/>
      <c r="U107" s="81">
        <v>90334</v>
      </c>
      <c r="V107" s="81">
        <v>137</v>
      </c>
      <c r="W107" s="81">
        <v>146</v>
      </c>
      <c r="X107" s="81">
        <v>885</v>
      </c>
      <c r="Y107" s="81">
        <v>1600</v>
      </c>
      <c r="Z107" s="81">
        <v>1993</v>
      </c>
      <c r="AA107" s="81">
        <v>991</v>
      </c>
      <c r="AB107" s="81">
        <v>3527</v>
      </c>
      <c r="AC107" s="81">
        <v>0</v>
      </c>
      <c r="AD107" s="81">
        <v>0</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1879</v>
      </c>
      <c r="B108" s="80">
        <v>124</v>
      </c>
      <c r="C108" s="80">
        <v>5</v>
      </c>
      <c r="D108" s="80">
        <v>8</v>
      </c>
      <c r="E108" s="80">
        <v>2008</v>
      </c>
      <c r="F108" s="80" t="s">
        <v>84</v>
      </c>
      <c r="G108" s="80" t="s">
        <v>1695</v>
      </c>
      <c r="H108" s="80" t="s">
        <v>1696</v>
      </c>
      <c r="I108" s="177"/>
      <c r="J108" s="81">
        <v>2.4784612748698103</v>
      </c>
      <c r="K108" s="81">
        <v>0.36138659369188225</v>
      </c>
      <c r="L108" s="81">
        <v>10.346045548854971</v>
      </c>
      <c r="M108" s="81">
        <v>5.0908654207259794</v>
      </c>
      <c r="N108" s="81">
        <v>7.8482895064351057</v>
      </c>
      <c r="O108" s="81">
        <v>3.8874753621962568</v>
      </c>
      <c r="P108" s="81">
        <v>4.8711511153343237</v>
      </c>
      <c r="Q108" s="81">
        <v>0.21193170973980691</v>
      </c>
      <c r="R108" s="81">
        <v>0</v>
      </c>
      <c r="S108" s="81">
        <v>0</v>
      </c>
      <c r="T108" s="82"/>
      <c r="U108" s="81">
        <v>85519</v>
      </c>
      <c r="V108" s="81">
        <v>137</v>
      </c>
      <c r="W108" s="81">
        <v>146</v>
      </c>
      <c r="X108" s="81">
        <v>885</v>
      </c>
      <c r="Y108" s="81">
        <v>1583</v>
      </c>
      <c r="Z108" s="81">
        <v>1991</v>
      </c>
      <c r="AA108" s="81">
        <v>955</v>
      </c>
      <c r="AB108" s="81">
        <v>3463</v>
      </c>
      <c r="AC108" s="81">
        <v>0</v>
      </c>
      <c r="AD108" s="81">
        <v>0</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1880</v>
      </c>
      <c r="B109" s="80">
        <v>125</v>
      </c>
      <c r="C109" s="80">
        <v>6</v>
      </c>
      <c r="D109" s="80">
        <v>8</v>
      </c>
      <c r="E109" s="80">
        <v>2009</v>
      </c>
      <c r="F109" s="80" t="s">
        <v>85</v>
      </c>
      <c r="G109" s="80" t="s">
        <v>1695</v>
      </c>
      <c r="H109" s="80" t="s">
        <v>1696</v>
      </c>
      <c r="I109" s="177"/>
      <c r="J109" s="81">
        <v>1.8241311496325265</v>
      </c>
      <c r="K109" s="81">
        <v>0.13784148208457134</v>
      </c>
      <c r="L109" s="81">
        <v>12.244220200240042</v>
      </c>
      <c r="M109" s="81">
        <v>4.4455679394941168</v>
      </c>
      <c r="N109" s="81">
        <v>6.6644730734770175</v>
      </c>
      <c r="O109" s="81">
        <v>3.9404624288807106</v>
      </c>
      <c r="P109" s="81">
        <v>4.6355702675275818</v>
      </c>
      <c r="Q109" s="81">
        <v>0.19949650082480105</v>
      </c>
      <c r="R109" s="81">
        <v>0</v>
      </c>
      <c r="S109" s="81">
        <v>0</v>
      </c>
      <c r="T109" s="82"/>
      <c r="U109" s="81">
        <v>63562</v>
      </c>
      <c r="V109" s="81">
        <v>64</v>
      </c>
      <c r="W109" s="81">
        <v>198</v>
      </c>
      <c r="X109" s="81">
        <v>976</v>
      </c>
      <c r="Y109" s="81">
        <v>1565</v>
      </c>
      <c r="Z109" s="81">
        <v>1992</v>
      </c>
      <c r="AA109" s="81">
        <v>933</v>
      </c>
      <c r="AB109" s="81">
        <v>3422</v>
      </c>
      <c r="AC109" s="81">
        <v>0</v>
      </c>
      <c r="AD109" s="81">
        <v>0</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0</v>
      </c>
      <c r="BJ109" s="81">
        <v>0</v>
      </c>
      <c r="BK109" s="81">
        <v>0</v>
      </c>
      <c r="BL109" s="81">
        <v>0</v>
      </c>
      <c r="BM109" s="82"/>
      <c r="BN109" s="81">
        <v>0</v>
      </c>
      <c r="BO109" s="81">
        <v>0</v>
      </c>
      <c r="BP109" s="81">
        <v>0</v>
      </c>
      <c r="BQ109" s="81">
        <v>0</v>
      </c>
      <c r="BR109" s="81">
        <v>0</v>
      </c>
      <c r="BS109" s="81">
        <v>0</v>
      </c>
      <c r="BT109"/>
      <c r="BU109" s="80"/>
      <c r="BV109" s="80"/>
      <c r="BW109" s="80"/>
      <c r="BX109" s="80"/>
      <c r="BY109" s="80"/>
      <c r="BZ109" s="80"/>
      <c r="CA109" s="80"/>
      <c r="CB109" s="80"/>
      <c r="CC109" s="80"/>
    </row>
    <row r="110" spans="1:81">
      <c r="A110" s="80" t="s">
        <v>1881</v>
      </c>
      <c r="B110" s="80">
        <v>126</v>
      </c>
      <c r="C110" s="80">
        <v>7</v>
      </c>
      <c r="D110" s="80">
        <v>8</v>
      </c>
      <c r="E110" s="80">
        <v>2010</v>
      </c>
      <c r="F110" s="80" t="s">
        <v>86</v>
      </c>
      <c r="G110" s="80" t="s">
        <v>1695</v>
      </c>
      <c r="H110" s="80" t="s">
        <v>1696</v>
      </c>
      <c r="I110" s="177"/>
      <c r="J110" s="81">
        <v>1.7435958576190513</v>
      </c>
      <c r="K110" s="81">
        <v>0.14375573967605745</v>
      </c>
      <c r="L110" s="81">
        <v>11.147165657924207</v>
      </c>
      <c r="M110" s="81">
        <v>3.9794033196116678</v>
      </c>
      <c r="N110" s="81">
        <v>6.603112405727245</v>
      </c>
      <c r="O110" s="81">
        <v>3.9045156333528457</v>
      </c>
      <c r="P110" s="81">
        <v>4.7084413068763782</v>
      </c>
      <c r="Q110" s="81">
        <v>0.20588686979642207</v>
      </c>
      <c r="R110" s="81">
        <v>0</v>
      </c>
      <c r="S110" s="81">
        <v>0</v>
      </c>
      <c r="T110" s="82"/>
      <c r="U110" s="81">
        <v>68011</v>
      </c>
      <c r="V110" s="81">
        <v>64</v>
      </c>
      <c r="W110" s="81">
        <v>198</v>
      </c>
      <c r="X110" s="81">
        <v>976</v>
      </c>
      <c r="Y110" s="81">
        <v>1577</v>
      </c>
      <c r="Z110" s="81">
        <v>1983</v>
      </c>
      <c r="AA110" s="81">
        <v>924</v>
      </c>
      <c r="AB110" s="81">
        <v>3384</v>
      </c>
      <c r="AC110" s="81">
        <v>0</v>
      </c>
      <c r="AD110" s="81">
        <v>0</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0</v>
      </c>
      <c r="BJ110" s="81">
        <v>0</v>
      </c>
      <c r="BK110" s="81">
        <v>0</v>
      </c>
      <c r="BL110" s="81">
        <v>0</v>
      </c>
      <c r="BM110" s="82"/>
      <c r="BN110" s="81">
        <v>0</v>
      </c>
      <c r="BO110" s="81">
        <v>0</v>
      </c>
      <c r="BP110" s="81">
        <v>0</v>
      </c>
      <c r="BQ110" s="81">
        <v>0</v>
      </c>
      <c r="BR110" s="81">
        <v>0</v>
      </c>
      <c r="BS110" s="81">
        <v>0</v>
      </c>
      <c r="BT110"/>
      <c r="BU110" s="80">
        <v>0</v>
      </c>
      <c r="BV110" s="80">
        <v>0</v>
      </c>
      <c r="BW110" s="80">
        <v>0</v>
      </c>
      <c r="BX110" s="80">
        <v>0</v>
      </c>
      <c r="BY110" s="80">
        <v>0</v>
      </c>
      <c r="BZ110" s="80">
        <v>0</v>
      </c>
      <c r="CA110" s="80">
        <v>0</v>
      </c>
      <c r="CB110" s="80">
        <v>0</v>
      </c>
      <c r="CC110" s="80">
        <v>0</v>
      </c>
    </row>
    <row r="111" spans="1:81">
      <c r="A111" s="80" t="s">
        <v>1882</v>
      </c>
      <c r="B111" s="80">
        <v>127</v>
      </c>
      <c r="C111" s="80">
        <v>8</v>
      </c>
      <c r="D111" s="80">
        <v>8</v>
      </c>
      <c r="E111" s="80">
        <v>2011</v>
      </c>
      <c r="F111" s="80" t="s">
        <v>87</v>
      </c>
      <c r="G111" s="80" t="s">
        <v>1695</v>
      </c>
      <c r="H111" s="80" t="s">
        <v>1696</v>
      </c>
      <c r="I111" s="177"/>
      <c r="J111" s="81">
        <v>2.0617178789563195</v>
      </c>
      <c r="K111" s="81">
        <v>0.20142853079848053</v>
      </c>
      <c r="L111" s="81">
        <v>10.401117795297758</v>
      </c>
      <c r="M111" s="81">
        <v>5.02710517988631</v>
      </c>
      <c r="N111" s="81">
        <v>7.8875466406615029</v>
      </c>
      <c r="O111" s="81">
        <v>3.7116474059104387</v>
      </c>
      <c r="P111" s="81">
        <v>4.2903126381745338</v>
      </c>
      <c r="Q111" s="81">
        <v>0.23432539635967956</v>
      </c>
      <c r="R111" s="81">
        <v>0</v>
      </c>
      <c r="S111" s="81">
        <v>0</v>
      </c>
      <c r="T111" s="82"/>
      <c r="U111" s="81">
        <v>75739</v>
      </c>
      <c r="V111" s="81">
        <v>64</v>
      </c>
      <c r="W111" s="81">
        <v>198</v>
      </c>
      <c r="X111" s="81">
        <v>976</v>
      </c>
      <c r="Y111" s="81">
        <v>1565</v>
      </c>
      <c r="Z111" s="81">
        <v>1926</v>
      </c>
      <c r="AA111" s="81">
        <v>867</v>
      </c>
      <c r="AB111" s="81">
        <v>3339</v>
      </c>
      <c r="AC111" s="81">
        <v>0</v>
      </c>
      <c r="AD111" s="81">
        <v>0</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0</v>
      </c>
      <c r="BJ111" s="81">
        <v>0</v>
      </c>
      <c r="BK111" s="81">
        <v>0</v>
      </c>
      <c r="BL111" s="81">
        <v>0</v>
      </c>
      <c r="BM111" s="82"/>
      <c r="BN111" s="81">
        <v>0</v>
      </c>
      <c r="BO111" s="81">
        <v>0</v>
      </c>
      <c r="BP111" s="81">
        <v>0</v>
      </c>
      <c r="BQ111" s="81">
        <v>0</v>
      </c>
      <c r="BR111" s="81">
        <v>0</v>
      </c>
      <c r="BS111" s="81">
        <v>0</v>
      </c>
      <c r="BT111"/>
      <c r="BU111" s="80">
        <v>0</v>
      </c>
      <c r="BV111" s="80">
        <v>0</v>
      </c>
      <c r="BW111" s="80">
        <v>0</v>
      </c>
      <c r="BX111" s="80">
        <v>0</v>
      </c>
      <c r="BY111" s="80">
        <v>0</v>
      </c>
      <c r="BZ111" s="80">
        <v>0</v>
      </c>
      <c r="CA111" s="80">
        <v>0</v>
      </c>
      <c r="CB111" s="80">
        <v>0</v>
      </c>
      <c r="CC111" s="80">
        <v>0</v>
      </c>
    </row>
    <row r="112" spans="1:81">
      <c r="A112" s="80" t="s">
        <v>1883</v>
      </c>
      <c r="B112" s="80">
        <v>128</v>
      </c>
      <c r="C112" s="80">
        <v>9</v>
      </c>
      <c r="D112" s="80">
        <v>8</v>
      </c>
      <c r="E112" s="80">
        <v>2012</v>
      </c>
      <c r="F112" s="80" t="s">
        <v>88</v>
      </c>
      <c r="G112" s="80" t="s">
        <v>1695</v>
      </c>
      <c r="H112" s="80" t="s">
        <v>1696</v>
      </c>
      <c r="I112" s="177"/>
      <c r="J112" s="81">
        <v>1.8849945531048693</v>
      </c>
      <c r="K112" s="81">
        <v>0.22691703039939495</v>
      </c>
      <c r="L112" s="81">
        <v>10.494418569960947</v>
      </c>
      <c r="M112" s="81">
        <v>6.243648660611874</v>
      </c>
      <c r="N112" s="81">
        <v>8.5759635287325793</v>
      </c>
      <c r="O112" s="81">
        <v>3.6556722646506974</v>
      </c>
      <c r="P112" s="81">
        <v>4.2649567840262481</v>
      </c>
      <c r="Q112" s="81">
        <v>0.24909915380828676</v>
      </c>
      <c r="R112" s="81">
        <v>0</v>
      </c>
      <c r="S112" s="81">
        <v>0</v>
      </c>
      <c r="T112" s="82"/>
      <c r="U112" s="81">
        <v>66348</v>
      </c>
      <c r="V112" s="81">
        <v>64</v>
      </c>
      <c r="W112" s="81">
        <v>198</v>
      </c>
      <c r="X112" s="81">
        <v>976</v>
      </c>
      <c r="Y112" s="81">
        <v>1549</v>
      </c>
      <c r="Z112" s="81">
        <v>1912</v>
      </c>
      <c r="AA112" s="81">
        <v>857</v>
      </c>
      <c r="AB112" s="81">
        <v>3267</v>
      </c>
      <c r="AC112" s="81">
        <v>0</v>
      </c>
      <c r="AD112" s="81">
        <v>0</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0</v>
      </c>
      <c r="BJ112" s="81">
        <v>0</v>
      </c>
      <c r="BK112" s="81">
        <v>0</v>
      </c>
      <c r="BL112" s="81">
        <v>0</v>
      </c>
      <c r="BM112" s="82"/>
      <c r="BN112" s="81">
        <v>0</v>
      </c>
      <c r="BO112" s="81">
        <v>0</v>
      </c>
      <c r="BP112" s="81">
        <v>0</v>
      </c>
      <c r="BQ112" s="81">
        <v>0</v>
      </c>
      <c r="BR112" s="81">
        <v>0</v>
      </c>
      <c r="BS112" s="81">
        <v>0</v>
      </c>
      <c r="BT112"/>
      <c r="BU112" s="80">
        <v>0</v>
      </c>
      <c r="BV112" s="80">
        <v>0</v>
      </c>
      <c r="BW112" s="80">
        <v>0</v>
      </c>
      <c r="BX112" s="80">
        <v>0</v>
      </c>
      <c r="BY112" s="80">
        <v>0</v>
      </c>
      <c r="BZ112" s="80">
        <v>0</v>
      </c>
      <c r="CA112" s="80">
        <v>0</v>
      </c>
      <c r="CB112" s="80">
        <v>0</v>
      </c>
      <c r="CC112" s="80">
        <v>0</v>
      </c>
    </row>
    <row r="113" spans="1:81">
      <c r="A113" s="80" t="s">
        <v>1884</v>
      </c>
      <c r="B113" s="80">
        <v>129</v>
      </c>
      <c r="C113" s="80">
        <v>10</v>
      </c>
      <c r="D113" s="80">
        <v>8</v>
      </c>
      <c r="E113" s="80">
        <v>2013</v>
      </c>
      <c r="F113" s="80" t="s">
        <v>89</v>
      </c>
      <c r="G113" s="80" t="s">
        <v>1695</v>
      </c>
      <c r="H113" s="80" t="s">
        <v>1696</v>
      </c>
      <c r="I113" s="177"/>
      <c r="J113" s="81">
        <v>1.5255822970715371</v>
      </c>
      <c r="K113" s="81">
        <v>0.18754769963151</v>
      </c>
      <c r="L113" s="81">
        <v>9.2673990991997268</v>
      </c>
      <c r="M113" s="81">
        <v>5.8067425287771348</v>
      </c>
      <c r="N113" s="81">
        <v>8.3112493459103849</v>
      </c>
      <c r="O113" s="81">
        <v>3.5360340949705233</v>
      </c>
      <c r="P113" s="81">
        <v>4.4808412300668774</v>
      </c>
      <c r="Q113" s="81">
        <v>0.24823609595934037</v>
      </c>
      <c r="R113" s="81">
        <v>0</v>
      </c>
      <c r="S113" s="81">
        <v>0</v>
      </c>
      <c r="T113" s="82"/>
      <c r="U113" s="81">
        <v>54675</v>
      </c>
      <c r="V113" s="81">
        <v>64</v>
      </c>
      <c r="W113" s="81">
        <v>198</v>
      </c>
      <c r="X113" s="81">
        <v>976</v>
      </c>
      <c r="Y113" s="81">
        <v>1549</v>
      </c>
      <c r="Z113" s="81">
        <v>1932</v>
      </c>
      <c r="AA113" s="81">
        <v>897</v>
      </c>
      <c r="AB113" s="81">
        <v>3209</v>
      </c>
      <c r="AC113" s="81">
        <v>0</v>
      </c>
      <c r="AD113" s="81">
        <v>0</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0</v>
      </c>
      <c r="BJ113" s="81">
        <v>0</v>
      </c>
      <c r="BK113" s="81">
        <v>0</v>
      </c>
      <c r="BL113" s="81">
        <v>0</v>
      </c>
      <c r="BM113" s="82"/>
      <c r="BN113" s="81">
        <v>0</v>
      </c>
      <c r="BO113" s="81">
        <v>0</v>
      </c>
      <c r="BP113" s="81">
        <v>0</v>
      </c>
      <c r="BQ113" s="81">
        <v>0</v>
      </c>
      <c r="BR113" s="81">
        <v>0</v>
      </c>
      <c r="BS113" s="81">
        <v>0</v>
      </c>
      <c r="BT113"/>
      <c r="BU113" s="80">
        <v>0</v>
      </c>
      <c r="BV113" s="80">
        <v>0</v>
      </c>
      <c r="BW113" s="80">
        <v>0</v>
      </c>
      <c r="BX113" s="80">
        <v>0</v>
      </c>
      <c r="BY113" s="80">
        <v>0</v>
      </c>
      <c r="BZ113" s="80">
        <v>0</v>
      </c>
      <c r="CA113" s="80">
        <v>0</v>
      </c>
      <c r="CB113" s="80">
        <v>0</v>
      </c>
      <c r="CC113" s="80">
        <v>0</v>
      </c>
    </row>
    <row r="114" spans="1:81">
      <c r="A114" s="80" t="s">
        <v>1885</v>
      </c>
      <c r="B114" s="80">
        <v>130</v>
      </c>
      <c r="C114" s="80">
        <v>11</v>
      </c>
      <c r="D114" s="80">
        <v>8</v>
      </c>
      <c r="E114" s="80">
        <v>2014</v>
      </c>
      <c r="F114" s="80" t="s">
        <v>90</v>
      </c>
      <c r="G114" s="80" t="s">
        <v>1695</v>
      </c>
      <c r="H114" s="80" t="s">
        <v>1696</v>
      </c>
      <c r="I114" s="177"/>
      <c r="J114" s="81">
        <v>1.3288404456792244</v>
      </c>
      <c r="K114" s="81">
        <v>0.21922366224538162</v>
      </c>
      <c r="L114" s="81">
        <v>7.4281960330817594</v>
      </c>
      <c r="M114" s="81">
        <v>5.9201101235810265</v>
      </c>
      <c r="N114" s="81">
        <v>8.63577862645068</v>
      </c>
      <c r="O114" s="81">
        <v>3.3608591661413856</v>
      </c>
      <c r="P114" s="81">
        <v>4.4238049455779596</v>
      </c>
      <c r="Q114" s="81">
        <v>0.23290171927850134</v>
      </c>
      <c r="R114" s="81">
        <v>0</v>
      </c>
      <c r="S114" s="81">
        <v>0</v>
      </c>
      <c r="T114" s="82"/>
      <c r="U114" s="81">
        <v>52892</v>
      </c>
      <c r="V114" s="81">
        <v>65</v>
      </c>
      <c r="W114" s="81">
        <v>162</v>
      </c>
      <c r="X114" s="81">
        <v>946</v>
      </c>
      <c r="Y114" s="81">
        <v>1520</v>
      </c>
      <c r="Z114" s="81">
        <v>1934</v>
      </c>
      <c r="AA114" s="81">
        <v>881</v>
      </c>
      <c r="AB114" s="81">
        <v>3138</v>
      </c>
      <c r="AC114" s="81">
        <v>0</v>
      </c>
      <c r="AD114" s="81">
        <v>0</v>
      </c>
      <c r="AE114" s="82"/>
      <c r="AF114" s="81">
        <v>430760.56164778862</v>
      </c>
      <c r="AG114" s="81">
        <v>153828.06889793192</v>
      </c>
      <c r="AH114" s="81">
        <v>1208196.8518955186</v>
      </c>
      <c r="AI114" s="81">
        <v>6229801.4140101615</v>
      </c>
      <c r="AJ114" s="81">
        <v>6537483.3293286059</v>
      </c>
      <c r="AK114" s="81">
        <v>0</v>
      </c>
      <c r="AL114" s="81">
        <v>0</v>
      </c>
      <c r="AM114" s="81">
        <v>430800.50819143187</v>
      </c>
      <c r="AN114" s="81">
        <v>0</v>
      </c>
      <c r="AO114" s="81">
        <v>0</v>
      </c>
      <c r="AP114" s="82"/>
      <c r="AQ114" s="81">
        <v>35</v>
      </c>
      <c r="AR114" s="81">
        <v>19</v>
      </c>
      <c r="AS114" s="81">
        <v>0</v>
      </c>
      <c r="AT114" s="81">
        <v>0</v>
      </c>
      <c r="AU114" s="81">
        <v>0</v>
      </c>
      <c r="AV114" s="81">
        <v>0</v>
      </c>
      <c r="AW114" s="81" t="s">
        <v>564</v>
      </c>
      <c r="AX114" s="82"/>
      <c r="AY114" s="81">
        <v>295.87</v>
      </c>
      <c r="AZ114" s="81">
        <v>456.4</v>
      </c>
      <c r="BA114" s="81">
        <v>0</v>
      </c>
      <c r="BB114" s="81">
        <v>0</v>
      </c>
      <c r="BC114" s="81">
        <v>0</v>
      </c>
      <c r="BD114" s="81">
        <v>0</v>
      </c>
      <c r="BE114" s="81" t="s">
        <v>564</v>
      </c>
      <c r="BF114" s="82"/>
      <c r="BG114" s="81">
        <v>0</v>
      </c>
      <c r="BH114" s="81">
        <v>0</v>
      </c>
      <c r="BI114" s="81">
        <v>0</v>
      </c>
      <c r="BJ114" s="81">
        <v>0</v>
      </c>
      <c r="BK114" s="81">
        <v>0</v>
      </c>
      <c r="BL114" s="81">
        <v>0</v>
      </c>
      <c r="BM114" s="82"/>
      <c r="BN114" s="81">
        <v>0</v>
      </c>
      <c r="BO114" s="81">
        <v>0</v>
      </c>
      <c r="BP114" s="81">
        <v>0</v>
      </c>
      <c r="BQ114" s="81">
        <v>0</v>
      </c>
      <c r="BR114" s="81">
        <v>0</v>
      </c>
      <c r="BS114" s="81">
        <v>0</v>
      </c>
      <c r="BT114"/>
      <c r="BU114" s="80">
        <v>0</v>
      </c>
      <c r="BV114" s="80">
        <v>0</v>
      </c>
      <c r="BW114" s="80">
        <v>0</v>
      </c>
      <c r="BX114" s="80">
        <v>0</v>
      </c>
      <c r="BY114" s="80">
        <v>0</v>
      </c>
      <c r="BZ114" s="80">
        <v>0</v>
      </c>
      <c r="CA114" s="80">
        <v>0</v>
      </c>
      <c r="CB114" s="80">
        <v>0</v>
      </c>
      <c r="CC114" s="80">
        <v>0</v>
      </c>
    </row>
    <row r="115" spans="1:81">
      <c r="A115" s="80" t="s">
        <v>1886</v>
      </c>
      <c r="B115" s="80">
        <v>131</v>
      </c>
      <c r="C115" s="80">
        <v>12</v>
      </c>
      <c r="D115" s="80">
        <v>8</v>
      </c>
      <c r="E115" s="80">
        <v>2015</v>
      </c>
      <c r="F115" s="80" t="s">
        <v>91</v>
      </c>
      <c r="G115" s="80" t="s">
        <v>1695</v>
      </c>
      <c r="H115" s="80" t="s">
        <v>1696</v>
      </c>
      <c r="I115" s="177"/>
      <c r="J115" s="81">
        <v>1.6648444393216286</v>
      </c>
      <c r="K115" s="81">
        <v>0.21021270318243779</v>
      </c>
      <c r="L115" s="81">
        <v>7.8189512619587589</v>
      </c>
      <c r="M115" s="81">
        <v>5.7281377747955267</v>
      </c>
      <c r="N115" s="81">
        <v>7.8385514061165971</v>
      </c>
      <c r="O115" s="81">
        <v>3.3115751697909812</v>
      </c>
      <c r="P115" s="81">
        <v>4.3368303437240243</v>
      </c>
      <c r="Q115" s="81">
        <v>0.22393040137511003</v>
      </c>
      <c r="R115" s="81">
        <v>0</v>
      </c>
      <c r="S115" s="81">
        <v>0</v>
      </c>
      <c r="T115" s="82"/>
      <c r="U115" s="81">
        <v>66439</v>
      </c>
      <c r="V115" s="81">
        <v>65</v>
      </c>
      <c r="W115" s="81">
        <v>162</v>
      </c>
      <c r="X115" s="81">
        <v>946</v>
      </c>
      <c r="Y115" s="81">
        <v>1499</v>
      </c>
      <c r="Z115" s="81">
        <v>1924</v>
      </c>
      <c r="AA115" s="81">
        <v>863</v>
      </c>
      <c r="AB115" s="81">
        <v>3082</v>
      </c>
      <c r="AC115" s="81">
        <v>0</v>
      </c>
      <c r="AD115" s="81">
        <v>0</v>
      </c>
      <c r="AE115" s="82"/>
      <c r="AF115" s="81">
        <v>512729.73245036707</v>
      </c>
      <c r="AG115" s="81">
        <v>140047.87932297139</v>
      </c>
      <c r="AH115" s="81">
        <v>1011004.9757100592</v>
      </c>
      <c r="AI115" s="81">
        <v>6016636.7813534355</v>
      </c>
      <c r="AJ115" s="81">
        <v>6187204.5132682733</v>
      </c>
      <c r="AK115" s="81">
        <v>0</v>
      </c>
      <c r="AL115" s="81">
        <v>0</v>
      </c>
      <c r="AM115" s="81">
        <v>422375.17149625026</v>
      </c>
      <c r="AN115" s="81">
        <v>0</v>
      </c>
      <c r="AO115" s="81">
        <v>0</v>
      </c>
      <c r="AP115" s="82"/>
      <c r="AQ115" s="81">
        <v>53</v>
      </c>
      <c r="AR115" s="81">
        <v>19</v>
      </c>
      <c r="AS115" s="81">
        <v>0</v>
      </c>
      <c r="AT115" s="81">
        <v>1</v>
      </c>
      <c r="AU115" s="81">
        <v>0</v>
      </c>
      <c r="AV115" s="81">
        <v>0</v>
      </c>
      <c r="AW115" s="81" t="s">
        <v>564</v>
      </c>
      <c r="AX115" s="82"/>
      <c r="AY115" s="81">
        <v>466.07</v>
      </c>
      <c r="AZ115" s="81">
        <v>456.4</v>
      </c>
      <c r="BA115" s="81">
        <v>0</v>
      </c>
      <c r="BB115" s="81">
        <v>578.79999999999995</v>
      </c>
      <c r="BC115" s="81">
        <v>0</v>
      </c>
      <c r="BD115" s="81">
        <v>0</v>
      </c>
      <c r="BE115" s="81" t="s">
        <v>564</v>
      </c>
      <c r="BF115" s="82"/>
      <c r="BG115" s="81">
        <v>0</v>
      </c>
      <c r="BH115" s="81">
        <v>0</v>
      </c>
      <c r="BI115" s="81">
        <v>0</v>
      </c>
      <c r="BJ115" s="81">
        <v>0</v>
      </c>
      <c r="BK115" s="81">
        <v>0</v>
      </c>
      <c r="BL115" s="81">
        <v>0</v>
      </c>
      <c r="BM115" s="82"/>
      <c r="BN115" s="81">
        <v>0</v>
      </c>
      <c r="BO115" s="81">
        <v>0</v>
      </c>
      <c r="BP115" s="81">
        <v>0</v>
      </c>
      <c r="BQ115" s="81">
        <v>0</v>
      </c>
      <c r="BR115" s="81">
        <v>0</v>
      </c>
      <c r="BS115" s="81">
        <v>0</v>
      </c>
      <c r="BT115"/>
      <c r="BU115" s="80">
        <v>0</v>
      </c>
      <c r="BV115" s="80">
        <v>0</v>
      </c>
      <c r="BW115" s="80">
        <v>0</v>
      </c>
      <c r="BX115" s="80">
        <v>0</v>
      </c>
      <c r="BY115" s="80">
        <v>0</v>
      </c>
      <c r="BZ115" s="80">
        <v>0</v>
      </c>
      <c r="CA115" s="80">
        <v>0</v>
      </c>
      <c r="CB115" s="80">
        <v>0</v>
      </c>
      <c r="CC115" s="80">
        <v>0</v>
      </c>
    </row>
    <row r="116" spans="1:81">
      <c r="A116" s="80" t="s">
        <v>1887</v>
      </c>
      <c r="B116" s="80">
        <v>132</v>
      </c>
      <c r="C116" s="80">
        <v>13</v>
      </c>
      <c r="D116" s="80">
        <v>8</v>
      </c>
      <c r="E116" s="80">
        <v>2016</v>
      </c>
      <c r="F116" s="80" t="s">
        <v>92</v>
      </c>
      <c r="G116" s="80" t="s">
        <v>1695</v>
      </c>
      <c r="H116" s="80" t="s">
        <v>1696</v>
      </c>
      <c r="I116" s="177"/>
      <c r="J116" s="81">
        <v>1.5205560286583006</v>
      </c>
      <c r="K116" s="81">
        <v>0.1982890304422486</v>
      </c>
      <c r="L116" s="81">
        <v>8.4080949616572909</v>
      </c>
      <c r="M116" s="81">
        <v>4.9112138285252538</v>
      </c>
      <c r="N116" s="81">
        <v>7.9127937856067447</v>
      </c>
      <c r="O116" s="81">
        <v>3.2560586076411369</v>
      </c>
      <c r="P116" s="81">
        <v>4.7761236611816864</v>
      </c>
      <c r="Q116" s="81">
        <v>0.21429757250086262</v>
      </c>
      <c r="R116" s="81">
        <v>0</v>
      </c>
      <c r="S116" s="81">
        <v>0</v>
      </c>
      <c r="T116" s="82"/>
      <c r="U116" s="81">
        <v>57760</v>
      </c>
      <c r="V116" s="81">
        <v>65</v>
      </c>
      <c r="W116" s="81">
        <v>162</v>
      </c>
      <c r="X116" s="81">
        <v>946</v>
      </c>
      <c r="Y116" s="81">
        <v>1488</v>
      </c>
      <c r="Z116" s="81">
        <v>1915</v>
      </c>
      <c r="AA116" s="81">
        <v>983</v>
      </c>
      <c r="AB116" s="81">
        <v>3034</v>
      </c>
      <c r="AC116" s="81">
        <v>0</v>
      </c>
      <c r="AD116" s="81">
        <v>0</v>
      </c>
      <c r="AE116" s="82"/>
      <c r="AF116" s="81">
        <v>476490.88288406818</v>
      </c>
      <c r="AG116" s="81">
        <v>133494.27029084679</v>
      </c>
      <c r="AH116" s="81">
        <v>856876.53479400801</v>
      </c>
      <c r="AI116" s="81">
        <v>6005803.0900240699</v>
      </c>
      <c r="AJ116" s="81">
        <v>6392738.4595330711</v>
      </c>
      <c r="AK116" s="81">
        <v>0</v>
      </c>
      <c r="AL116" s="81">
        <v>0</v>
      </c>
      <c r="AM116" s="81">
        <v>416120.00629894761</v>
      </c>
      <c r="AN116" s="81">
        <v>0</v>
      </c>
      <c r="AO116" s="81">
        <v>0</v>
      </c>
      <c r="AP116" s="82"/>
      <c r="AQ116" s="81">
        <v>55</v>
      </c>
      <c r="AR116" s="81">
        <v>19</v>
      </c>
      <c r="AS116" s="81">
        <v>0</v>
      </c>
      <c r="AT116" s="81">
        <v>1</v>
      </c>
      <c r="AU116" s="81">
        <v>0</v>
      </c>
      <c r="AV116" s="81">
        <v>0</v>
      </c>
      <c r="AW116" s="81" t="s">
        <v>564</v>
      </c>
      <c r="AX116" s="82"/>
      <c r="AY116" s="81">
        <v>485.67</v>
      </c>
      <c r="AZ116" s="81">
        <v>456.2</v>
      </c>
      <c r="BA116" s="81">
        <v>0</v>
      </c>
      <c r="BB116" s="81">
        <v>578.79999999999995</v>
      </c>
      <c r="BC116" s="81">
        <v>0</v>
      </c>
      <c r="BD116" s="81">
        <v>0</v>
      </c>
      <c r="BE116" s="81" t="s">
        <v>564</v>
      </c>
      <c r="BF116" s="82"/>
      <c r="BG116" s="81">
        <v>0</v>
      </c>
      <c r="BH116" s="81">
        <v>0</v>
      </c>
      <c r="BI116" s="81">
        <v>0</v>
      </c>
      <c r="BJ116" s="81">
        <v>0</v>
      </c>
      <c r="BK116" s="81">
        <v>0</v>
      </c>
      <c r="BL116" s="81">
        <v>0</v>
      </c>
      <c r="BM116" s="82"/>
      <c r="BN116" s="81">
        <v>0</v>
      </c>
      <c r="BO116" s="81">
        <v>0</v>
      </c>
      <c r="BP116" s="81">
        <v>0</v>
      </c>
      <c r="BQ116" s="81">
        <v>0</v>
      </c>
      <c r="BR116" s="81">
        <v>0</v>
      </c>
      <c r="BS116" s="81">
        <v>0</v>
      </c>
      <c r="BT116"/>
      <c r="BU116" s="80">
        <v>0</v>
      </c>
      <c r="BV116" s="80">
        <v>0</v>
      </c>
      <c r="BW116" s="80">
        <v>0</v>
      </c>
      <c r="BX116" s="80">
        <v>0</v>
      </c>
      <c r="BY116" s="80">
        <v>0</v>
      </c>
      <c r="BZ116" s="80">
        <v>0</v>
      </c>
      <c r="CA116" s="80">
        <v>0</v>
      </c>
      <c r="CB116" s="80">
        <v>0</v>
      </c>
      <c r="CC116" s="80">
        <v>0</v>
      </c>
    </row>
    <row r="117" spans="1:81">
      <c r="A117" s="80" t="s">
        <v>1888</v>
      </c>
      <c r="B117" s="80">
        <v>133</v>
      </c>
      <c r="C117" s="80">
        <v>14</v>
      </c>
      <c r="D117" s="80">
        <v>8</v>
      </c>
      <c r="E117" s="80">
        <v>2017</v>
      </c>
      <c r="F117" s="80" t="s">
        <v>71</v>
      </c>
      <c r="G117" s="80" t="s">
        <v>1695</v>
      </c>
      <c r="H117" s="80" t="s">
        <v>1696</v>
      </c>
      <c r="I117" s="177"/>
      <c r="J117" s="81">
        <v>1.4825718050923509</v>
      </c>
      <c r="K117" s="81">
        <v>0.20262169968885996</v>
      </c>
      <c r="L117" s="81">
        <v>7.5900718657428339</v>
      </c>
      <c r="M117" s="81">
        <v>4.9244248487751703</v>
      </c>
      <c r="N117" s="81">
        <v>7.6598660889678341</v>
      </c>
      <c r="O117" s="81">
        <v>3.1627863617119978</v>
      </c>
      <c r="P117" s="81">
        <v>4.8375995529265374</v>
      </c>
      <c r="Q117" s="81">
        <v>0.20326276078357827</v>
      </c>
      <c r="R117" s="81">
        <v>0</v>
      </c>
      <c r="S117" s="81">
        <v>0</v>
      </c>
      <c r="T117" s="82"/>
      <c r="U117" s="81">
        <v>55415</v>
      </c>
      <c r="V117" s="81">
        <v>65</v>
      </c>
      <c r="W117" s="81">
        <v>162</v>
      </c>
      <c r="X117" s="81">
        <v>946</v>
      </c>
      <c r="Y117" s="81">
        <v>1472</v>
      </c>
      <c r="Z117" s="81">
        <v>1891</v>
      </c>
      <c r="AA117" s="81">
        <v>1002</v>
      </c>
      <c r="AB117" s="81">
        <v>2976</v>
      </c>
      <c r="AC117" s="81">
        <v>0</v>
      </c>
      <c r="AD117" s="81">
        <v>0</v>
      </c>
      <c r="AE117" s="82"/>
      <c r="AF117" s="81">
        <v>449209.13976904668</v>
      </c>
      <c r="AG117" s="81">
        <v>133882.14432312851</v>
      </c>
      <c r="AH117" s="81">
        <v>1046765.347508128</v>
      </c>
      <c r="AI117" s="81">
        <v>5857215.7411413742</v>
      </c>
      <c r="AJ117" s="81">
        <v>5541964.0348355547</v>
      </c>
      <c r="AK117" s="81">
        <v>0</v>
      </c>
      <c r="AL117" s="81">
        <v>0</v>
      </c>
      <c r="AM117" s="81">
        <v>408803.84135407698</v>
      </c>
      <c r="AN117" s="81">
        <v>0</v>
      </c>
      <c r="AO117" s="81">
        <v>0</v>
      </c>
      <c r="AP117" s="82"/>
      <c r="AQ117" s="81">
        <v>55</v>
      </c>
      <c r="AR117" s="81">
        <v>23</v>
      </c>
      <c r="AS117" s="81">
        <v>0</v>
      </c>
      <c r="AT117" s="81">
        <v>1</v>
      </c>
      <c r="AU117" s="81">
        <v>0</v>
      </c>
      <c r="AV117" s="81">
        <v>0</v>
      </c>
      <c r="AW117" s="81" t="s">
        <v>564</v>
      </c>
      <c r="AX117" s="82"/>
      <c r="AY117" s="81">
        <v>485.67</v>
      </c>
      <c r="AZ117" s="81">
        <v>635.40000000000009</v>
      </c>
      <c r="BA117" s="81">
        <v>0</v>
      </c>
      <c r="BB117" s="81">
        <v>578.79999999999995</v>
      </c>
      <c r="BC117" s="81">
        <v>0</v>
      </c>
      <c r="BD117" s="81">
        <v>0</v>
      </c>
      <c r="BE117" s="81" t="s">
        <v>564</v>
      </c>
      <c r="BF117" s="82"/>
      <c r="BG117" s="81">
        <v>0</v>
      </c>
      <c r="BH117" s="81">
        <v>0</v>
      </c>
      <c r="BI117" s="81">
        <v>0</v>
      </c>
      <c r="BJ117" s="81">
        <v>0</v>
      </c>
      <c r="BK117" s="81">
        <v>0</v>
      </c>
      <c r="BL117" s="81">
        <v>0</v>
      </c>
      <c r="BM117" s="82"/>
      <c r="BN117" s="81">
        <v>0</v>
      </c>
      <c r="BO117" s="81">
        <v>0</v>
      </c>
      <c r="BP117" s="81">
        <v>0</v>
      </c>
      <c r="BQ117" s="81">
        <v>0</v>
      </c>
      <c r="BR117" s="81">
        <v>0</v>
      </c>
      <c r="BS117" s="81">
        <v>0</v>
      </c>
      <c r="BT117"/>
      <c r="BU117" s="80">
        <v>0</v>
      </c>
      <c r="BV117" s="80">
        <v>0</v>
      </c>
      <c r="BW117" s="80">
        <v>0</v>
      </c>
      <c r="BX117" s="80">
        <v>0</v>
      </c>
      <c r="BY117" s="80">
        <v>0</v>
      </c>
      <c r="BZ117" s="80">
        <v>0</v>
      </c>
      <c r="CA117" s="80">
        <v>0</v>
      </c>
      <c r="CB117" s="80">
        <v>0</v>
      </c>
      <c r="CC117" s="80">
        <v>0</v>
      </c>
    </row>
    <row r="118" spans="1:81">
      <c r="A118" s="80" t="s">
        <v>1889</v>
      </c>
      <c r="B118" s="80">
        <v>134</v>
      </c>
      <c r="C118" s="80">
        <v>15</v>
      </c>
      <c r="D118" s="80">
        <v>8</v>
      </c>
      <c r="E118" s="80">
        <v>2018</v>
      </c>
      <c r="F118" s="80" t="s">
        <v>93</v>
      </c>
      <c r="G118" s="80" t="s">
        <v>1695</v>
      </c>
      <c r="H118" s="80" t="s">
        <v>1696</v>
      </c>
      <c r="I118" s="177"/>
      <c r="J118" s="81">
        <v>1.3394890731427394</v>
      </c>
      <c r="K118" s="81">
        <v>0.18858592148921732</v>
      </c>
      <c r="L118" s="81">
        <v>6.9629133088197737</v>
      </c>
      <c r="M118" s="81">
        <v>4.9487124882574056</v>
      </c>
      <c r="N118" s="81">
        <v>6.9564899012265462</v>
      </c>
      <c r="O118" s="81">
        <v>3.0885943972202674</v>
      </c>
      <c r="P118" s="81">
        <v>4.7751052832338789</v>
      </c>
      <c r="Q118" s="81">
        <v>0.18513170812134908</v>
      </c>
      <c r="R118" s="81">
        <v>0</v>
      </c>
      <c r="S118" s="81">
        <v>0</v>
      </c>
      <c r="T118" s="82"/>
      <c r="U118" s="81">
        <v>52314</v>
      </c>
      <c r="V118" s="81">
        <v>65</v>
      </c>
      <c r="W118" s="81">
        <v>162</v>
      </c>
      <c r="X118" s="81">
        <v>946</v>
      </c>
      <c r="Y118" s="81">
        <v>1452</v>
      </c>
      <c r="Z118" s="81">
        <v>1882</v>
      </c>
      <c r="AA118" s="81">
        <v>999</v>
      </c>
      <c r="AB118" s="81">
        <v>2921</v>
      </c>
      <c r="AC118" s="81">
        <v>0</v>
      </c>
      <c r="AD118" s="81">
        <v>0</v>
      </c>
      <c r="AE118" s="82"/>
      <c r="AF118" s="81">
        <v>425693.33410116221</v>
      </c>
      <c r="AG118" s="81">
        <v>121131.31307565109</v>
      </c>
      <c r="AH118" s="81">
        <v>986576.46882516227</v>
      </c>
      <c r="AI118" s="81">
        <v>5987270.9088131292</v>
      </c>
      <c r="AJ118" s="81">
        <v>5298169.8846344696</v>
      </c>
      <c r="AK118" s="81">
        <v>0</v>
      </c>
      <c r="AL118" s="81">
        <v>0</v>
      </c>
      <c r="AM118" s="81">
        <v>402078.89438872627</v>
      </c>
      <c r="AN118" s="81">
        <v>0</v>
      </c>
      <c r="AO118" s="81">
        <v>0</v>
      </c>
      <c r="AP118" s="82"/>
      <c r="AQ118" s="81">
        <v>56</v>
      </c>
      <c r="AR118" s="81">
        <v>28</v>
      </c>
      <c r="AS118" s="81">
        <v>0</v>
      </c>
      <c r="AT118" s="81">
        <v>1</v>
      </c>
      <c r="AU118" s="81">
        <v>0</v>
      </c>
      <c r="AV118" s="81">
        <v>0</v>
      </c>
      <c r="AW118" s="81" t="s">
        <v>564</v>
      </c>
      <c r="AX118" s="82"/>
      <c r="AY118" s="81">
        <v>490.37</v>
      </c>
      <c r="AZ118" s="81">
        <v>842</v>
      </c>
      <c r="BA118" s="81">
        <v>0</v>
      </c>
      <c r="BB118" s="81">
        <v>579</v>
      </c>
      <c r="BC118" s="81">
        <v>0</v>
      </c>
      <c r="BD118" s="81">
        <v>0</v>
      </c>
      <c r="BE118" s="81" t="s">
        <v>564</v>
      </c>
      <c r="BF118" s="82"/>
      <c r="BG118" s="81">
        <v>0</v>
      </c>
      <c r="BH118" s="81">
        <v>0</v>
      </c>
      <c r="BI118" s="81">
        <v>0</v>
      </c>
      <c r="BJ118" s="81">
        <v>0</v>
      </c>
      <c r="BK118" s="81">
        <v>0</v>
      </c>
      <c r="BL118" s="81">
        <v>0</v>
      </c>
      <c r="BM118" s="82"/>
      <c r="BN118" s="81">
        <v>0</v>
      </c>
      <c r="BO118" s="81">
        <v>0</v>
      </c>
      <c r="BP118" s="81">
        <v>0</v>
      </c>
      <c r="BQ118" s="81">
        <v>0</v>
      </c>
      <c r="BR118" s="81">
        <v>0</v>
      </c>
      <c r="BS118" s="81">
        <v>0</v>
      </c>
      <c r="BT118"/>
      <c r="BU118" s="80">
        <v>0</v>
      </c>
      <c r="BV118" s="80">
        <v>0</v>
      </c>
      <c r="BW118" s="80">
        <v>0</v>
      </c>
      <c r="BX118" s="80">
        <v>0</v>
      </c>
      <c r="BY118" s="80">
        <v>0</v>
      </c>
      <c r="BZ118" s="80">
        <v>0</v>
      </c>
      <c r="CA118" s="80">
        <v>0</v>
      </c>
      <c r="CB118" s="80">
        <v>0</v>
      </c>
      <c r="CC118" s="80">
        <v>0</v>
      </c>
    </row>
    <row r="119" spans="1:81">
      <c r="A119" s="80" t="s">
        <v>1890</v>
      </c>
      <c r="B119" s="80">
        <v>135</v>
      </c>
      <c r="C119" s="80">
        <v>16</v>
      </c>
      <c r="D119" s="80">
        <v>8</v>
      </c>
      <c r="E119" s="80">
        <v>2019</v>
      </c>
      <c r="F119" s="80" t="s">
        <v>73</v>
      </c>
      <c r="G119" s="80" t="s">
        <v>1695</v>
      </c>
      <c r="H119" s="80" t="s">
        <v>1696</v>
      </c>
      <c r="I119" s="177"/>
      <c r="J119" s="81">
        <v>1.3146205497390935</v>
      </c>
      <c r="K119" s="81">
        <v>0.1749938485769707</v>
      </c>
      <c r="L119" s="81">
        <v>6.9941095362662775</v>
      </c>
      <c r="M119" s="81">
        <v>4.4394444596560572</v>
      </c>
      <c r="N119" s="81">
        <v>6.9065993647508392</v>
      </c>
      <c r="O119" s="81">
        <v>2.9757126161369487</v>
      </c>
      <c r="P119" s="81">
        <v>4.1657792303278525</v>
      </c>
      <c r="Q119" s="81">
        <v>0.17506783700528589</v>
      </c>
      <c r="R119" s="81">
        <v>0</v>
      </c>
      <c r="S119" s="81">
        <v>0</v>
      </c>
      <c r="T119" s="82"/>
      <c r="U119" s="81">
        <v>54010</v>
      </c>
      <c r="V119" s="81">
        <v>65</v>
      </c>
      <c r="W119" s="81">
        <v>162</v>
      </c>
      <c r="X119" s="81">
        <v>946</v>
      </c>
      <c r="Y119" s="81">
        <v>1424</v>
      </c>
      <c r="Z119" s="81">
        <v>1863</v>
      </c>
      <c r="AA119" s="81">
        <v>865</v>
      </c>
      <c r="AB119" s="81">
        <v>2837</v>
      </c>
      <c r="AC119" s="81">
        <v>0</v>
      </c>
      <c r="AD119" s="81">
        <v>0</v>
      </c>
      <c r="AE119" s="82"/>
      <c r="AF119" s="81">
        <v>431260.67404459539</v>
      </c>
      <c r="AG119" s="81">
        <v>121095.4426943264</v>
      </c>
      <c r="AH119" s="81">
        <v>1065207.8938177221</v>
      </c>
      <c r="AI119" s="81">
        <v>5867028.4559626849</v>
      </c>
      <c r="AJ119" s="81">
        <v>5284553.262955701</v>
      </c>
      <c r="AK119" s="81">
        <v>0</v>
      </c>
      <c r="AL119" s="81">
        <v>0</v>
      </c>
      <c r="AM119" s="81">
        <v>386378.04307543446</v>
      </c>
      <c r="AN119" s="81">
        <v>0</v>
      </c>
      <c r="AO119" s="81">
        <v>0</v>
      </c>
      <c r="AP119" s="82"/>
      <c r="AQ119" s="81">
        <v>57</v>
      </c>
      <c r="AR119" s="81">
        <v>33</v>
      </c>
      <c r="AS119" s="81">
        <v>0</v>
      </c>
      <c r="AT119" s="81">
        <v>1</v>
      </c>
      <c r="AU119" s="81">
        <v>0</v>
      </c>
      <c r="AV119" s="81">
        <v>0</v>
      </c>
      <c r="AW119" s="81" t="s">
        <v>564</v>
      </c>
      <c r="AX119" s="82"/>
      <c r="AY119" s="81">
        <v>494.46999999999991</v>
      </c>
      <c r="AZ119" s="81">
        <v>1240.7</v>
      </c>
      <c r="BA119" s="81">
        <v>0</v>
      </c>
      <c r="BB119" s="81">
        <v>578.79999999999995</v>
      </c>
      <c r="BC119" s="81">
        <v>0</v>
      </c>
      <c r="BD119" s="81">
        <v>0</v>
      </c>
      <c r="BE119" s="81" t="s">
        <v>564</v>
      </c>
      <c r="BF119" s="82"/>
      <c r="BG119" s="81">
        <v>0</v>
      </c>
      <c r="BH119" s="81">
        <v>0</v>
      </c>
      <c r="BI119" s="81">
        <v>0</v>
      </c>
      <c r="BJ119" s="81">
        <v>0</v>
      </c>
      <c r="BK119" s="81">
        <v>0</v>
      </c>
      <c r="BL119" s="81">
        <v>0</v>
      </c>
      <c r="BM119" s="82"/>
      <c r="BN119" s="81">
        <v>0</v>
      </c>
      <c r="BO119" s="81">
        <v>0</v>
      </c>
      <c r="BP119" s="81">
        <v>0</v>
      </c>
      <c r="BQ119" s="81">
        <v>0</v>
      </c>
      <c r="BR119" s="81">
        <v>0</v>
      </c>
      <c r="BS119" s="81">
        <v>0</v>
      </c>
      <c r="BT119"/>
      <c r="BU119" s="80">
        <v>0</v>
      </c>
      <c r="BV119" s="80">
        <v>0</v>
      </c>
      <c r="BW119" s="80">
        <v>0</v>
      </c>
      <c r="BX119" s="80">
        <v>0</v>
      </c>
      <c r="BY119" s="80">
        <v>0</v>
      </c>
      <c r="BZ119" s="80">
        <v>0</v>
      </c>
      <c r="CA119" s="80">
        <v>0</v>
      </c>
      <c r="CB119" s="80">
        <v>0</v>
      </c>
      <c r="CC119" s="80">
        <v>0</v>
      </c>
    </row>
    <row r="120" spans="1:81">
      <c r="A120" s="80" t="s">
        <v>1891</v>
      </c>
      <c r="B120" s="80">
        <v>136</v>
      </c>
      <c r="C120" s="80">
        <v>17</v>
      </c>
      <c r="D120" s="80">
        <v>8</v>
      </c>
      <c r="E120" s="80">
        <v>2020</v>
      </c>
      <c r="F120" s="80" t="s">
        <v>218</v>
      </c>
      <c r="G120" s="80" t="s">
        <v>1695</v>
      </c>
      <c r="H120" s="80" t="s">
        <v>1696</v>
      </c>
      <c r="I120" s="177"/>
      <c r="J120" s="81">
        <v>1.402352789209691</v>
      </c>
      <c r="K120" s="81">
        <v>0.15422514246456506</v>
      </c>
      <c r="L120" s="81">
        <v>8.6486304162434049</v>
      </c>
      <c r="M120" s="81">
        <v>3.9985920602855494</v>
      </c>
      <c r="N120" s="81">
        <v>6.2413797024600806</v>
      </c>
      <c r="O120" s="81">
        <v>2.5665617370422544</v>
      </c>
      <c r="P120" s="81">
        <v>4.4148556831485344</v>
      </c>
      <c r="Q120" s="81">
        <v>0.1630331679593276</v>
      </c>
      <c r="R120" s="81">
        <v>0</v>
      </c>
      <c r="S120" s="81">
        <v>0</v>
      </c>
      <c r="T120" s="82"/>
      <c r="U120" s="81">
        <v>65311</v>
      </c>
      <c r="V120" s="81">
        <v>53</v>
      </c>
      <c r="W120" s="81">
        <v>178</v>
      </c>
      <c r="X120" s="81">
        <v>896</v>
      </c>
      <c r="Y120" s="81">
        <v>1404</v>
      </c>
      <c r="Z120" s="81">
        <v>1834</v>
      </c>
      <c r="AA120" s="81">
        <v>996</v>
      </c>
      <c r="AB120" s="81">
        <v>2765</v>
      </c>
      <c r="AC120" s="81">
        <v>0</v>
      </c>
      <c r="AD120" s="81">
        <v>0</v>
      </c>
      <c r="AE120" s="82"/>
      <c r="AF120" s="81">
        <v>509942.24243487138</v>
      </c>
      <c r="AG120" s="81">
        <v>98812.140685768929</v>
      </c>
      <c r="AH120" s="81">
        <v>1268306.8447810367</v>
      </c>
      <c r="AI120" s="81">
        <v>5144546.7656256398</v>
      </c>
      <c r="AJ120" s="81">
        <v>5319221.3902129661</v>
      </c>
      <c r="AK120" s="81"/>
      <c r="AL120" s="81"/>
      <c r="AM120" s="81">
        <v>360863.21979072411</v>
      </c>
      <c r="AN120" s="81"/>
      <c r="AO120" s="81"/>
      <c r="AP120" s="82"/>
      <c r="AQ120" s="81">
        <v>61</v>
      </c>
      <c r="AR120" s="81">
        <v>44</v>
      </c>
      <c r="AS120" s="81">
        <v>0</v>
      </c>
      <c r="AT120" s="81">
        <v>1</v>
      </c>
      <c r="AU120" s="81">
        <v>0</v>
      </c>
      <c r="AV120" s="81">
        <v>0</v>
      </c>
      <c r="AW120" s="81">
        <v>0</v>
      </c>
      <c r="AX120" s="82"/>
      <c r="AY120" s="81">
        <v>515.16999999999985</v>
      </c>
      <c r="AZ120" s="81">
        <v>1719.6</v>
      </c>
      <c r="BA120" s="81">
        <v>0</v>
      </c>
      <c r="BB120" s="81">
        <v>578.79999999999995</v>
      </c>
      <c r="BC120" s="81">
        <v>0</v>
      </c>
      <c r="BD120" s="81">
        <v>0</v>
      </c>
      <c r="BE120" s="81">
        <v>0</v>
      </c>
      <c r="BF120" s="82"/>
      <c r="BG120" s="81">
        <v>0</v>
      </c>
      <c r="BH120" s="81">
        <v>0</v>
      </c>
      <c r="BI120" s="81">
        <v>0</v>
      </c>
      <c r="BJ120" s="81">
        <v>0</v>
      </c>
      <c r="BK120" s="81">
        <v>0</v>
      </c>
      <c r="BL120" s="81">
        <v>0</v>
      </c>
      <c r="BM120" s="82"/>
      <c r="BN120" s="81">
        <v>0</v>
      </c>
      <c r="BO120" s="81">
        <v>0</v>
      </c>
      <c r="BP120" s="81">
        <v>0</v>
      </c>
      <c r="BQ120" s="81">
        <v>0</v>
      </c>
      <c r="BR120" s="81">
        <v>0</v>
      </c>
      <c r="BS120" s="81">
        <v>0</v>
      </c>
      <c r="BT120"/>
      <c r="BU120" s="80">
        <v>0</v>
      </c>
      <c r="BV120" s="80">
        <v>0</v>
      </c>
      <c r="BW120" s="80">
        <v>0</v>
      </c>
      <c r="BX120" s="80">
        <v>0</v>
      </c>
      <c r="BY120" s="80">
        <v>0</v>
      </c>
      <c r="BZ120" s="80">
        <v>0</v>
      </c>
      <c r="CA120" s="80">
        <v>0</v>
      </c>
      <c r="CB120" s="80">
        <v>0</v>
      </c>
      <c r="CC120" s="80">
        <v>0</v>
      </c>
    </row>
    <row r="121" spans="1:81">
      <c r="A121" s="80" t="s">
        <v>1700</v>
      </c>
      <c r="B121" s="80">
        <v>136</v>
      </c>
      <c r="C121" s="80">
        <v>18</v>
      </c>
      <c r="D121" s="80">
        <v>8</v>
      </c>
      <c r="E121" s="80">
        <v>2021</v>
      </c>
      <c r="F121" s="80" t="s">
        <v>75</v>
      </c>
      <c r="G121" s="174" t="s">
        <v>1695</v>
      </c>
      <c r="H121" s="80" t="s">
        <v>1696</v>
      </c>
      <c r="I121" s="177"/>
      <c r="J121" s="81">
        <v>1.692464410318528</v>
      </c>
      <c r="K121" s="81">
        <v>0.14856162246082746</v>
      </c>
      <c r="L121" s="81">
        <v>7.8926444964762741</v>
      </c>
      <c r="M121" s="81">
        <v>4.0387051151151718</v>
      </c>
      <c r="N121" s="81">
        <v>5.8738394195860737</v>
      </c>
      <c r="O121" s="81">
        <v>2.4980054391632747</v>
      </c>
      <c r="P121" s="81">
        <v>4.5362013279570537</v>
      </c>
      <c r="Q121" s="81">
        <v>0.16200615933216739</v>
      </c>
      <c r="R121" s="81">
        <v>0</v>
      </c>
      <c r="S121" s="81">
        <v>0</v>
      </c>
      <c r="T121" s="82"/>
      <c r="U121" s="81">
        <v>80945</v>
      </c>
      <c r="V121" s="81">
        <v>53</v>
      </c>
      <c r="W121" s="81">
        <v>178</v>
      </c>
      <c r="X121" s="81">
        <v>896</v>
      </c>
      <c r="Y121" s="81">
        <v>1391</v>
      </c>
      <c r="Z121" s="81">
        <v>1838</v>
      </c>
      <c r="AA121" s="81">
        <v>998</v>
      </c>
      <c r="AB121" s="81">
        <v>2715</v>
      </c>
      <c r="AC121" s="81">
        <v>0</v>
      </c>
      <c r="AD121" s="81">
        <v>0</v>
      </c>
      <c r="AE121" s="82"/>
      <c r="AF121" s="81">
        <v>620003.85839354713</v>
      </c>
      <c r="AG121" s="81">
        <v>100518.47125350751</v>
      </c>
      <c r="AH121" s="81">
        <v>1137110.8972144406</v>
      </c>
      <c r="AI121" s="81">
        <v>5613460.5490795281</v>
      </c>
      <c r="AJ121" s="81">
        <v>5135709.2928098207</v>
      </c>
      <c r="AK121" s="81">
        <v>0</v>
      </c>
      <c r="AL121" s="81">
        <v>0</v>
      </c>
      <c r="AM121" s="81">
        <v>356381.45539818495</v>
      </c>
      <c r="AN121" s="81">
        <v>0</v>
      </c>
      <c r="AO121" s="81">
        <v>0</v>
      </c>
      <c r="AP121" s="82"/>
      <c r="AQ121" s="81">
        <v>74</v>
      </c>
      <c r="AR121" s="81">
        <v>50</v>
      </c>
      <c r="AS121" s="81">
        <v>0</v>
      </c>
      <c r="AT121" s="81">
        <v>1</v>
      </c>
      <c r="AU121" s="81">
        <v>0</v>
      </c>
      <c r="AV121" s="81">
        <v>0</v>
      </c>
      <c r="AW121" s="81"/>
      <c r="AX121" s="82"/>
      <c r="AY121" s="81">
        <v>627.26999999999987</v>
      </c>
      <c r="AZ121" s="81">
        <v>1972.6</v>
      </c>
      <c r="BA121" s="81">
        <v>0</v>
      </c>
      <c r="BB121" s="81">
        <v>578.79999999999995</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1694</v>
      </c>
      <c r="B122" s="80">
        <v>136</v>
      </c>
      <c r="C122" s="80">
        <v>19</v>
      </c>
      <c r="D122" s="80">
        <v>8</v>
      </c>
      <c r="E122" s="80">
        <v>2022</v>
      </c>
      <c r="F122" s="80" t="s">
        <v>568</v>
      </c>
      <c r="G122" s="174" t="s">
        <v>1695</v>
      </c>
      <c r="H122" s="80" t="s">
        <v>1696</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78</v>
      </c>
      <c r="AR122" s="81">
        <v>53</v>
      </c>
      <c r="AS122" s="81">
        <v>0</v>
      </c>
      <c r="AT122" s="81">
        <v>1</v>
      </c>
      <c r="AU122" s="81">
        <v>0</v>
      </c>
      <c r="AV122" s="81">
        <v>0</v>
      </c>
      <c r="AW122" s="81"/>
      <c r="AX122" s="82"/>
      <c r="AY122" s="81">
        <v>654.16999999999985</v>
      </c>
      <c r="AZ122" s="81">
        <v>2155.6999999999998</v>
      </c>
      <c r="BA122" s="81">
        <v>0</v>
      </c>
      <c r="BB122" s="81">
        <v>578.79999999999995</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1892</v>
      </c>
      <c r="B123" s="80">
        <v>137</v>
      </c>
      <c r="C123" s="80">
        <v>1</v>
      </c>
      <c r="D123" s="80">
        <v>9</v>
      </c>
      <c r="E123" s="80">
        <v>1990</v>
      </c>
      <c r="F123" s="80" t="s">
        <v>562</v>
      </c>
      <c r="G123" s="80" t="s">
        <v>1893</v>
      </c>
      <c r="H123" s="80" t="s">
        <v>1894</v>
      </c>
      <c r="I123" s="177"/>
      <c r="J123" s="81">
        <v>3.8430139908704843</v>
      </c>
      <c r="K123" s="81">
        <v>1.4128587280394482</v>
      </c>
      <c r="L123" s="81">
        <v>7.1657988731847722</v>
      </c>
      <c r="M123" s="81">
        <v>1.9497863519154668</v>
      </c>
      <c r="N123" s="81">
        <v>6.0151597018814122</v>
      </c>
      <c r="O123" s="81">
        <v>3.6565943124964235</v>
      </c>
      <c r="P123" s="81">
        <v>5.6546016110043258</v>
      </c>
      <c r="Q123" s="81">
        <v>0.26483371843317416</v>
      </c>
      <c r="R123" s="81">
        <v>0</v>
      </c>
      <c r="S123" s="81">
        <v>0.23874414947562389</v>
      </c>
      <c r="T123" s="82"/>
      <c r="U123" s="81">
        <v>572137</v>
      </c>
      <c r="V123" s="81">
        <v>412</v>
      </c>
      <c r="W123" s="81">
        <v>102</v>
      </c>
      <c r="X123" s="81">
        <v>671</v>
      </c>
      <c r="Y123" s="81">
        <v>1495</v>
      </c>
      <c r="Z123" s="81">
        <v>1504</v>
      </c>
      <c r="AA123" s="81">
        <v>1373</v>
      </c>
      <c r="AB123" s="81">
        <v>4300</v>
      </c>
      <c r="AC123" s="81">
        <v>0</v>
      </c>
      <c r="AD123" s="81">
        <v>0.23874414947562389</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1895</v>
      </c>
      <c r="B124" s="80">
        <v>138</v>
      </c>
      <c r="C124" s="80">
        <v>2</v>
      </c>
      <c r="D124" s="80">
        <v>9</v>
      </c>
      <c r="E124" s="80">
        <v>2005</v>
      </c>
      <c r="F124" s="80" t="s">
        <v>565</v>
      </c>
      <c r="G124" s="80" t="s">
        <v>1893</v>
      </c>
      <c r="H124" s="80" t="s">
        <v>1894</v>
      </c>
      <c r="I124" s="177"/>
      <c r="J124" s="81">
        <v>1.1504397350952196</v>
      </c>
      <c r="K124" s="81">
        <v>0.74191519081951995</v>
      </c>
      <c r="L124" s="81">
        <v>2.6922211906665439</v>
      </c>
      <c r="M124" s="81">
        <v>2.9968502238109802</v>
      </c>
      <c r="N124" s="81">
        <v>6.3095456180295306</v>
      </c>
      <c r="O124" s="81">
        <v>4.2566060765488931</v>
      </c>
      <c r="P124" s="81">
        <v>5.3756412900885824</v>
      </c>
      <c r="Q124" s="81">
        <v>0.20396304761752368</v>
      </c>
      <c r="R124" s="81">
        <v>0</v>
      </c>
      <c r="S124" s="81">
        <v>0.561985688501353</v>
      </c>
      <c r="T124" s="82"/>
      <c r="U124" s="81">
        <v>207294</v>
      </c>
      <c r="V124" s="81">
        <v>285</v>
      </c>
      <c r="W124" s="81">
        <v>36</v>
      </c>
      <c r="X124" s="81">
        <v>550</v>
      </c>
      <c r="Y124" s="81">
        <v>1179</v>
      </c>
      <c r="Z124" s="81">
        <v>2026</v>
      </c>
      <c r="AA124" s="81">
        <v>1069</v>
      </c>
      <c r="AB124" s="81">
        <v>3462</v>
      </c>
      <c r="AC124" s="81">
        <v>0</v>
      </c>
      <c r="AD124" s="81">
        <v>0.561985688501353</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1896</v>
      </c>
      <c r="B125" s="80">
        <v>139</v>
      </c>
      <c r="C125" s="80">
        <v>3</v>
      </c>
      <c r="D125" s="80">
        <v>9</v>
      </c>
      <c r="E125" s="80">
        <v>2006</v>
      </c>
      <c r="F125" s="80" t="s">
        <v>566</v>
      </c>
      <c r="G125" s="80" t="s">
        <v>1893</v>
      </c>
      <c r="H125" s="80" t="s">
        <v>1894</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1897</v>
      </c>
      <c r="B126" s="80">
        <v>140</v>
      </c>
      <c r="C126" s="80">
        <v>4</v>
      </c>
      <c r="D126" s="80">
        <v>9</v>
      </c>
      <c r="E126" s="80">
        <v>2007</v>
      </c>
      <c r="F126" s="80" t="s">
        <v>567</v>
      </c>
      <c r="G126" s="80" t="s">
        <v>1893</v>
      </c>
      <c r="H126" s="80" t="s">
        <v>1894</v>
      </c>
      <c r="I126" s="177"/>
      <c r="J126" s="81">
        <v>1.1686382732587055</v>
      </c>
      <c r="K126" s="81">
        <v>0.70643319674393801</v>
      </c>
      <c r="L126" s="81">
        <v>3.1931457138836894</v>
      </c>
      <c r="M126" s="81">
        <v>3.245557484195801</v>
      </c>
      <c r="N126" s="81">
        <v>5.5622732285230354</v>
      </c>
      <c r="O126" s="81">
        <v>4.0340242057332247</v>
      </c>
      <c r="P126" s="81">
        <v>5.3414004752656226</v>
      </c>
      <c r="Q126" s="81">
        <v>0.2090071423380151</v>
      </c>
      <c r="R126" s="81">
        <v>0</v>
      </c>
      <c r="S126" s="81">
        <v>0.49011440632133524</v>
      </c>
      <c r="T126" s="82"/>
      <c r="U126" s="81">
        <v>215422</v>
      </c>
      <c r="V126" s="81">
        <v>264</v>
      </c>
      <c r="W126" s="81">
        <v>52</v>
      </c>
      <c r="X126" s="81">
        <v>695</v>
      </c>
      <c r="Y126" s="81">
        <v>1184</v>
      </c>
      <c r="Z126" s="81">
        <v>1996</v>
      </c>
      <c r="AA126" s="81">
        <v>1046</v>
      </c>
      <c r="AB126" s="81">
        <v>3360</v>
      </c>
      <c r="AC126" s="81">
        <v>0</v>
      </c>
      <c r="AD126" s="81">
        <v>0.49011440632133524</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1898</v>
      </c>
      <c r="B127" s="80">
        <v>141</v>
      </c>
      <c r="C127" s="80">
        <v>5</v>
      </c>
      <c r="D127" s="80">
        <v>9</v>
      </c>
      <c r="E127" s="80">
        <v>2008</v>
      </c>
      <c r="F127" s="80" t="s">
        <v>84</v>
      </c>
      <c r="G127" s="80" t="s">
        <v>1893</v>
      </c>
      <c r="H127" s="80" t="s">
        <v>1894</v>
      </c>
      <c r="I127" s="177"/>
      <c r="J127" s="81">
        <v>0.68724894814189741</v>
      </c>
      <c r="K127" s="81">
        <v>0.52366879078011375</v>
      </c>
      <c r="L127" s="81">
        <v>2.901046951752269</v>
      </c>
      <c r="M127" s="81">
        <v>3.5110567988860102</v>
      </c>
      <c r="N127" s="81">
        <v>5.0296357840772279</v>
      </c>
      <c r="O127" s="81">
        <v>3.8699026458427825</v>
      </c>
      <c r="P127" s="81">
        <v>5.2741049772310893</v>
      </c>
      <c r="Q127" s="81">
        <v>0.20366986139592186</v>
      </c>
      <c r="R127" s="81">
        <v>0</v>
      </c>
      <c r="S127" s="81">
        <v>0.37800123930199808</v>
      </c>
      <c r="T127" s="82"/>
      <c r="U127" s="81">
        <v>147007</v>
      </c>
      <c r="V127" s="81">
        <v>264</v>
      </c>
      <c r="W127" s="81">
        <v>52</v>
      </c>
      <c r="X127" s="81">
        <v>695</v>
      </c>
      <c r="Y127" s="81">
        <v>1178</v>
      </c>
      <c r="Z127" s="81">
        <v>1982</v>
      </c>
      <c r="AA127" s="81">
        <v>1034</v>
      </c>
      <c r="AB127" s="81">
        <v>3328</v>
      </c>
      <c r="AC127" s="81">
        <v>0</v>
      </c>
      <c r="AD127" s="81">
        <v>0.37800123930199808</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1899</v>
      </c>
      <c r="B128" s="80">
        <v>142</v>
      </c>
      <c r="C128" s="80">
        <v>6</v>
      </c>
      <c r="D128" s="80">
        <v>9</v>
      </c>
      <c r="E128" s="80">
        <v>2009</v>
      </c>
      <c r="F128" s="80" t="s">
        <v>85</v>
      </c>
      <c r="G128" s="80" t="s">
        <v>1893</v>
      </c>
      <c r="H128" s="80" t="s">
        <v>1894</v>
      </c>
      <c r="I128" s="177"/>
      <c r="J128" s="81">
        <v>0.76715116067024935</v>
      </c>
      <c r="K128" s="81">
        <v>0.59828028006813494</v>
      </c>
      <c r="L128" s="81">
        <v>2.042472749746882</v>
      </c>
      <c r="M128" s="81">
        <v>3.9389265390930253</v>
      </c>
      <c r="N128" s="81">
        <v>5.1030686843846809</v>
      </c>
      <c r="O128" s="81">
        <v>3.9028776968783343</v>
      </c>
      <c r="P128" s="81">
        <v>5.1224790416087203</v>
      </c>
      <c r="Q128" s="81">
        <v>0.19220922361758302</v>
      </c>
      <c r="R128" s="81">
        <v>0</v>
      </c>
      <c r="S128" s="81">
        <v>0.40713534417648467</v>
      </c>
      <c r="T128" s="82"/>
      <c r="U128" s="81">
        <v>121902</v>
      </c>
      <c r="V128" s="81">
        <v>289</v>
      </c>
      <c r="W128" s="81">
        <v>51</v>
      </c>
      <c r="X128" s="81">
        <v>795</v>
      </c>
      <c r="Y128" s="81">
        <v>1186</v>
      </c>
      <c r="Z128" s="81">
        <v>1973</v>
      </c>
      <c r="AA128" s="81">
        <v>1031</v>
      </c>
      <c r="AB128" s="81">
        <v>3297</v>
      </c>
      <c r="AC128" s="81">
        <v>0</v>
      </c>
      <c r="AD128" s="81">
        <v>0.40713534417648467</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v>
      </c>
      <c r="BK128" s="81">
        <v>0</v>
      </c>
      <c r="BL128" s="81">
        <v>0</v>
      </c>
      <c r="BM128" s="82"/>
      <c r="BN128" s="81">
        <v>0</v>
      </c>
      <c r="BO128" s="81">
        <v>0</v>
      </c>
      <c r="BP128" s="81">
        <v>0</v>
      </c>
      <c r="BQ128" s="81">
        <v>0</v>
      </c>
      <c r="BR128" s="81">
        <v>0</v>
      </c>
      <c r="BS128" s="81">
        <v>0</v>
      </c>
      <c r="BT128"/>
      <c r="BU128" s="80"/>
      <c r="BV128" s="80"/>
      <c r="BW128" s="80"/>
      <c r="BX128" s="80"/>
      <c r="BY128" s="80"/>
      <c r="BZ128" s="80"/>
      <c r="CA128" s="80"/>
      <c r="CB128" s="80"/>
      <c r="CC128" s="80"/>
    </row>
    <row r="129" spans="1:81">
      <c r="A129" s="80" t="s">
        <v>1900</v>
      </c>
      <c r="B129" s="80">
        <v>143</v>
      </c>
      <c r="C129" s="80">
        <v>7</v>
      </c>
      <c r="D129" s="80">
        <v>9</v>
      </c>
      <c r="E129" s="80">
        <v>2010</v>
      </c>
      <c r="F129" s="80" t="s">
        <v>86</v>
      </c>
      <c r="G129" s="80" t="s">
        <v>1893</v>
      </c>
      <c r="H129" s="80" t="s">
        <v>1894</v>
      </c>
      <c r="I129" s="177"/>
      <c r="J129" s="81">
        <v>0.6995982499937391</v>
      </c>
      <c r="K129" s="81">
        <v>0.64093091488457743</v>
      </c>
      <c r="L129" s="81">
        <v>2.0799403298645145</v>
      </c>
      <c r="M129" s="81">
        <v>4.0696883018606771</v>
      </c>
      <c r="N129" s="81">
        <v>5.3211171980332272</v>
      </c>
      <c r="O129" s="81">
        <v>3.8690737365296735</v>
      </c>
      <c r="P129" s="81">
        <v>5.2587786024853056</v>
      </c>
      <c r="Q129" s="81">
        <v>0.19718656767441015</v>
      </c>
      <c r="R129" s="81">
        <v>0</v>
      </c>
      <c r="S129" s="81">
        <v>0.2314840317582724</v>
      </c>
      <c r="T129" s="82"/>
      <c r="U129" s="81">
        <v>129816</v>
      </c>
      <c r="V129" s="81">
        <v>289</v>
      </c>
      <c r="W129" s="81">
        <v>51</v>
      </c>
      <c r="X129" s="81">
        <v>795</v>
      </c>
      <c r="Y129" s="81">
        <v>1162</v>
      </c>
      <c r="Z129" s="81">
        <v>1965</v>
      </c>
      <c r="AA129" s="81">
        <v>1032</v>
      </c>
      <c r="AB129" s="81">
        <v>3241</v>
      </c>
      <c r="AC129" s="81">
        <v>0</v>
      </c>
      <c r="AD129" s="81">
        <v>0.2314840317582724</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0</v>
      </c>
      <c r="BJ129" s="81">
        <v>0</v>
      </c>
      <c r="BK129" s="81">
        <v>0</v>
      </c>
      <c r="BL129" s="81">
        <v>0</v>
      </c>
      <c r="BM129" s="82"/>
      <c r="BN129" s="81">
        <v>0</v>
      </c>
      <c r="BO129" s="81">
        <v>0</v>
      </c>
      <c r="BP129" s="81">
        <v>0</v>
      </c>
      <c r="BQ129" s="81">
        <v>0</v>
      </c>
      <c r="BR129" s="81">
        <v>0</v>
      </c>
      <c r="BS129" s="81">
        <v>0</v>
      </c>
      <c r="BT129"/>
      <c r="BU129" s="80">
        <v>0</v>
      </c>
      <c r="BV129" s="80">
        <v>0</v>
      </c>
      <c r="BW129" s="80">
        <v>0</v>
      </c>
      <c r="BX129" s="80">
        <v>0</v>
      </c>
      <c r="BY129" s="80">
        <v>0</v>
      </c>
      <c r="BZ129" s="80">
        <v>0</v>
      </c>
      <c r="CA129" s="80">
        <v>0</v>
      </c>
      <c r="CB129" s="80">
        <v>0</v>
      </c>
      <c r="CC129" s="80">
        <v>0</v>
      </c>
    </row>
    <row r="130" spans="1:81">
      <c r="A130" s="80" t="s">
        <v>1901</v>
      </c>
      <c r="B130" s="80">
        <v>144</v>
      </c>
      <c r="C130" s="80">
        <v>8</v>
      </c>
      <c r="D130" s="80">
        <v>9</v>
      </c>
      <c r="E130" s="80">
        <v>2011</v>
      </c>
      <c r="F130" s="80" t="s">
        <v>87</v>
      </c>
      <c r="G130" s="80" t="s">
        <v>1893</v>
      </c>
      <c r="H130" s="80" t="s">
        <v>1894</v>
      </c>
      <c r="I130" s="177"/>
      <c r="J130" s="81">
        <v>0.75601398464135439</v>
      </c>
      <c r="K130" s="81">
        <v>0.80445165351621051</v>
      </c>
      <c r="L130" s="81">
        <v>1.855850466608544</v>
      </c>
      <c r="M130" s="81">
        <v>4.4787409861594716</v>
      </c>
      <c r="N130" s="81">
        <v>4.9796740075567802</v>
      </c>
      <c r="O130" s="81">
        <v>3.7367000623366255</v>
      </c>
      <c r="P130" s="81">
        <v>4.7505191841378922</v>
      </c>
      <c r="Q130" s="81">
        <v>0.22562328520406399</v>
      </c>
      <c r="R130" s="81">
        <v>0</v>
      </c>
      <c r="S130" s="81">
        <v>0.2477951180206327</v>
      </c>
      <c r="T130" s="82"/>
      <c r="U130" s="81">
        <v>133025</v>
      </c>
      <c r="V130" s="81">
        <v>289</v>
      </c>
      <c r="W130" s="81">
        <v>51</v>
      </c>
      <c r="X130" s="81">
        <v>795</v>
      </c>
      <c r="Y130" s="81">
        <v>1158</v>
      </c>
      <c r="Z130" s="81">
        <v>1939</v>
      </c>
      <c r="AA130" s="81">
        <v>960</v>
      </c>
      <c r="AB130" s="81">
        <v>3215</v>
      </c>
      <c r="AC130" s="81">
        <v>0</v>
      </c>
      <c r="AD130" s="81">
        <v>0.2477951180206327</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v>
      </c>
      <c r="BK130" s="81">
        <v>0</v>
      </c>
      <c r="BL130" s="81">
        <v>0</v>
      </c>
      <c r="BM130" s="82"/>
      <c r="BN130" s="81">
        <v>0</v>
      </c>
      <c r="BO130" s="81">
        <v>0</v>
      </c>
      <c r="BP130" s="81">
        <v>0</v>
      </c>
      <c r="BQ130" s="81">
        <v>0</v>
      </c>
      <c r="BR130" s="81">
        <v>0</v>
      </c>
      <c r="BS130" s="81">
        <v>0</v>
      </c>
      <c r="BT130"/>
      <c r="BU130" s="80">
        <v>0</v>
      </c>
      <c r="BV130" s="80">
        <v>0</v>
      </c>
      <c r="BW130" s="80">
        <v>0</v>
      </c>
      <c r="BX130" s="80">
        <v>0</v>
      </c>
      <c r="BY130" s="80">
        <v>0</v>
      </c>
      <c r="BZ130" s="80">
        <v>0</v>
      </c>
      <c r="CA130" s="80">
        <v>0</v>
      </c>
      <c r="CB130" s="80">
        <v>0</v>
      </c>
      <c r="CC130" s="80">
        <v>0</v>
      </c>
    </row>
    <row r="131" spans="1:81">
      <c r="A131" s="80" t="s">
        <v>1902</v>
      </c>
      <c r="B131" s="80">
        <v>145</v>
      </c>
      <c r="C131" s="80">
        <v>9</v>
      </c>
      <c r="D131" s="80">
        <v>9</v>
      </c>
      <c r="E131" s="80">
        <v>2012</v>
      </c>
      <c r="F131" s="80" t="s">
        <v>88</v>
      </c>
      <c r="G131" s="80" t="s">
        <v>1893</v>
      </c>
      <c r="H131" s="80" t="s">
        <v>1894</v>
      </c>
      <c r="I131" s="177"/>
      <c r="J131" s="81">
        <v>0.85672265604205233</v>
      </c>
      <c r="K131" s="81">
        <v>0.72611939468834463</v>
      </c>
      <c r="L131" s="81">
        <v>1.8869596413330669</v>
      </c>
      <c r="M131" s="81">
        <v>4.032250173255882</v>
      </c>
      <c r="N131" s="81">
        <v>4.8066462934201715</v>
      </c>
      <c r="O131" s="81">
        <v>3.7130311390960533</v>
      </c>
      <c r="P131" s="81">
        <v>4.7974543054857675</v>
      </c>
      <c r="Q131" s="81">
        <v>0.24391435354536556</v>
      </c>
      <c r="R131" s="81">
        <v>0</v>
      </c>
      <c r="S131" s="81">
        <v>0.2152955325231283</v>
      </c>
      <c r="T131" s="82"/>
      <c r="U131" s="81">
        <v>154677</v>
      </c>
      <c r="V131" s="81">
        <v>289</v>
      </c>
      <c r="W131" s="81">
        <v>51</v>
      </c>
      <c r="X131" s="81">
        <v>795</v>
      </c>
      <c r="Y131" s="81">
        <v>1154</v>
      </c>
      <c r="Z131" s="81">
        <v>1942</v>
      </c>
      <c r="AA131" s="81">
        <v>964</v>
      </c>
      <c r="AB131" s="81">
        <v>3199</v>
      </c>
      <c r="AC131" s="81">
        <v>0</v>
      </c>
      <c r="AD131" s="81">
        <v>0.2152955325231283</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0</v>
      </c>
      <c r="BJ131" s="81">
        <v>0</v>
      </c>
      <c r="BK131" s="81">
        <v>0</v>
      </c>
      <c r="BL131" s="81">
        <v>0</v>
      </c>
      <c r="BM131" s="82"/>
      <c r="BN131" s="81">
        <v>0</v>
      </c>
      <c r="BO131" s="81">
        <v>0</v>
      </c>
      <c r="BP131" s="81">
        <v>0</v>
      </c>
      <c r="BQ131" s="81">
        <v>0</v>
      </c>
      <c r="BR131" s="81">
        <v>0</v>
      </c>
      <c r="BS131" s="81">
        <v>0</v>
      </c>
      <c r="BT131"/>
      <c r="BU131" s="80">
        <v>0</v>
      </c>
      <c r="BV131" s="80">
        <v>0</v>
      </c>
      <c r="BW131" s="80">
        <v>0</v>
      </c>
      <c r="BX131" s="80">
        <v>0</v>
      </c>
      <c r="BY131" s="80">
        <v>0</v>
      </c>
      <c r="BZ131" s="80">
        <v>0</v>
      </c>
      <c r="CA131" s="80">
        <v>0</v>
      </c>
      <c r="CB131" s="80">
        <v>0</v>
      </c>
      <c r="CC131" s="80">
        <v>0</v>
      </c>
    </row>
    <row r="132" spans="1:81">
      <c r="A132" s="80" t="s">
        <v>1903</v>
      </c>
      <c r="B132" s="80">
        <v>146</v>
      </c>
      <c r="C132" s="80">
        <v>10</v>
      </c>
      <c r="D132" s="80">
        <v>9</v>
      </c>
      <c r="E132" s="80">
        <v>2013</v>
      </c>
      <c r="F132" s="80" t="s">
        <v>89</v>
      </c>
      <c r="G132" s="80" t="s">
        <v>1893</v>
      </c>
      <c r="H132" s="80" t="s">
        <v>1894</v>
      </c>
      <c r="I132" s="177"/>
      <c r="J132" s="81">
        <v>0.73428095054721021</v>
      </c>
      <c r="K132" s="81">
        <v>0.59729502558188463</v>
      </c>
      <c r="L132" s="81">
        <v>1.9181630097427547</v>
      </c>
      <c r="M132" s="81">
        <v>3.8871644788151896</v>
      </c>
      <c r="N132" s="81">
        <v>5.1443773652666902</v>
      </c>
      <c r="O132" s="81">
        <v>3.5781297389582676</v>
      </c>
      <c r="P132" s="81">
        <v>5.035326599673815</v>
      </c>
      <c r="Q132" s="81">
        <v>0.24490977868721459</v>
      </c>
      <c r="R132" s="81">
        <v>0</v>
      </c>
      <c r="S132" s="81">
        <v>0.2735411418905167</v>
      </c>
      <c r="T132" s="82"/>
      <c r="U132" s="81">
        <v>131648</v>
      </c>
      <c r="V132" s="81">
        <v>289</v>
      </c>
      <c r="W132" s="81">
        <v>51</v>
      </c>
      <c r="X132" s="81">
        <v>795</v>
      </c>
      <c r="Y132" s="81">
        <v>1154</v>
      </c>
      <c r="Z132" s="81">
        <v>1955</v>
      </c>
      <c r="AA132" s="81">
        <v>1008</v>
      </c>
      <c r="AB132" s="81">
        <v>3166</v>
      </c>
      <c r="AC132" s="81">
        <v>0</v>
      </c>
      <c r="AD132" s="81">
        <v>0.2735411418905167</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0</v>
      </c>
      <c r="BJ132" s="81">
        <v>0</v>
      </c>
      <c r="BK132" s="81">
        <v>0</v>
      </c>
      <c r="BL132" s="81">
        <v>0</v>
      </c>
      <c r="BM132" s="82"/>
      <c r="BN132" s="81">
        <v>0</v>
      </c>
      <c r="BO132" s="81">
        <v>0</v>
      </c>
      <c r="BP132" s="81">
        <v>0</v>
      </c>
      <c r="BQ132" s="81">
        <v>0</v>
      </c>
      <c r="BR132" s="81">
        <v>0</v>
      </c>
      <c r="BS132" s="81">
        <v>0</v>
      </c>
      <c r="BT132"/>
      <c r="BU132" s="80">
        <v>0</v>
      </c>
      <c r="BV132" s="80">
        <v>0</v>
      </c>
      <c r="BW132" s="80">
        <v>0</v>
      </c>
      <c r="BX132" s="80">
        <v>0</v>
      </c>
      <c r="BY132" s="80">
        <v>0</v>
      </c>
      <c r="BZ132" s="80">
        <v>0</v>
      </c>
      <c r="CA132" s="80">
        <v>0</v>
      </c>
      <c r="CB132" s="80">
        <v>0</v>
      </c>
      <c r="CC132" s="80">
        <v>0</v>
      </c>
    </row>
    <row r="133" spans="1:81">
      <c r="A133" s="80" t="s">
        <v>1904</v>
      </c>
      <c r="B133" s="80">
        <v>147</v>
      </c>
      <c r="C133" s="80">
        <v>11</v>
      </c>
      <c r="D133" s="80">
        <v>9</v>
      </c>
      <c r="E133" s="80">
        <v>2014</v>
      </c>
      <c r="F133" s="80" t="s">
        <v>90</v>
      </c>
      <c r="G133" s="80" t="s">
        <v>1893</v>
      </c>
      <c r="H133" s="80" t="s">
        <v>1894</v>
      </c>
      <c r="I133" s="177"/>
      <c r="J133" s="81">
        <v>0.60082566123211756</v>
      </c>
      <c r="K133" s="81">
        <v>0.58491161428091709</v>
      </c>
      <c r="L133" s="81">
        <v>1.3813806981698857</v>
      </c>
      <c r="M133" s="81">
        <v>3.8065000992697251</v>
      </c>
      <c r="N133" s="81">
        <v>5.0426187323749341</v>
      </c>
      <c r="O133" s="81">
        <v>3.3886635853028451</v>
      </c>
      <c r="P133" s="81">
        <v>5.0514730706599629</v>
      </c>
      <c r="Q133" s="81">
        <v>0.23022980662903478</v>
      </c>
      <c r="R133" s="81">
        <v>0</v>
      </c>
      <c r="S133" s="81">
        <v>0.29421779267643267</v>
      </c>
      <c r="T133" s="82"/>
      <c r="U133" s="81">
        <v>117918</v>
      </c>
      <c r="V133" s="81">
        <v>241</v>
      </c>
      <c r="W133" s="81">
        <v>51</v>
      </c>
      <c r="X133" s="81">
        <v>782</v>
      </c>
      <c r="Y133" s="81">
        <v>1141</v>
      </c>
      <c r="Z133" s="81">
        <v>1950</v>
      </c>
      <c r="AA133" s="81">
        <v>1006</v>
      </c>
      <c r="AB133" s="81">
        <v>3102</v>
      </c>
      <c r="AC133" s="81">
        <v>0</v>
      </c>
      <c r="AD133" s="81">
        <v>0.29421779267643267</v>
      </c>
      <c r="AE133" s="82"/>
      <c r="AF133" s="81">
        <v>837680.43028969236</v>
      </c>
      <c r="AG133" s="81">
        <v>482085.95571867196</v>
      </c>
      <c r="AH133" s="81">
        <v>353191.88647127571</v>
      </c>
      <c r="AI133" s="81">
        <v>4732479.5397207774</v>
      </c>
      <c r="AJ133" s="81">
        <v>6263442.678043548</v>
      </c>
      <c r="AK133" s="81">
        <v>0</v>
      </c>
      <c r="AL133" s="81">
        <v>0</v>
      </c>
      <c r="AM133" s="81">
        <v>425858.24614717072</v>
      </c>
      <c r="AN133" s="81">
        <v>0</v>
      </c>
      <c r="AO133" s="81">
        <v>0</v>
      </c>
      <c r="AP133" s="82"/>
      <c r="AQ133" s="81">
        <v>31</v>
      </c>
      <c r="AR133" s="81">
        <v>1</v>
      </c>
      <c r="AS133" s="81">
        <v>0</v>
      </c>
      <c r="AT133" s="81">
        <v>1</v>
      </c>
      <c r="AU133" s="81">
        <v>0</v>
      </c>
      <c r="AV133" s="81">
        <v>0</v>
      </c>
      <c r="AW133" s="81" t="s">
        <v>564</v>
      </c>
      <c r="AX133" s="82"/>
      <c r="AY133" s="81">
        <v>153.5</v>
      </c>
      <c r="AZ133" s="81">
        <v>49.5</v>
      </c>
      <c r="BA133" s="81">
        <v>0</v>
      </c>
      <c r="BB133" s="81">
        <v>4800</v>
      </c>
      <c r="BC133" s="81">
        <v>0</v>
      </c>
      <c r="BD133" s="81">
        <v>0</v>
      </c>
      <c r="BE133" s="81" t="s">
        <v>564</v>
      </c>
      <c r="BF133" s="82"/>
      <c r="BG133" s="81">
        <v>0</v>
      </c>
      <c r="BH133" s="81">
        <v>0</v>
      </c>
      <c r="BI133" s="81">
        <v>0</v>
      </c>
      <c r="BJ133" s="81">
        <v>0</v>
      </c>
      <c r="BK133" s="81">
        <v>0</v>
      </c>
      <c r="BL133" s="81">
        <v>0</v>
      </c>
      <c r="BM133" s="82"/>
      <c r="BN133" s="81">
        <v>0</v>
      </c>
      <c r="BO133" s="81">
        <v>0</v>
      </c>
      <c r="BP133" s="81">
        <v>0</v>
      </c>
      <c r="BQ133" s="81">
        <v>0</v>
      </c>
      <c r="BR133" s="81">
        <v>0</v>
      </c>
      <c r="BS133" s="81">
        <v>0</v>
      </c>
      <c r="BT133"/>
      <c r="BU133" s="80">
        <v>0</v>
      </c>
      <c r="BV133" s="80">
        <v>0</v>
      </c>
      <c r="BW133" s="80">
        <v>0</v>
      </c>
      <c r="BX133" s="80">
        <v>0</v>
      </c>
      <c r="BY133" s="80">
        <v>0</v>
      </c>
      <c r="BZ133" s="80">
        <v>0</v>
      </c>
      <c r="CA133" s="80">
        <v>0</v>
      </c>
      <c r="CB133" s="80">
        <v>0</v>
      </c>
      <c r="CC133" s="80">
        <v>0</v>
      </c>
    </row>
    <row r="134" spans="1:81">
      <c r="A134" s="80" t="s">
        <v>1905</v>
      </c>
      <c r="B134" s="80">
        <v>148</v>
      </c>
      <c r="C134" s="80">
        <v>12</v>
      </c>
      <c r="D134" s="80">
        <v>9</v>
      </c>
      <c r="E134" s="80">
        <v>2015</v>
      </c>
      <c r="F134" s="80" t="s">
        <v>91</v>
      </c>
      <c r="G134" s="80" t="s">
        <v>1893</v>
      </c>
      <c r="H134" s="80" t="s">
        <v>1894</v>
      </c>
      <c r="I134" s="177"/>
      <c r="J134" s="81">
        <v>0.60527447143562618</v>
      </c>
      <c r="K134" s="81">
        <v>0.54431792956889125</v>
      </c>
      <c r="L134" s="81">
        <v>1.4903005793750805</v>
      </c>
      <c r="M134" s="81">
        <v>4.0579157709188847</v>
      </c>
      <c r="N134" s="81">
        <v>4.3030456955630774</v>
      </c>
      <c r="O134" s="81">
        <v>3.3976348155755702</v>
      </c>
      <c r="P134" s="81">
        <v>5.0453970626870452</v>
      </c>
      <c r="Q134" s="81">
        <v>0.2219686489944715</v>
      </c>
      <c r="R134" s="81">
        <v>0</v>
      </c>
      <c r="S134" s="81">
        <v>0.29798508114568484</v>
      </c>
      <c r="T134" s="82"/>
      <c r="U134" s="81">
        <v>128228</v>
      </c>
      <c r="V134" s="81">
        <v>241</v>
      </c>
      <c r="W134" s="81">
        <v>51</v>
      </c>
      <c r="X134" s="81">
        <v>782</v>
      </c>
      <c r="Y134" s="81">
        <v>1136</v>
      </c>
      <c r="Z134" s="81">
        <v>1974</v>
      </c>
      <c r="AA134" s="81">
        <v>1004</v>
      </c>
      <c r="AB134" s="81">
        <v>3055</v>
      </c>
      <c r="AC134" s="81">
        <v>0</v>
      </c>
      <c r="AD134" s="81">
        <v>0.29798508114568484</v>
      </c>
      <c r="AE134" s="82"/>
      <c r="AF134" s="81">
        <v>870910.14601722977</v>
      </c>
      <c r="AG134" s="81">
        <v>418482.16361314256</v>
      </c>
      <c r="AH134" s="81">
        <v>313400.81784062902</v>
      </c>
      <c r="AI134" s="81">
        <v>5078329.2054465851</v>
      </c>
      <c r="AJ134" s="81">
        <v>5394006.2059653578</v>
      </c>
      <c r="AK134" s="81">
        <v>0</v>
      </c>
      <c r="AL134" s="81">
        <v>0</v>
      </c>
      <c r="AM134" s="81">
        <v>418674.93475699052</v>
      </c>
      <c r="AN134" s="81">
        <v>0</v>
      </c>
      <c r="AO134" s="81">
        <v>0</v>
      </c>
      <c r="AP134" s="82"/>
      <c r="AQ134" s="81">
        <v>31</v>
      </c>
      <c r="AR134" s="81">
        <v>2</v>
      </c>
      <c r="AS134" s="81">
        <v>0</v>
      </c>
      <c r="AT134" s="81">
        <v>1</v>
      </c>
      <c r="AU134" s="81">
        <v>0</v>
      </c>
      <c r="AV134" s="81">
        <v>0</v>
      </c>
      <c r="AW134" s="81" t="s">
        <v>564</v>
      </c>
      <c r="AX134" s="82"/>
      <c r="AY134" s="81">
        <v>154.6</v>
      </c>
      <c r="AZ134" s="81">
        <v>60.5</v>
      </c>
      <c r="BA134" s="81">
        <v>0</v>
      </c>
      <c r="BB134" s="81">
        <v>4800</v>
      </c>
      <c r="BC134" s="81">
        <v>0</v>
      </c>
      <c r="BD134" s="81">
        <v>0</v>
      </c>
      <c r="BE134" s="81" t="s">
        <v>564</v>
      </c>
      <c r="BF134" s="82"/>
      <c r="BG134" s="81">
        <v>0</v>
      </c>
      <c r="BH134" s="81">
        <v>0</v>
      </c>
      <c r="BI134" s="81">
        <v>0</v>
      </c>
      <c r="BJ134" s="81">
        <v>0</v>
      </c>
      <c r="BK134" s="81">
        <v>0</v>
      </c>
      <c r="BL134" s="81">
        <v>0</v>
      </c>
      <c r="BM134" s="82"/>
      <c r="BN134" s="81">
        <v>0</v>
      </c>
      <c r="BO134" s="81">
        <v>0</v>
      </c>
      <c r="BP134" s="81">
        <v>0</v>
      </c>
      <c r="BQ134" s="81">
        <v>0</v>
      </c>
      <c r="BR134" s="81">
        <v>0</v>
      </c>
      <c r="BS134" s="81">
        <v>0</v>
      </c>
      <c r="BT134"/>
      <c r="BU134" s="80">
        <v>0</v>
      </c>
      <c r="BV134" s="80">
        <v>0</v>
      </c>
      <c r="BW134" s="80">
        <v>0</v>
      </c>
      <c r="BX134" s="80">
        <v>0</v>
      </c>
      <c r="BY134" s="80">
        <v>0</v>
      </c>
      <c r="BZ134" s="80">
        <v>0</v>
      </c>
      <c r="CA134" s="80">
        <v>0</v>
      </c>
      <c r="CB134" s="80">
        <v>0</v>
      </c>
      <c r="CC134" s="80">
        <v>0</v>
      </c>
    </row>
    <row r="135" spans="1:81">
      <c r="A135" s="80" t="s">
        <v>1906</v>
      </c>
      <c r="B135" s="80">
        <v>149</v>
      </c>
      <c r="C135" s="80">
        <v>13</v>
      </c>
      <c r="D135" s="80">
        <v>9</v>
      </c>
      <c r="E135" s="80">
        <v>2016</v>
      </c>
      <c r="F135" s="80" t="s">
        <v>92</v>
      </c>
      <c r="G135" s="80" t="s">
        <v>1893</v>
      </c>
      <c r="H135" s="80" t="s">
        <v>1894</v>
      </c>
      <c r="I135" s="177"/>
      <c r="J135" s="81">
        <v>0.51472785037055202</v>
      </c>
      <c r="K135" s="81">
        <v>0.54758883357103327</v>
      </c>
      <c r="L135" s="81">
        <v>1.4322199609968953</v>
      </c>
      <c r="M135" s="81">
        <v>3.2803637639276038</v>
      </c>
      <c r="N135" s="81">
        <v>4.5731494655389051</v>
      </c>
      <c r="O135" s="81">
        <v>3.3614766931104576</v>
      </c>
      <c r="P135" s="81">
        <v>5.0725056991593895</v>
      </c>
      <c r="Q135" s="81">
        <v>0.21253177180457999</v>
      </c>
      <c r="R135" s="81">
        <v>0</v>
      </c>
      <c r="S135" s="81">
        <v>0.2923207482356221</v>
      </c>
      <c r="T135" s="82"/>
      <c r="U135" s="81">
        <v>108216</v>
      </c>
      <c r="V135" s="81">
        <v>241</v>
      </c>
      <c r="W135" s="81">
        <v>51</v>
      </c>
      <c r="X135" s="81">
        <v>782</v>
      </c>
      <c r="Y135" s="81">
        <v>1134</v>
      </c>
      <c r="Z135" s="81">
        <v>1977</v>
      </c>
      <c r="AA135" s="81">
        <v>1044</v>
      </c>
      <c r="AB135" s="81">
        <v>3009</v>
      </c>
      <c r="AC135" s="81">
        <v>0</v>
      </c>
      <c r="AD135" s="81">
        <v>0.2923207482356221</v>
      </c>
      <c r="AE135" s="82"/>
      <c r="AF135" s="81">
        <v>756090.6419401312</v>
      </c>
      <c r="AG135" s="81">
        <v>404652.61530946422</v>
      </c>
      <c r="AH135" s="81">
        <v>233899.9796403751</v>
      </c>
      <c r="AI135" s="81">
        <v>4940377.3641675264</v>
      </c>
      <c r="AJ135" s="81">
        <v>5637093.8271236783</v>
      </c>
      <c r="AK135" s="81">
        <v>0</v>
      </c>
      <c r="AL135" s="81">
        <v>0</v>
      </c>
      <c r="AM135" s="81">
        <v>412691.19939140842</v>
      </c>
      <c r="AN135" s="81">
        <v>0</v>
      </c>
      <c r="AO135" s="81">
        <v>0</v>
      </c>
      <c r="AP135" s="82"/>
      <c r="AQ135" s="81">
        <v>34</v>
      </c>
      <c r="AR135" s="81">
        <v>3</v>
      </c>
      <c r="AS135" s="81">
        <v>0</v>
      </c>
      <c r="AT135" s="81">
        <v>1</v>
      </c>
      <c r="AU135" s="81">
        <v>0</v>
      </c>
      <c r="AV135" s="81">
        <v>0</v>
      </c>
      <c r="AW135" s="81" t="s">
        <v>564</v>
      </c>
      <c r="AX135" s="82"/>
      <c r="AY135" s="81">
        <v>171.3</v>
      </c>
      <c r="AZ135" s="81">
        <v>81</v>
      </c>
      <c r="BA135" s="81">
        <v>0</v>
      </c>
      <c r="BB135" s="81">
        <v>4800</v>
      </c>
      <c r="BC135" s="81">
        <v>0</v>
      </c>
      <c r="BD135" s="81">
        <v>0</v>
      </c>
      <c r="BE135" s="81" t="s">
        <v>564</v>
      </c>
      <c r="BF135" s="82"/>
      <c r="BG135" s="81">
        <v>0</v>
      </c>
      <c r="BH135" s="81">
        <v>0</v>
      </c>
      <c r="BI135" s="81">
        <v>0</v>
      </c>
      <c r="BJ135" s="81">
        <v>0</v>
      </c>
      <c r="BK135" s="81">
        <v>0</v>
      </c>
      <c r="BL135" s="81">
        <v>0</v>
      </c>
      <c r="BM135" s="82"/>
      <c r="BN135" s="81">
        <v>0</v>
      </c>
      <c r="BO135" s="81">
        <v>0</v>
      </c>
      <c r="BP135" s="81">
        <v>0</v>
      </c>
      <c r="BQ135" s="81">
        <v>0</v>
      </c>
      <c r="BR135" s="81">
        <v>0</v>
      </c>
      <c r="BS135" s="81">
        <v>0</v>
      </c>
      <c r="BT135"/>
      <c r="BU135" s="80">
        <v>0</v>
      </c>
      <c r="BV135" s="80">
        <v>0</v>
      </c>
      <c r="BW135" s="80">
        <v>0</v>
      </c>
      <c r="BX135" s="80">
        <v>0</v>
      </c>
      <c r="BY135" s="80">
        <v>0</v>
      </c>
      <c r="BZ135" s="80">
        <v>0</v>
      </c>
      <c r="CA135" s="80">
        <v>0</v>
      </c>
      <c r="CB135" s="80">
        <v>0</v>
      </c>
      <c r="CC135" s="80">
        <v>0</v>
      </c>
    </row>
    <row r="136" spans="1:81">
      <c r="A136" s="80" t="s">
        <v>1907</v>
      </c>
      <c r="B136" s="80">
        <v>150</v>
      </c>
      <c r="C136" s="80">
        <v>14</v>
      </c>
      <c r="D136" s="80">
        <v>9</v>
      </c>
      <c r="E136" s="80">
        <v>2017</v>
      </c>
      <c r="F136" s="80" t="s">
        <v>71</v>
      </c>
      <c r="G136" s="80" t="s">
        <v>1893</v>
      </c>
      <c r="H136" s="80" t="s">
        <v>1894</v>
      </c>
      <c r="I136" s="177"/>
      <c r="J136" s="81">
        <v>0.47473700943939801</v>
      </c>
      <c r="K136" s="81">
        <v>0.54002005982096946</v>
      </c>
      <c r="L136" s="81">
        <v>1.4084233885211139</v>
      </c>
      <c r="M136" s="81">
        <v>3.1163379442394139</v>
      </c>
      <c r="N136" s="81">
        <v>4.6617263801154589</v>
      </c>
      <c r="O136" s="81">
        <v>3.3651645477337597</v>
      </c>
      <c r="P136" s="81">
        <v>5.0210614122191597</v>
      </c>
      <c r="Q136" s="81">
        <v>0.20087223772328755</v>
      </c>
      <c r="R136" s="81">
        <v>0</v>
      </c>
      <c r="S136" s="81">
        <v>0.26932156504260979</v>
      </c>
      <c r="T136" s="82"/>
      <c r="U136" s="81">
        <v>105959</v>
      </c>
      <c r="V136" s="81">
        <v>241</v>
      </c>
      <c r="W136" s="81">
        <v>51</v>
      </c>
      <c r="X136" s="81">
        <v>782</v>
      </c>
      <c r="Y136" s="81">
        <v>1122</v>
      </c>
      <c r="Z136" s="81">
        <v>2012</v>
      </c>
      <c r="AA136" s="81">
        <v>1040</v>
      </c>
      <c r="AB136" s="81">
        <v>2941</v>
      </c>
      <c r="AC136" s="81">
        <v>0</v>
      </c>
      <c r="AD136" s="81">
        <v>0.26932156504260979</v>
      </c>
      <c r="AE136" s="82"/>
      <c r="AF136" s="81">
        <v>706852.37000038964</v>
      </c>
      <c r="AG136" s="81">
        <v>403567.74533211061</v>
      </c>
      <c r="AH136" s="81">
        <v>301659.1050506527</v>
      </c>
      <c r="AI136" s="81">
        <v>4893373.1715238579</v>
      </c>
      <c r="AJ136" s="81">
        <v>5505854.813282053</v>
      </c>
      <c r="AK136" s="81">
        <v>0</v>
      </c>
      <c r="AL136" s="81">
        <v>0</v>
      </c>
      <c r="AM136" s="81">
        <v>403996.00047793688</v>
      </c>
      <c r="AN136" s="81">
        <v>0</v>
      </c>
      <c r="AO136" s="81">
        <v>0</v>
      </c>
      <c r="AP136" s="82"/>
      <c r="AQ136" s="81">
        <v>35</v>
      </c>
      <c r="AR136" s="81">
        <v>4</v>
      </c>
      <c r="AS136" s="81">
        <v>0</v>
      </c>
      <c r="AT136" s="81">
        <v>1</v>
      </c>
      <c r="AU136" s="81">
        <v>0</v>
      </c>
      <c r="AV136" s="81">
        <v>0</v>
      </c>
      <c r="AW136" s="81" t="s">
        <v>564</v>
      </c>
      <c r="AX136" s="82"/>
      <c r="AY136" s="81">
        <v>175.3</v>
      </c>
      <c r="AZ136" s="81">
        <v>92</v>
      </c>
      <c r="BA136" s="81">
        <v>0</v>
      </c>
      <c r="BB136" s="81">
        <v>4800</v>
      </c>
      <c r="BC136" s="81">
        <v>0</v>
      </c>
      <c r="BD136" s="81">
        <v>0</v>
      </c>
      <c r="BE136" s="81" t="s">
        <v>564</v>
      </c>
      <c r="BF136" s="82"/>
      <c r="BG136" s="81">
        <v>0</v>
      </c>
      <c r="BH136" s="81">
        <v>0</v>
      </c>
      <c r="BI136" s="81">
        <v>0</v>
      </c>
      <c r="BJ136" s="81">
        <v>0</v>
      </c>
      <c r="BK136" s="81">
        <v>0</v>
      </c>
      <c r="BL136" s="81">
        <v>0</v>
      </c>
      <c r="BM136" s="82"/>
      <c r="BN136" s="81">
        <v>0</v>
      </c>
      <c r="BO136" s="81">
        <v>0</v>
      </c>
      <c r="BP136" s="81">
        <v>0</v>
      </c>
      <c r="BQ136" s="81">
        <v>0</v>
      </c>
      <c r="BR136" s="81">
        <v>0</v>
      </c>
      <c r="BS136" s="81">
        <v>0</v>
      </c>
      <c r="BT136"/>
      <c r="BU136" s="80">
        <v>0</v>
      </c>
      <c r="BV136" s="80">
        <v>0</v>
      </c>
      <c r="BW136" s="80">
        <v>0</v>
      </c>
      <c r="BX136" s="80">
        <v>0</v>
      </c>
      <c r="BY136" s="80">
        <v>0</v>
      </c>
      <c r="BZ136" s="80">
        <v>0</v>
      </c>
      <c r="CA136" s="80">
        <v>0</v>
      </c>
      <c r="CB136" s="80">
        <v>0</v>
      </c>
      <c r="CC136" s="80">
        <v>0</v>
      </c>
    </row>
    <row r="137" spans="1:81">
      <c r="A137" s="80" t="s">
        <v>1908</v>
      </c>
      <c r="B137" s="80">
        <v>151</v>
      </c>
      <c r="C137" s="80">
        <v>15</v>
      </c>
      <c r="D137" s="80">
        <v>9</v>
      </c>
      <c r="E137" s="80">
        <v>2018</v>
      </c>
      <c r="F137" s="80" t="s">
        <v>93</v>
      </c>
      <c r="G137" s="80" t="s">
        <v>1893</v>
      </c>
      <c r="H137" s="80" t="s">
        <v>1894</v>
      </c>
      <c r="I137" s="177"/>
      <c r="J137" s="81">
        <v>0.42711870105551425</v>
      </c>
      <c r="K137" s="81">
        <v>0.5067313746855614</v>
      </c>
      <c r="L137" s="81">
        <v>1.2626507652382757</v>
      </c>
      <c r="M137" s="81">
        <v>3.0328750192855067</v>
      </c>
      <c r="N137" s="81">
        <v>4.5222498493275491</v>
      </c>
      <c r="O137" s="81">
        <v>3.2691179804796882</v>
      </c>
      <c r="P137" s="81">
        <v>4.8659231014335225</v>
      </c>
      <c r="Q137" s="81">
        <v>0.18462467160475518</v>
      </c>
      <c r="R137" s="81">
        <v>0</v>
      </c>
      <c r="S137" s="81">
        <v>0.25752003757887448</v>
      </c>
      <c r="T137" s="82"/>
      <c r="U137" s="81">
        <v>102489</v>
      </c>
      <c r="V137" s="81">
        <v>241</v>
      </c>
      <c r="W137" s="81">
        <v>51</v>
      </c>
      <c r="X137" s="81">
        <v>782</v>
      </c>
      <c r="Y137" s="81">
        <v>1123</v>
      </c>
      <c r="Z137" s="81">
        <v>1992</v>
      </c>
      <c r="AA137" s="81">
        <v>1018</v>
      </c>
      <c r="AB137" s="81">
        <v>2913</v>
      </c>
      <c r="AC137" s="81">
        <v>0</v>
      </c>
      <c r="AD137" s="81">
        <v>0.25752003757887448</v>
      </c>
      <c r="AE137" s="82"/>
      <c r="AF137" s="81">
        <v>653739.60131274501</v>
      </c>
      <c r="AG137" s="81">
        <v>358486.79848768812</v>
      </c>
      <c r="AH137" s="81">
        <v>285045.81683695561</v>
      </c>
      <c r="AI137" s="81">
        <v>4674052.9252095427</v>
      </c>
      <c r="AJ137" s="81">
        <v>5498069.9163483493</v>
      </c>
      <c r="AK137" s="81">
        <v>0</v>
      </c>
      <c r="AL137" s="81">
        <v>0</v>
      </c>
      <c r="AM137" s="81">
        <v>400977.68550303311</v>
      </c>
      <c r="AN137" s="81">
        <v>0</v>
      </c>
      <c r="AO137" s="81">
        <v>0</v>
      </c>
      <c r="AP137" s="82"/>
      <c r="AQ137" s="81">
        <v>36</v>
      </c>
      <c r="AR137" s="81">
        <v>5</v>
      </c>
      <c r="AS137" s="81">
        <v>0</v>
      </c>
      <c r="AT137" s="81">
        <v>1</v>
      </c>
      <c r="AU137" s="81">
        <v>0</v>
      </c>
      <c r="AV137" s="81">
        <v>0</v>
      </c>
      <c r="AW137" s="81" t="s">
        <v>564</v>
      </c>
      <c r="AX137" s="82"/>
      <c r="AY137" s="81">
        <v>181.1</v>
      </c>
      <c r="AZ137" s="81">
        <v>142</v>
      </c>
      <c r="BA137" s="81">
        <v>0</v>
      </c>
      <c r="BB137" s="81">
        <v>4800</v>
      </c>
      <c r="BC137" s="81">
        <v>0</v>
      </c>
      <c r="BD137" s="81">
        <v>0</v>
      </c>
      <c r="BE137" s="81" t="s">
        <v>564</v>
      </c>
      <c r="BF137" s="82"/>
      <c r="BG137" s="81">
        <v>0</v>
      </c>
      <c r="BH137" s="81">
        <v>0</v>
      </c>
      <c r="BI137" s="81">
        <v>0</v>
      </c>
      <c r="BJ137" s="81">
        <v>0</v>
      </c>
      <c r="BK137" s="81">
        <v>0</v>
      </c>
      <c r="BL137" s="81">
        <v>0</v>
      </c>
      <c r="BM137" s="82"/>
      <c r="BN137" s="81">
        <v>0</v>
      </c>
      <c r="BO137" s="81">
        <v>0</v>
      </c>
      <c r="BP137" s="81">
        <v>0</v>
      </c>
      <c r="BQ137" s="81">
        <v>0</v>
      </c>
      <c r="BR137" s="81">
        <v>0</v>
      </c>
      <c r="BS137" s="81">
        <v>0</v>
      </c>
      <c r="BT137"/>
      <c r="BU137" s="80">
        <v>0</v>
      </c>
      <c r="BV137" s="80">
        <v>0</v>
      </c>
      <c r="BW137" s="80">
        <v>0</v>
      </c>
      <c r="BX137" s="80">
        <v>0</v>
      </c>
      <c r="BY137" s="80">
        <v>0</v>
      </c>
      <c r="BZ137" s="80">
        <v>0</v>
      </c>
      <c r="CA137" s="80">
        <v>0</v>
      </c>
      <c r="CB137" s="80">
        <v>0</v>
      </c>
      <c r="CC137" s="80">
        <v>0</v>
      </c>
    </row>
    <row r="138" spans="1:81">
      <c r="A138" s="80" t="s">
        <v>1909</v>
      </c>
      <c r="B138" s="80">
        <v>152</v>
      </c>
      <c r="C138" s="80">
        <v>16</v>
      </c>
      <c r="D138" s="80">
        <v>9</v>
      </c>
      <c r="E138" s="80">
        <v>2019</v>
      </c>
      <c r="F138" s="80" t="s">
        <v>73</v>
      </c>
      <c r="G138" s="80" t="s">
        <v>1893</v>
      </c>
      <c r="H138" s="80" t="s">
        <v>1894</v>
      </c>
      <c r="I138" s="177"/>
      <c r="J138" s="81">
        <v>0.44951962828388969</v>
      </c>
      <c r="K138" s="81">
        <v>0.45996956585068532</v>
      </c>
      <c r="L138" s="81">
        <v>1.2695236687173785</v>
      </c>
      <c r="M138" s="81">
        <v>2.9043002701487892</v>
      </c>
      <c r="N138" s="81">
        <v>4.0067146775558795</v>
      </c>
      <c r="O138" s="81">
        <v>3.1146750410451149</v>
      </c>
      <c r="P138" s="81">
        <v>4.4932624530588274</v>
      </c>
      <c r="Q138" s="81">
        <v>0.17463587547584036</v>
      </c>
      <c r="R138" s="81">
        <v>0</v>
      </c>
      <c r="S138" s="81">
        <v>0.3372163040284033</v>
      </c>
      <c r="T138" s="82"/>
      <c r="U138" s="81">
        <v>109338</v>
      </c>
      <c r="V138" s="81">
        <v>241</v>
      </c>
      <c r="W138" s="81">
        <v>51</v>
      </c>
      <c r="X138" s="81">
        <v>782</v>
      </c>
      <c r="Y138" s="81">
        <v>1121</v>
      </c>
      <c r="Z138" s="81">
        <v>1950</v>
      </c>
      <c r="AA138" s="81">
        <v>933</v>
      </c>
      <c r="AB138" s="81">
        <v>2830</v>
      </c>
      <c r="AC138" s="81">
        <v>0</v>
      </c>
      <c r="AD138" s="81">
        <v>0.3372163040284033</v>
      </c>
      <c r="AE138" s="82"/>
      <c r="AF138" s="81">
        <v>730167.33194854436</v>
      </c>
      <c r="AG138" s="81">
        <v>347110.1817344164</v>
      </c>
      <c r="AH138" s="81">
        <v>301080.30584619357</v>
      </c>
      <c r="AI138" s="81">
        <v>4789733.9660543902</v>
      </c>
      <c r="AJ138" s="81">
        <v>5061782.4040528573</v>
      </c>
      <c r="AK138" s="81">
        <v>0</v>
      </c>
      <c r="AL138" s="81">
        <v>0</v>
      </c>
      <c r="AM138" s="81">
        <v>385424.69577140617</v>
      </c>
      <c r="AN138" s="81">
        <v>0</v>
      </c>
      <c r="AO138" s="81">
        <v>0</v>
      </c>
      <c r="AP138" s="82"/>
      <c r="AQ138" s="81">
        <v>38</v>
      </c>
      <c r="AR138" s="81">
        <v>8</v>
      </c>
      <c r="AS138" s="81">
        <v>0</v>
      </c>
      <c r="AT138" s="81">
        <v>1</v>
      </c>
      <c r="AU138" s="81">
        <v>0</v>
      </c>
      <c r="AV138" s="81">
        <v>0</v>
      </c>
      <c r="AW138" s="81" t="s">
        <v>564</v>
      </c>
      <c r="AX138" s="82"/>
      <c r="AY138" s="81">
        <v>188.6</v>
      </c>
      <c r="AZ138" s="81">
        <v>179.6</v>
      </c>
      <c r="BA138" s="81">
        <v>0</v>
      </c>
      <c r="BB138" s="81">
        <v>4800</v>
      </c>
      <c r="BC138" s="81">
        <v>0</v>
      </c>
      <c r="BD138" s="81">
        <v>0</v>
      </c>
      <c r="BE138" s="81" t="s">
        <v>564</v>
      </c>
      <c r="BF138" s="82"/>
      <c r="BG138" s="81">
        <v>0</v>
      </c>
      <c r="BH138" s="81">
        <v>0</v>
      </c>
      <c r="BI138" s="81">
        <v>0</v>
      </c>
      <c r="BJ138" s="81">
        <v>0</v>
      </c>
      <c r="BK138" s="81">
        <v>0</v>
      </c>
      <c r="BL138" s="81">
        <v>0</v>
      </c>
      <c r="BM138" s="82"/>
      <c r="BN138" s="81">
        <v>0</v>
      </c>
      <c r="BO138" s="81">
        <v>0</v>
      </c>
      <c r="BP138" s="81">
        <v>0</v>
      </c>
      <c r="BQ138" s="81">
        <v>0</v>
      </c>
      <c r="BR138" s="81">
        <v>0</v>
      </c>
      <c r="BS138" s="81">
        <v>0</v>
      </c>
      <c r="BT138"/>
      <c r="BU138" s="80">
        <v>0</v>
      </c>
      <c r="BV138" s="80">
        <v>0</v>
      </c>
      <c r="BW138" s="80">
        <v>0</v>
      </c>
      <c r="BX138" s="80">
        <v>0</v>
      </c>
      <c r="BY138" s="80">
        <v>0</v>
      </c>
      <c r="BZ138" s="80">
        <v>0</v>
      </c>
      <c r="CA138" s="80">
        <v>0</v>
      </c>
      <c r="CB138" s="80">
        <v>0</v>
      </c>
      <c r="CC138" s="80">
        <v>0</v>
      </c>
    </row>
    <row r="139" spans="1:81">
      <c r="A139" s="80" t="s">
        <v>1910</v>
      </c>
      <c r="B139" s="80">
        <v>153</v>
      </c>
      <c r="C139" s="80">
        <v>17</v>
      </c>
      <c r="D139" s="80">
        <v>9</v>
      </c>
      <c r="E139" s="80">
        <v>2020</v>
      </c>
      <c r="F139" s="80" t="s">
        <v>218</v>
      </c>
      <c r="G139" s="80" t="s">
        <v>1893</v>
      </c>
      <c r="H139" s="80" t="s">
        <v>1894</v>
      </c>
      <c r="I139" s="177"/>
      <c r="J139" s="81">
        <v>0.31466805174242563</v>
      </c>
      <c r="K139" s="81">
        <v>0.47773401805564403</v>
      </c>
      <c r="L139" s="81">
        <v>0.71168585560857367</v>
      </c>
      <c r="M139" s="81">
        <v>2.5236365003980903</v>
      </c>
      <c r="N139" s="81">
        <v>3.9069705778881709</v>
      </c>
      <c r="O139" s="81">
        <v>2.6925107862973268</v>
      </c>
      <c r="P139" s="81">
        <v>4.2774455163035494</v>
      </c>
      <c r="Q139" s="81">
        <v>0.1633869469856408</v>
      </c>
      <c r="R139" s="81">
        <v>0</v>
      </c>
      <c r="S139" s="81">
        <v>0.32843450360201182</v>
      </c>
      <c r="T139" s="82"/>
      <c r="U139" s="81">
        <v>77870</v>
      </c>
      <c r="V139" s="81">
        <v>219</v>
      </c>
      <c r="W139" s="81">
        <v>32</v>
      </c>
      <c r="X139" s="81">
        <v>755</v>
      </c>
      <c r="Y139" s="81">
        <v>1115</v>
      </c>
      <c r="Z139" s="81">
        <v>1924</v>
      </c>
      <c r="AA139" s="81">
        <v>965</v>
      </c>
      <c r="AB139" s="81">
        <v>2771</v>
      </c>
      <c r="AC139" s="81">
        <v>0</v>
      </c>
      <c r="AD139" s="81">
        <v>0.32843450360201182</v>
      </c>
      <c r="AE139" s="82"/>
      <c r="AF139" s="81">
        <v>524967.2871778236</v>
      </c>
      <c r="AG139" s="81">
        <v>344484.17831233866</v>
      </c>
      <c r="AH139" s="81">
        <v>183125.38276938937</v>
      </c>
      <c r="AI139" s="81">
        <v>4362593.3393439902</v>
      </c>
      <c r="AJ139" s="81">
        <v>5087475.302462073</v>
      </c>
      <c r="AK139" s="81"/>
      <c r="AL139" s="81"/>
      <c r="AM139" s="81">
        <v>361646.28645211447</v>
      </c>
      <c r="AN139" s="81"/>
      <c r="AO139" s="81"/>
      <c r="AP139" s="82"/>
      <c r="AQ139" s="81">
        <v>39</v>
      </c>
      <c r="AR139" s="81">
        <v>9</v>
      </c>
      <c r="AS139" s="81">
        <v>0</v>
      </c>
      <c r="AT139" s="81">
        <v>1</v>
      </c>
      <c r="AU139" s="81">
        <v>0</v>
      </c>
      <c r="AV139" s="81">
        <v>0</v>
      </c>
      <c r="AW139" s="81">
        <v>0</v>
      </c>
      <c r="AX139" s="82"/>
      <c r="AY139" s="81">
        <v>192.9</v>
      </c>
      <c r="AZ139" s="81">
        <v>190.6</v>
      </c>
      <c r="BA139" s="81">
        <v>0</v>
      </c>
      <c r="BB139" s="81">
        <v>4800</v>
      </c>
      <c r="BC139" s="81">
        <v>0</v>
      </c>
      <c r="BD139" s="81">
        <v>0</v>
      </c>
      <c r="BE139" s="81">
        <v>0</v>
      </c>
      <c r="BF139" s="82"/>
      <c r="BG139" s="81">
        <v>0</v>
      </c>
      <c r="BH139" s="81">
        <v>0</v>
      </c>
      <c r="BI139" s="81">
        <v>0</v>
      </c>
      <c r="BJ139" s="81">
        <v>0</v>
      </c>
      <c r="BK139" s="81">
        <v>0</v>
      </c>
      <c r="BL139" s="81">
        <v>0</v>
      </c>
      <c r="BM139" s="82"/>
      <c r="BN139" s="81">
        <v>0</v>
      </c>
      <c r="BO139" s="81">
        <v>0</v>
      </c>
      <c r="BP139" s="81">
        <v>0</v>
      </c>
      <c r="BQ139" s="81">
        <v>0</v>
      </c>
      <c r="BR139" s="81">
        <v>0</v>
      </c>
      <c r="BS139" s="81">
        <v>0</v>
      </c>
      <c r="BT139"/>
      <c r="BU139" s="80">
        <v>0</v>
      </c>
      <c r="BV139" s="80">
        <v>0</v>
      </c>
      <c r="BW139" s="80">
        <v>0</v>
      </c>
      <c r="BX139" s="80">
        <v>0</v>
      </c>
      <c r="BY139" s="80">
        <v>0</v>
      </c>
      <c r="BZ139" s="80">
        <v>0</v>
      </c>
      <c r="CA139" s="80">
        <v>0</v>
      </c>
      <c r="CB139" s="80">
        <v>0</v>
      </c>
      <c r="CC139" s="80">
        <v>0</v>
      </c>
    </row>
    <row r="140" spans="1:81">
      <c r="A140" s="80" t="s">
        <v>1911</v>
      </c>
      <c r="B140" s="80">
        <v>153</v>
      </c>
      <c r="C140" s="80">
        <v>18</v>
      </c>
      <c r="D140" s="80">
        <v>9</v>
      </c>
      <c r="E140" s="80">
        <v>2021</v>
      </c>
      <c r="F140" s="80" t="s">
        <v>75</v>
      </c>
      <c r="G140" s="174" t="s">
        <v>1893</v>
      </c>
      <c r="H140" s="80" t="s">
        <v>1894</v>
      </c>
      <c r="I140" s="177"/>
      <c r="J140" s="81">
        <v>0.30688460703058057</v>
      </c>
      <c r="K140" s="81">
        <v>0.51228076672614908</v>
      </c>
      <c r="L140" s="81">
        <v>0.93367562789687075</v>
      </c>
      <c r="M140" s="81">
        <v>3.1347944769883274</v>
      </c>
      <c r="N140" s="81">
        <v>4.118459612426709</v>
      </c>
      <c r="O140" s="81">
        <v>2.5741144188113396</v>
      </c>
      <c r="P140" s="81">
        <v>4.4225690301625384</v>
      </c>
      <c r="Q140" s="81">
        <v>0.16206583010908529</v>
      </c>
      <c r="R140" s="81">
        <v>0</v>
      </c>
      <c r="S140" s="81">
        <v>0.26705519867173982</v>
      </c>
      <c r="T140" s="82"/>
      <c r="U140" s="81">
        <v>80326</v>
      </c>
      <c r="V140" s="81">
        <v>219</v>
      </c>
      <c r="W140" s="81">
        <v>32</v>
      </c>
      <c r="X140" s="81">
        <v>755</v>
      </c>
      <c r="Y140" s="81">
        <v>1105</v>
      </c>
      <c r="Z140" s="81">
        <v>1894</v>
      </c>
      <c r="AA140" s="81">
        <v>973</v>
      </c>
      <c r="AB140" s="81">
        <v>2716</v>
      </c>
      <c r="AC140" s="81">
        <v>0</v>
      </c>
      <c r="AD140" s="81">
        <v>0.26705519867173982</v>
      </c>
      <c r="AE140" s="82"/>
      <c r="AF140" s="81">
        <v>484707.33928886108</v>
      </c>
      <c r="AG140" s="81">
        <v>354747.42916306172</v>
      </c>
      <c r="AH140" s="81">
        <v>219358.91802534522</v>
      </c>
      <c r="AI140" s="81">
        <v>5086109.4051199351</v>
      </c>
      <c r="AJ140" s="81">
        <v>5111607.0607141443</v>
      </c>
      <c r="AK140" s="81">
        <v>0</v>
      </c>
      <c r="AL140" s="81">
        <v>0</v>
      </c>
      <c r="AM140" s="81">
        <v>356512.71928599273</v>
      </c>
      <c r="AN140" s="81">
        <v>0</v>
      </c>
      <c r="AO140" s="81">
        <v>0</v>
      </c>
      <c r="AP140" s="82"/>
      <c r="AQ140" s="81">
        <v>41</v>
      </c>
      <c r="AR140" s="81">
        <v>9</v>
      </c>
      <c r="AS140" s="81">
        <v>0</v>
      </c>
      <c r="AT140" s="81">
        <v>1</v>
      </c>
      <c r="AU140" s="81">
        <v>0</v>
      </c>
      <c r="AV140" s="81">
        <v>0</v>
      </c>
      <c r="AW140" s="81"/>
      <c r="AX140" s="82"/>
      <c r="AY140" s="81">
        <v>203.5</v>
      </c>
      <c r="AZ140" s="81">
        <v>190.6</v>
      </c>
      <c r="BA140" s="81">
        <v>0</v>
      </c>
      <c r="BB140" s="81">
        <v>4800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1912</v>
      </c>
      <c r="B141" s="80">
        <v>153</v>
      </c>
      <c r="C141" s="80">
        <v>19</v>
      </c>
      <c r="D141" s="80">
        <v>9</v>
      </c>
      <c r="E141" s="80">
        <v>2022</v>
      </c>
      <c r="F141" s="80" t="s">
        <v>568</v>
      </c>
      <c r="G141" s="174" t="s">
        <v>1893</v>
      </c>
      <c r="H141" s="80" t="s">
        <v>1894</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44</v>
      </c>
      <c r="AR141" s="81">
        <v>9</v>
      </c>
      <c r="AS141" s="81">
        <v>0</v>
      </c>
      <c r="AT141" s="81">
        <v>1</v>
      </c>
      <c r="AU141" s="81">
        <v>0</v>
      </c>
      <c r="AV141" s="81">
        <v>0</v>
      </c>
      <c r="AW141" s="81"/>
      <c r="AX141" s="82"/>
      <c r="AY141" s="81">
        <v>218.5</v>
      </c>
      <c r="AZ141" s="81">
        <v>190.6</v>
      </c>
      <c r="BA141" s="81">
        <v>0</v>
      </c>
      <c r="BB141" s="81">
        <v>4800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1913</v>
      </c>
      <c r="B142" s="80">
        <v>324</v>
      </c>
      <c r="C142" s="80">
        <v>1</v>
      </c>
      <c r="D142" s="80">
        <v>20</v>
      </c>
      <c r="E142" s="80">
        <v>1990</v>
      </c>
      <c r="F142" s="80" t="s">
        <v>562</v>
      </c>
      <c r="G142" s="80" t="s">
        <v>1689</v>
      </c>
      <c r="H142" s="80" t="s">
        <v>1690</v>
      </c>
      <c r="I142" s="177"/>
      <c r="J142" s="81">
        <v>18.311573135283599</v>
      </c>
      <c r="K142" s="81">
        <v>1.9292769666692919</v>
      </c>
      <c r="L142" s="81">
        <v>14.961719452648577</v>
      </c>
      <c r="M142" s="81">
        <v>2.1471656699889037</v>
      </c>
      <c r="N142" s="81">
        <v>4.9830257960125719</v>
      </c>
      <c r="O142" s="81">
        <v>2.9685516326849291</v>
      </c>
      <c r="P142" s="81">
        <v>4.2831650950069182</v>
      </c>
      <c r="Q142" s="81">
        <v>0.19745509332482702</v>
      </c>
      <c r="R142" s="81">
        <v>0</v>
      </c>
      <c r="S142" s="81">
        <v>0.16079009308697018</v>
      </c>
      <c r="T142" s="82"/>
      <c r="U142" s="81">
        <v>514124</v>
      </c>
      <c r="V142" s="81">
        <v>353</v>
      </c>
      <c r="W142" s="81">
        <v>175</v>
      </c>
      <c r="X142" s="81">
        <v>720</v>
      </c>
      <c r="Y142" s="81">
        <v>1066</v>
      </c>
      <c r="Z142" s="81">
        <v>1221</v>
      </c>
      <c r="AA142" s="81">
        <v>1040</v>
      </c>
      <c r="AB142" s="81">
        <v>3206</v>
      </c>
      <c r="AC142" s="81">
        <v>0</v>
      </c>
      <c r="AD142" s="81">
        <v>0.16079009308697018</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1914</v>
      </c>
      <c r="B143" s="80">
        <v>325</v>
      </c>
      <c r="C143" s="80">
        <v>2</v>
      </c>
      <c r="D143" s="80">
        <v>20</v>
      </c>
      <c r="E143" s="80">
        <v>2005</v>
      </c>
      <c r="F143" s="80" t="s">
        <v>565</v>
      </c>
      <c r="G143" s="80" t="s">
        <v>1689</v>
      </c>
      <c r="H143" s="80" t="s">
        <v>1690</v>
      </c>
      <c r="I143" s="177"/>
      <c r="J143" s="81">
        <v>16.432890425478949</v>
      </c>
      <c r="K143" s="81">
        <v>0.78351194618184605</v>
      </c>
      <c r="L143" s="81">
        <v>43.131186681401623</v>
      </c>
      <c r="M143" s="81">
        <v>2.8079316195911757</v>
      </c>
      <c r="N143" s="81">
        <v>5.493471655583444</v>
      </c>
      <c r="O143" s="81">
        <v>3.701944672694546</v>
      </c>
      <c r="P143" s="81">
        <v>4.1637333846523346</v>
      </c>
      <c r="Q143" s="81">
        <v>0.17167773563184982</v>
      </c>
      <c r="R143" s="81">
        <v>0</v>
      </c>
      <c r="S143" s="81">
        <v>0.63195211487810066</v>
      </c>
      <c r="T143" s="82"/>
      <c r="U143" s="81">
        <v>507536</v>
      </c>
      <c r="V143" s="81">
        <v>239</v>
      </c>
      <c r="W143" s="81">
        <v>383</v>
      </c>
      <c r="X143" s="81">
        <v>456</v>
      </c>
      <c r="Y143" s="81">
        <v>1120</v>
      </c>
      <c r="Z143" s="81">
        <v>1762</v>
      </c>
      <c r="AA143" s="81">
        <v>828</v>
      </c>
      <c r="AB143" s="81">
        <v>2914</v>
      </c>
      <c r="AC143" s="81">
        <v>0</v>
      </c>
      <c r="AD143" s="81">
        <v>0.63195211487810066</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1915</v>
      </c>
      <c r="B144" s="80">
        <v>326</v>
      </c>
      <c r="C144" s="80">
        <v>3</v>
      </c>
      <c r="D144" s="80">
        <v>20</v>
      </c>
      <c r="E144" s="80">
        <v>2006</v>
      </c>
      <c r="F144" s="80" t="s">
        <v>566</v>
      </c>
      <c r="G144" s="80" t="s">
        <v>1689</v>
      </c>
      <c r="H144" s="80" t="s">
        <v>1690</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1916</v>
      </c>
      <c r="B145" s="80">
        <v>327</v>
      </c>
      <c r="C145" s="80">
        <v>4</v>
      </c>
      <c r="D145" s="80">
        <v>20</v>
      </c>
      <c r="E145" s="80">
        <v>2007</v>
      </c>
      <c r="F145" s="80" t="s">
        <v>567</v>
      </c>
      <c r="G145" s="80" t="s">
        <v>1689</v>
      </c>
      <c r="H145" s="80" t="s">
        <v>1690</v>
      </c>
      <c r="I145" s="177"/>
      <c r="J145" s="81">
        <v>18.049303628135068</v>
      </c>
      <c r="K145" s="81">
        <v>0.58007443224604982</v>
      </c>
      <c r="L145" s="81">
        <v>3.6110279293036034</v>
      </c>
      <c r="M145" s="81">
        <v>3.4265677178655269</v>
      </c>
      <c r="N145" s="81">
        <v>5.5035134258667222</v>
      </c>
      <c r="O145" s="81">
        <v>3.6136449297850732</v>
      </c>
      <c r="P145" s="81">
        <v>4.1566921480556562</v>
      </c>
      <c r="Q145" s="81">
        <v>0.17871354760033256</v>
      </c>
      <c r="R145" s="81">
        <v>0</v>
      </c>
      <c r="S145" s="81">
        <v>0.33909496209044487</v>
      </c>
      <c r="T145" s="82"/>
      <c r="U145" s="81">
        <v>592743</v>
      </c>
      <c r="V145" s="81">
        <v>193</v>
      </c>
      <c r="W145" s="81">
        <v>44</v>
      </c>
      <c r="X145" s="81">
        <v>697</v>
      </c>
      <c r="Y145" s="81">
        <v>1125</v>
      </c>
      <c r="Z145" s="81">
        <v>1788</v>
      </c>
      <c r="AA145" s="81">
        <v>814</v>
      </c>
      <c r="AB145" s="81">
        <v>2873</v>
      </c>
      <c r="AC145" s="81">
        <v>0</v>
      </c>
      <c r="AD145" s="81">
        <v>0.33909496209044487</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1917</v>
      </c>
      <c r="B146" s="80">
        <v>328</v>
      </c>
      <c r="C146" s="80">
        <v>5</v>
      </c>
      <c r="D146" s="80">
        <v>20</v>
      </c>
      <c r="E146" s="80">
        <v>2008</v>
      </c>
      <c r="F146" s="80" t="s">
        <v>84</v>
      </c>
      <c r="G146" s="80" t="s">
        <v>1689</v>
      </c>
      <c r="H146" s="80" t="s">
        <v>1690</v>
      </c>
      <c r="I146" s="177"/>
      <c r="J146" s="81">
        <v>15.8855807317016</v>
      </c>
      <c r="K146" s="81">
        <v>0.50910666118637427</v>
      </c>
      <c r="L146" s="81">
        <v>28.416193596512624</v>
      </c>
      <c r="M146" s="81">
        <v>4.0094160432158272</v>
      </c>
      <c r="N146" s="81">
        <v>5.5676747414571217</v>
      </c>
      <c r="O146" s="81">
        <v>3.4852554101056343</v>
      </c>
      <c r="P146" s="81">
        <v>4.0142365735791747</v>
      </c>
      <c r="Q146" s="81">
        <v>0.17472279275401348</v>
      </c>
      <c r="R146" s="81">
        <v>0</v>
      </c>
      <c r="S146" s="81">
        <v>1.7378346951156647</v>
      </c>
      <c r="T146" s="82"/>
      <c r="U146" s="81">
        <v>548130</v>
      </c>
      <c r="V146" s="81">
        <v>193</v>
      </c>
      <c r="W146" s="81">
        <v>401</v>
      </c>
      <c r="X146" s="81">
        <v>697</v>
      </c>
      <c r="Y146" s="81">
        <v>1123</v>
      </c>
      <c r="Z146" s="81">
        <v>1785</v>
      </c>
      <c r="AA146" s="81">
        <v>787</v>
      </c>
      <c r="AB146" s="81">
        <v>2855</v>
      </c>
      <c r="AC146" s="81">
        <v>0</v>
      </c>
      <c r="AD146" s="81">
        <v>1.7378346951156647</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1918</v>
      </c>
      <c r="B147" s="80">
        <v>329</v>
      </c>
      <c r="C147" s="80">
        <v>6</v>
      </c>
      <c r="D147" s="80">
        <v>20</v>
      </c>
      <c r="E147" s="80">
        <v>2009</v>
      </c>
      <c r="F147" s="80" t="s">
        <v>85</v>
      </c>
      <c r="G147" s="80" t="s">
        <v>1689</v>
      </c>
      <c r="H147" s="80" t="s">
        <v>1690</v>
      </c>
      <c r="I147" s="177"/>
      <c r="J147" s="81">
        <v>18.75871592816701</v>
      </c>
      <c r="K147" s="81">
        <v>0.29075937627214266</v>
      </c>
      <c r="L147" s="81">
        <v>27.023859734873223</v>
      </c>
      <c r="M147" s="81">
        <v>3.6666825730458643</v>
      </c>
      <c r="N147" s="81">
        <v>4.8461152444836069</v>
      </c>
      <c r="O147" s="81">
        <v>3.532964808223368</v>
      </c>
      <c r="P147" s="81">
        <v>3.9300493907977669</v>
      </c>
      <c r="Q147" s="81">
        <v>0.16410948270655026</v>
      </c>
      <c r="R147" s="81">
        <v>0</v>
      </c>
      <c r="S147" s="81">
        <v>0.37514136645567803</v>
      </c>
      <c r="T147" s="82"/>
      <c r="U147" s="81">
        <v>653649</v>
      </c>
      <c r="V147" s="81">
        <v>135</v>
      </c>
      <c r="W147" s="81">
        <v>437</v>
      </c>
      <c r="X147" s="81">
        <v>805</v>
      </c>
      <c r="Y147" s="81">
        <v>1138</v>
      </c>
      <c r="Z147" s="81">
        <v>1786</v>
      </c>
      <c r="AA147" s="81">
        <v>791</v>
      </c>
      <c r="AB147" s="81">
        <v>2815</v>
      </c>
      <c r="AC147" s="81">
        <v>0</v>
      </c>
      <c r="AD147" s="81">
        <v>0.37514136645567803</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0</v>
      </c>
      <c r="BJ147" s="81">
        <v>0</v>
      </c>
      <c r="BK147" s="81">
        <v>0</v>
      </c>
      <c r="BL147" s="81">
        <v>0</v>
      </c>
      <c r="BM147" s="82"/>
      <c r="BN147" s="81">
        <v>0</v>
      </c>
      <c r="BO147" s="81">
        <v>0</v>
      </c>
      <c r="BP147" s="81">
        <v>0</v>
      </c>
      <c r="BQ147" s="81">
        <v>0</v>
      </c>
      <c r="BR147" s="81">
        <v>0</v>
      </c>
      <c r="BS147" s="81">
        <v>0</v>
      </c>
      <c r="BT147"/>
      <c r="BU147" s="80"/>
      <c r="BV147" s="80"/>
      <c r="BW147" s="80"/>
      <c r="BX147" s="80"/>
      <c r="BY147" s="80"/>
      <c r="BZ147" s="80"/>
      <c r="CA147" s="80"/>
      <c r="CB147" s="80"/>
      <c r="CC147" s="80"/>
    </row>
    <row r="148" spans="1:81">
      <c r="A148" s="80" t="s">
        <v>1919</v>
      </c>
      <c r="B148" s="80">
        <v>330</v>
      </c>
      <c r="C148" s="80">
        <v>7</v>
      </c>
      <c r="D148" s="80">
        <v>20</v>
      </c>
      <c r="E148" s="80">
        <v>2010</v>
      </c>
      <c r="F148" s="80" t="s">
        <v>86</v>
      </c>
      <c r="G148" s="80" t="s">
        <v>1689</v>
      </c>
      <c r="H148" s="80" t="s">
        <v>1690</v>
      </c>
      <c r="I148" s="177"/>
      <c r="J148" s="81">
        <v>19.216087113774677</v>
      </c>
      <c r="K148" s="81">
        <v>0.30323476337918365</v>
      </c>
      <c r="L148" s="81">
        <v>24.602582790469086</v>
      </c>
      <c r="M148" s="81">
        <v>3.282192287179706</v>
      </c>
      <c r="N148" s="81">
        <v>4.7565857279049775</v>
      </c>
      <c r="O148" s="81">
        <v>3.5048097969581775</v>
      </c>
      <c r="P148" s="81">
        <v>3.9389882361638966</v>
      </c>
      <c r="Q148" s="81">
        <v>0.17065977239331087</v>
      </c>
      <c r="R148" s="81">
        <v>0</v>
      </c>
      <c r="S148" s="81">
        <v>0.3895800939179121</v>
      </c>
      <c r="T148" s="82"/>
      <c r="U148" s="81">
        <v>749546</v>
      </c>
      <c r="V148" s="81">
        <v>135</v>
      </c>
      <c r="W148" s="81">
        <v>437</v>
      </c>
      <c r="X148" s="81">
        <v>805</v>
      </c>
      <c r="Y148" s="81">
        <v>1136</v>
      </c>
      <c r="Z148" s="81">
        <v>1780</v>
      </c>
      <c r="AA148" s="81">
        <v>773</v>
      </c>
      <c r="AB148" s="81">
        <v>2805</v>
      </c>
      <c r="AC148" s="81">
        <v>0</v>
      </c>
      <c r="AD148" s="81">
        <v>0.3895800939179121</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0</v>
      </c>
      <c r="BJ148" s="81">
        <v>0</v>
      </c>
      <c r="BK148" s="81">
        <v>0</v>
      </c>
      <c r="BL148" s="81">
        <v>0</v>
      </c>
      <c r="BM148" s="82"/>
      <c r="BN148" s="81">
        <v>0</v>
      </c>
      <c r="BO148" s="81">
        <v>0</v>
      </c>
      <c r="BP148" s="81">
        <v>0</v>
      </c>
      <c r="BQ148" s="81">
        <v>0</v>
      </c>
      <c r="BR148" s="81">
        <v>0</v>
      </c>
      <c r="BS148" s="81">
        <v>0</v>
      </c>
      <c r="BT148"/>
      <c r="BU148" s="80">
        <v>0</v>
      </c>
      <c r="BV148" s="80">
        <v>0</v>
      </c>
      <c r="BW148" s="80">
        <v>0</v>
      </c>
      <c r="BX148" s="80">
        <v>0</v>
      </c>
      <c r="BY148" s="80">
        <v>0</v>
      </c>
      <c r="BZ148" s="80">
        <v>0</v>
      </c>
      <c r="CA148" s="80">
        <v>0</v>
      </c>
      <c r="CB148" s="80">
        <v>0</v>
      </c>
      <c r="CC148" s="80">
        <v>0</v>
      </c>
    </row>
    <row r="149" spans="1:81">
      <c r="A149" s="80" t="s">
        <v>1920</v>
      </c>
      <c r="B149" s="80">
        <v>331</v>
      </c>
      <c r="C149" s="80">
        <v>8</v>
      </c>
      <c r="D149" s="80">
        <v>20</v>
      </c>
      <c r="E149" s="80">
        <v>2011</v>
      </c>
      <c r="F149" s="80" t="s">
        <v>87</v>
      </c>
      <c r="G149" s="80" t="s">
        <v>1689</v>
      </c>
      <c r="H149" s="80" t="s">
        <v>1690</v>
      </c>
      <c r="I149" s="177"/>
      <c r="J149" s="81">
        <v>26.696822471206513</v>
      </c>
      <c r="K149" s="81">
        <v>0.42488830715304488</v>
      </c>
      <c r="L149" s="81">
        <v>22.956002406793537</v>
      </c>
      <c r="M149" s="81">
        <v>4.1463316289021312</v>
      </c>
      <c r="N149" s="81">
        <v>5.6447618131251653</v>
      </c>
      <c r="O149" s="81">
        <v>3.4225782933005915</v>
      </c>
      <c r="P149" s="81">
        <v>3.8053638047937905</v>
      </c>
      <c r="Q149" s="81">
        <v>0.19390268647552997</v>
      </c>
      <c r="R149" s="81">
        <v>0</v>
      </c>
      <c r="S149" s="81">
        <v>0.36732812348055099</v>
      </c>
      <c r="T149" s="82"/>
      <c r="U149" s="81">
        <v>980731</v>
      </c>
      <c r="V149" s="81">
        <v>135</v>
      </c>
      <c r="W149" s="81">
        <v>437</v>
      </c>
      <c r="X149" s="81">
        <v>805</v>
      </c>
      <c r="Y149" s="81">
        <v>1120</v>
      </c>
      <c r="Z149" s="81">
        <v>1776</v>
      </c>
      <c r="AA149" s="81">
        <v>769</v>
      </c>
      <c r="AB149" s="81">
        <v>2763</v>
      </c>
      <c r="AC149" s="81">
        <v>0</v>
      </c>
      <c r="AD149" s="81">
        <v>0.36732812348055099</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0</v>
      </c>
      <c r="BJ149" s="81">
        <v>0</v>
      </c>
      <c r="BK149" s="81">
        <v>0</v>
      </c>
      <c r="BL149" s="81">
        <v>0</v>
      </c>
      <c r="BM149" s="82"/>
      <c r="BN149" s="81">
        <v>0</v>
      </c>
      <c r="BO149" s="81">
        <v>0</v>
      </c>
      <c r="BP149" s="81">
        <v>0</v>
      </c>
      <c r="BQ149" s="81">
        <v>0</v>
      </c>
      <c r="BR149" s="81">
        <v>0</v>
      </c>
      <c r="BS149" s="81">
        <v>0</v>
      </c>
      <c r="BT149"/>
      <c r="BU149" s="80">
        <v>0</v>
      </c>
      <c r="BV149" s="80">
        <v>0</v>
      </c>
      <c r="BW149" s="80">
        <v>0</v>
      </c>
      <c r="BX149" s="80">
        <v>0</v>
      </c>
      <c r="BY149" s="80">
        <v>0</v>
      </c>
      <c r="BZ149" s="80">
        <v>0</v>
      </c>
      <c r="CA149" s="80">
        <v>0</v>
      </c>
      <c r="CB149" s="80">
        <v>0</v>
      </c>
      <c r="CC149" s="80">
        <v>0</v>
      </c>
    </row>
    <row r="150" spans="1:81">
      <c r="A150" s="80" t="s">
        <v>1921</v>
      </c>
      <c r="B150" s="80">
        <v>332</v>
      </c>
      <c r="C150" s="80">
        <v>9</v>
      </c>
      <c r="D150" s="80">
        <v>20</v>
      </c>
      <c r="E150" s="80">
        <v>2012</v>
      </c>
      <c r="F150" s="80" t="s">
        <v>88</v>
      </c>
      <c r="G150" s="80" t="s">
        <v>1689</v>
      </c>
      <c r="H150" s="80" t="s">
        <v>1690</v>
      </c>
      <c r="I150" s="177"/>
      <c r="J150" s="81">
        <v>18.553195544505311</v>
      </c>
      <c r="K150" s="81">
        <v>0.47865311099872371</v>
      </c>
      <c r="L150" s="81">
        <v>23.161923813499666</v>
      </c>
      <c r="M150" s="81">
        <v>5.1497307088038511</v>
      </c>
      <c r="N150" s="81">
        <v>6.5662315978546415</v>
      </c>
      <c r="O150" s="81">
        <v>3.4778597538700935</v>
      </c>
      <c r="P150" s="81">
        <v>3.7722721613674399</v>
      </c>
      <c r="Q150" s="81">
        <v>0.21501671678584897</v>
      </c>
      <c r="R150" s="81">
        <v>0</v>
      </c>
      <c r="S150" s="81">
        <v>0.35371678849453797</v>
      </c>
      <c r="T150" s="82"/>
      <c r="U150" s="81">
        <v>653035</v>
      </c>
      <c r="V150" s="81">
        <v>135</v>
      </c>
      <c r="W150" s="81">
        <v>437</v>
      </c>
      <c r="X150" s="81">
        <v>805</v>
      </c>
      <c r="Y150" s="81">
        <v>1186</v>
      </c>
      <c r="Z150" s="81">
        <v>1819</v>
      </c>
      <c r="AA150" s="81">
        <v>758</v>
      </c>
      <c r="AB150" s="81">
        <v>2820</v>
      </c>
      <c r="AC150" s="81">
        <v>0</v>
      </c>
      <c r="AD150" s="81">
        <v>0.35371678849453797</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0</v>
      </c>
      <c r="BJ150" s="81">
        <v>0</v>
      </c>
      <c r="BK150" s="81">
        <v>0</v>
      </c>
      <c r="BL150" s="81">
        <v>0</v>
      </c>
      <c r="BM150" s="82"/>
      <c r="BN150" s="81">
        <v>0</v>
      </c>
      <c r="BO150" s="81">
        <v>0</v>
      </c>
      <c r="BP150" s="81">
        <v>0</v>
      </c>
      <c r="BQ150" s="81">
        <v>0</v>
      </c>
      <c r="BR150" s="81">
        <v>0</v>
      </c>
      <c r="BS150" s="81">
        <v>0</v>
      </c>
      <c r="BT150"/>
      <c r="BU150" s="80">
        <v>0</v>
      </c>
      <c r="BV150" s="80">
        <v>0</v>
      </c>
      <c r="BW150" s="80">
        <v>0</v>
      </c>
      <c r="BX150" s="80">
        <v>0</v>
      </c>
      <c r="BY150" s="80">
        <v>0</v>
      </c>
      <c r="BZ150" s="80">
        <v>0</v>
      </c>
      <c r="CA150" s="80">
        <v>0</v>
      </c>
      <c r="CB150" s="80">
        <v>0</v>
      </c>
      <c r="CC150" s="80">
        <v>0</v>
      </c>
    </row>
    <row r="151" spans="1:81">
      <c r="A151" s="80" t="s">
        <v>1922</v>
      </c>
      <c r="B151" s="80">
        <v>333</v>
      </c>
      <c r="C151" s="80">
        <v>10</v>
      </c>
      <c r="D151" s="80">
        <v>20</v>
      </c>
      <c r="E151" s="80">
        <v>2013</v>
      </c>
      <c r="F151" s="80" t="s">
        <v>89</v>
      </c>
      <c r="G151" s="80" t="s">
        <v>1689</v>
      </c>
      <c r="H151" s="80" t="s">
        <v>1690</v>
      </c>
      <c r="I151" s="177"/>
      <c r="J151" s="81">
        <v>23.297643697861062</v>
      </c>
      <c r="K151" s="81">
        <v>0.39560842891021641</v>
      </c>
      <c r="L151" s="81">
        <v>20.453805082577173</v>
      </c>
      <c r="M151" s="81">
        <v>4.7893726799852399</v>
      </c>
      <c r="N151" s="81">
        <v>6.449400719034398</v>
      </c>
      <c r="O151" s="81">
        <v>3.4079169176165189</v>
      </c>
      <c r="P151" s="81">
        <v>3.8664114961781082</v>
      </c>
      <c r="Q151" s="81">
        <v>0.21814452807894666</v>
      </c>
      <c r="R151" s="81">
        <v>0</v>
      </c>
      <c r="S151" s="81">
        <v>0.40235354990139438</v>
      </c>
      <c r="T151" s="82"/>
      <c r="U151" s="81">
        <v>834959</v>
      </c>
      <c r="V151" s="81">
        <v>135</v>
      </c>
      <c r="W151" s="81">
        <v>437</v>
      </c>
      <c r="X151" s="81">
        <v>805</v>
      </c>
      <c r="Y151" s="81">
        <v>1202</v>
      </c>
      <c r="Z151" s="81">
        <v>1862</v>
      </c>
      <c r="AA151" s="81">
        <v>774</v>
      </c>
      <c r="AB151" s="81">
        <v>2820</v>
      </c>
      <c r="AC151" s="81">
        <v>0</v>
      </c>
      <c r="AD151" s="81">
        <v>0.40235354990139438</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0</v>
      </c>
      <c r="BJ151" s="81">
        <v>0</v>
      </c>
      <c r="BK151" s="81">
        <v>0</v>
      </c>
      <c r="BL151" s="81">
        <v>0</v>
      </c>
      <c r="BM151" s="82"/>
      <c r="BN151" s="81">
        <v>0</v>
      </c>
      <c r="BO151" s="81">
        <v>0</v>
      </c>
      <c r="BP151" s="81">
        <v>0</v>
      </c>
      <c r="BQ151" s="81">
        <v>0</v>
      </c>
      <c r="BR151" s="81">
        <v>0</v>
      </c>
      <c r="BS151" s="81">
        <v>0</v>
      </c>
      <c r="BT151"/>
      <c r="BU151" s="80">
        <v>0</v>
      </c>
      <c r="BV151" s="80">
        <v>0</v>
      </c>
      <c r="BW151" s="80">
        <v>0</v>
      </c>
      <c r="BX151" s="80">
        <v>0</v>
      </c>
      <c r="BY151" s="80">
        <v>0</v>
      </c>
      <c r="BZ151" s="80">
        <v>0</v>
      </c>
      <c r="CA151" s="80">
        <v>0</v>
      </c>
      <c r="CB151" s="80">
        <v>0</v>
      </c>
      <c r="CC151" s="80">
        <v>0</v>
      </c>
    </row>
    <row r="152" spans="1:81">
      <c r="A152" s="80" t="s">
        <v>1923</v>
      </c>
      <c r="B152" s="80">
        <v>334</v>
      </c>
      <c r="C152" s="80">
        <v>11</v>
      </c>
      <c r="D152" s="80">
        <v>20</v>
      </c>
      <c r="E152" s="80">
        <v>2014</v>
      </c>
      <c r="F152" s="80" t="s">
        <v>90</v>
      </c>
      <c r="G152" s="80" t="s">
        <v>1689</v>
      </c>
      <c r="H152" s="80" t="s">
        <v>1690</v>
      </c>
      <c r="I152" s="177"/>
      <c r="J152" s="81">
        <v>26.091821846289022</v>
      </c>
      <c r="K152" s="81">
        <v>0.39460259204168685</v>
      </c>
      <c r="L152" s="81">
        <v>16.598808419602452</v>
      </c>
      <c r="M152" s="81">
        <v>4.1741157002415914</v>
      </c>
      <c r="N152" s="81">
        <v>6.8858971679330416</v>
      </c>
      <c r="O152" s="81">
        <v>3.2548548180883223</v>
      </c>
      <c r="P152" s="81">
        <v>3.7860941304946438</v>
      </c>
      <c r="Q152" s="81">
        <v>0.20655369176292837</v>
      </c>
      <c r="R152" s="81">
        <v>0</v>
      </c>
      <c r="S152" s="81">
        <v>0.37423741520936443</v>
      </c>
      <c r="T152" s="82"/>
      <c r="U152" s="81">
        <v>1038536</v>
      </c>
      <c r="V152" s="81">
        <v>117</v>
      </c>
      <c r="W152" s="81">
        <v>362</v>
      </c>
      <c r="X152" s="81">
        <v>667</v>
      </c>
      <c r="Y152" s="81">
        <v>1212</v>
      </c>
      <c r="Z152" s="81">
        <v>1873</v>
      </c>
      <c r="AA152" s="81">
        <v>754</v>
      </c>
      <c r="AB152" s="81">
        <v>2783</v>
      </c>
      <c r="AC152" s="81">
        <v>0</v>
      </c>
      <c r="AD152" s="81">
        <v>0.37423741520936443</v>
      </c>
      <c r="AE152" s="82"/>
      <c r="AF152" s="81">
        <v>8457996.4957167003</v>
      </c>
      <c r="AG152" s="81">
        <v>276890.52401627746</v>
      </c>
      <c r="AH152" s="81">
        <v>2699797.9036183818</v>
      </c>
      <c r="AI152" s="81">
        <v>4392470.9758401467</v>
      </c>
      <c r="AJ152" s="81">
        <v>5212782.7599646514</v>
      </c>
      <c r="AK152" s="81">
        <v>0</v>
      </c>
      <c r="AL152" s="81">
        <v>0</v>
      </c>
      <c r="AM152" s="81">
        <v>382064.31303274538</v>
      </c>
      <c r="AN152" s="81">
        <v>0</v>
      </c>
      <c r="AO152" s="81">
        <v>0</v>
      </c>
      <c r="AP152" s="82"/>
      <c r="AQ152" s="81">
        <v>7</v>
      </c>
      <c r="AR152" s="81">
        <v>0</v>
      </c>
      <c r="AS152" s="81">
        <v>1</v>
      </c>
      <c r="AT152" s="81">
        <v>0</v>
      </c>
      <c r="AU152" s="81">
        <v>0</v>
      </c>
      <c r="AV152" s="81">
        <v>1</v>
      </c>
      <c r="AW152" s="81" t="s">
        <v>564</v>
      </c>
      <c r="AX152" s="82"/>
      <c r="AY152" s="81">
        <v>31.855</v>
      </c>
      <c r="AZ152" s="81">
        <v>0</v>
      </c>
      <c r="BA152" s="81">
        <v>1500</v>
      </c>
      <c r="BB152" s="81">
        <v>0</v>
      </c>
      <c r="BC152" s="81">
        <v>0</v>
      </c>
      <c r="BD152" s="81">
        <v>100</v>
      </c>
      <c r="BE152" s="81" t="s">
        <v>564</v>
      </c>
      <c r="BF152" s="82"/>
      <c r="BG152" s="81">
        <v>0</v>
      </c>
      <c r="BH152" s="81">
        <v>0</v>
      </c>
      <c r="BI152" s="81">
        <v>0</v>
      </c>
      <c r="BJ152" s="81">
        <v>0</v>
      </c>
      <c r="BK152" s="81">
        <v>0</v>
      </c>
      <c r="BL152" s="81">
        <v>0</v>
      </c>
      <c r="BM152" s="82"/>
      <c r="BN152" s="81">
        <v>0</v>
      </c>
      <c r="BO152" s="81">
        <v>0</v>
      </c>
      <c r="BP152" s="81">
        <v>0</v>
      </c>
      <c r="BQ152" s="81">
        <v>0</v>
      </c>
      <c r="BR152" s="81">
        <v>0</v>
      </c>
      <c r="BS152" s="81">
        <v>0</v>
      </c>
      <c r="BT152"/>
      <c r="BU152" s="80">
        <v>0</v>
      </c>
      <c r="BV152" s="80">
        <v>0</v>
      </c>
      <c r="BW152" s="80">
        <v>0</v>
      </c>
      <c r="BX152" s="80">
        <v>0</v>
      </c>
      <c r="BY152" s="80">
        <v>0</v>
      </c>
      <c r="BZ152" s="80">
        <v>0</v>
      </c>
      <c r="CA152" s="80">
        <v>0</v>
      </c>
      <c r="CB152" s="80">
        <v>0</v>
      </c>
      <c r="CC152" s="80">
        <v>0</v>
      </c>
    </row>
    <row r="153" spans="1:81">
      <c r="A153" s="80" t="s">
        <v>1924</v>
      </c>
      <c r="B153" s="80">
        <v>335</v>
      </c>
      <c r="C153" s="80">
        <v>12</v>
      </c>
      <c r="D153" s="80">
        <v>20</v>
      </c>
      <c r="E153" s="80">
        <v>2015</v>
      </c>
      <c r="F153" s="80" t="s">
        <v>91</v>
      </c>
      <c r="G153" s="80" t="s">
        <v>1689</v>
      </c>
      <c r="H153" s="80" t="s">
        <v>1690</v>
      </c>
      <c r="I153" s="177"/>
      <c r="J153" s="81">
        <v>24.75360745153894</v>
      </c>
      <c r="K153" s="81">
        <v>0.37838286572838803</v>
      </c>
      <c r="L153" s="81">
        <v>17.471977511290561</v>
      </c>
      <c r="M153" s="81">
        <v>4.0387609892057261</v>
      </c>
      <c r="N153" s="81">
        <v>6.2802536616050917</v>
      </c>
      <c r="O153" s="81">
        <v>3.2496122248260773</v>
      </c>
      <c r="P153" s="81">
        <v>3.8091742764111358</v>
      </c>
      <c r="Q153" s="81">
        <v>0.19973545534723475</v>
      </c>
      <c r="R153" s="81">
        <v>0</v>
      </c>
      <c r="S153" s="81">
        <v>0.41012268956276021</v>
      </c>
      <c r="T153" s="82"/>
      <c r="U153" s="81">
        <v>987843</v>
      </c>
      <c r="V153" s="81">
        <v>117</v>
      </c>
      <c r="W153" s="81">
        <v>362</v>
      </c>
      <c r="X153" s="81">
        <v>667</v>
      </c>
      <c r="Y153" s="81">
        <v>1201</v>
      </c>
      <c r="Z153" s="81">
        <v>1888</v>
      </c>
      <c r="AA153" s="81">
        <v>758</v>
      </c>
      <c r="AB153" s="81">
        <v>2749</v>
      </c>
      <c r="AC153" s="81">
        <v>0</v>
      </c>
      <c r="AD153" s="81">
        <v>0.41012268956276021</v>
      </c>
      <c r="AE153" s="82"/>
      <c r="AF153" s="81">
        <v>7623481.3451883374</v>
      </c>
      <c r="AG153" s="81">
        <v>252086.18278134853</v>
      </c>
      <c r="AH153" s="81">
        <v>2259159.2667101324</v>
      </c>
      <c r="AI153" s="81">
        <v>4242174.1365356678</v>
      </c>
      <c r="AJ153" s="81">
        <v>4957193.2090961952</v>
      </c>
      <c r="AK153" s="81">
        <v>0</v>
      </c>
      <c r="AL153" s="81">
        <v>0</v>
      </c>
      <c r="AM153" s="81">
        <v>376738.91837871249</v>
      </c>
      <c r="AN153" s="81">
        <v>0</v>
      </c>
      <c r="AO153" s="81">
        <v>0</v>
      </c>
      <c r="AP153" s="82"/>
      <c r="AQ153" s="81">
        <v>7</v>
      </c>
      <c r="AR153" s="81">
        <v>1</v>
      </c>
      <c r="AS153" s="81">
        <v>1</v>
      </c>
      <c r="AT153" s="81">
        <v>0</v>
      </c>
      <c r="AU153" s="81">
        <v>0</v>
      </c>
      <c r="AV153" s="81">
        <v>1</v>
      </c>
      <c r="AW153" s="81" t="s">
        <v>564</v>
      </c>
      <c r="AX153" s="82"/>
      <c r="AY153" s="81">
        <v>31.855</v>
      </c>
      <c r="AZ153" s="81">
        <v>16</v>
      </c>
      <c r="BA153" s="81">
        <v>1500</v>
      </c>
      <c r="BB153" s="81">
        <v>0</v>
      </c>
      <c r="BC153" s="81">
        <v>0</v>
      </c>
      <c r="BD153" s="81">
        <v>100</v>
      </c>
      <c r="BE153" s="81" t="s">
        <v>564</v>
      </c>
      <c r="BF153" s="82"/>
      <c r="BG153" s="81">
        <v>0</v>
      </c>
      <c r="BH153" s="81">
        <v>0</v>
      </c>
      <c r="BI153" s="81">
        <v>0</v>
      </c>
      <c r="BJ153" s="81">
        <v>0</v>
      </c>
      <c r="BK153" s="81">
        <v>0</v>
      </c>
      <c r="BL153" s="81">
        <v>0</v>
      </c>
      <c r="BM153" s="82"/>
      <c r="BN153" s="81">
        <v>0</v>
      </c>
      <c r="BO153" s="81">
        <v>0</v>
      </c>
      <c r="BP153" s="81">
        <v>0</v>
      </c>
      <c r="BQ153" s="81">
        <v>0</v>
      </c>
      <c r="BR153" s="81">
        <v>0</v>
      </c>
      <c r="BS153" s="81">
        <v>0</v>
      </c>
      <c r="BT153"/>
      <c r="BU153" s="80">
        <v>0</v>
      </c>
      <c r="BV153" s="80">
        <v>0</v>
      </c>
      <c r="BW153" s="80">
        <v>0</v>
      </c>
      <c r="BX153" s="80">
        <v>0</v>
      </c>
      <c r="BY153" s="80">
        <v>0</v>
      </c>
      <c r="BZ153" s="80">
        <v>0</v>
      </c>
      <c r="CA153" s="80">
        <v>0</v>
      </c>
      <c r="CB153" s="80">
        <v>0</v>
      </c>
      <c r="CC153" s="80">
        <v>0</v>
      </c>
    </row>
    <row r="154" spans="1:81">
      <c r="A154" s="80" t="s">
        <v>1925</v>
      </c>
      <c r="B154" s="80">
        <v>336</v>
      </c>
      <c r="C154" s="80">
        <v>13</v>
      </c>
      <c r="D154" s="80">
        <v>20</v>
      </c>
      <c r="E154" s="80">
        <v>2016</v>
      </c>
      <c r="F154" s="80" t="s">
        <v>92</v>
      </c>
      <c r="G154" s="80" t="s">
        <v>1689</v>
      </c>
      <c r="H154" s="80" t="s">
        <v>1690</v>
      </c>
      <c r="I154" s="177"/>
      <c r="J154" s="81">
        <v>26.706634357848017</v>
      </c>
      <c r="K154" s="81">
        <v>0.3569202547960475</v>
      </c>
      <c r="L154" s="81">
        <v>18.788459111851481</v>
      </c>
      <c r="M154" s="81">
        <v>3.462769158167383</v>
      </c>
      <c r="N154" s="81">
        <v>6.4238272130463363</v>
      </c>
      <c r="O154" s="81">
        <v>3.1999489815042392</v>
      </c>
      <c r="P154" s="81">
        <v>4.3922846283908896</v>
      </c>
      <c r="Q154" s="81">
        <v>0.19331986022902473</v>
      </c>
      <c r="R154" s="81">
        <v>0</v>
      </c>
      <c r="S154" s="81">
        <v>0.33017799874323411</v>
      </c>
      <c r="T154" s="82"/>
      <c r="U154" s="81">
        <v>1014481</v>
      </c>
      <c r="V154" s="81">
        <v>117</v>
      </c>
      <c r="W154" s="81">
        <v>362</v>
      </c>
      <c r="X154" s="81">
        <v>667</v>
      </c>
      <c r="Y154" s="81">
        <v>1208</v>
      </c>
      <c r="Z154" s="81">
        <v>1882</v>
      </c>
      <c r="AA154" s="81">
        <v>904</v>
      </c>
      <c r="AB154" s="81">
        <v>2737</v>
      </c>
      <c r="AC154" s="81">
        <v>0</v>
      </c>
      <c r="AD154" s="81">
        <v>0.33017799874323411</v>
      </c>
      <c r="AE154" s="82"/>
      <c r="AF154" s="81">
        <v>8368956.8448599782</v>
      </c>
      <c r="AG154" s="81">
        <v>240289.68652352429</v>
      </c>
      <c r="AH154" s="81">
        <v>1914748.7999717961</v>
      </c>
      <c r="AI154" s="81">
        <v>4234535.5825011153</v>
      </c>
      <c r="AJ154" s="81">
        <v>5189803.8031693213</v>
      </c>
      <c r="AK154" s="81">
        <v>0</v>
      </c>
      <c r="AL154" s="81">
        <v>0</v>
      </c>
      <c r="AM154" s="81">
        <v>375385.78023738269</v>
      </c>
      <c r="AN154" s="81">
        <v>0</v>
      </c>
      <c r="AO154" s="81">
        <v>0</v>
      </c>
      <c r="AP154" s="82"/>
      <c r="AQ154" s="81">
        <v>7</v>
      </c>
      <c r="AR154" s="81">
        <v>1</v>
      </c>
      <c r="AS154" s="81">
        <v>2</v>
      </c>
      <c r="AT154" s="81">
        <v>0</v>
      </c>
      <c r="AU154" s="81">
        <v>0</v>
      </c>
      <c r="AV154" s="81">
        <v>1</v>
      </c>
      <c r="AW154" s="81" t="s">
        <v>564</v>
      </c>
      <c r="AX154" s="82"/>
      <c r="AY154" s="81">
        <v>31.855</v>
      </c>
      <c r="AZ154" s="81">
        <v>16</v>
      </c>
      <c r="BA154" s="81">
        <v>1519.6</v>
      </c>
      <c r="BB154" s="81">
        <v>0</v>
      </c>
      <c r="BC154" s="81">
        <v>0</v>
      </c>
      <c r="BD154" s="81">
        <v>100</v>
      </c>
      <c r="BE154" s="81" t="s">
        <v>564</v>
      </c>
      <c r="BF154" s="82"/>
      <c r="BG154" s="81">
        <v>0</v>
      </c>
      <c r="BH154" s="81">
        <v>0</v>
      </c>
      <c r="BI154" s="81">
        <v>0</v>
      </c>
      <c r="BJ154" s="81">
        <v>0</v>
      </c>
      <c r="BK154" s="81">
        <v>0</v>
      </c>
      <c r="BL154" s="81">
        <v>0</v>
      </c>
      <c r="BM154" s="82"/>
      <c r="BN154" s="81">
        <v>0</v>
      </c>
      <c r="BO154" s="81">
        <v>0</v>
      </c>
      <c r="BP154" s="81">
        <v>0</v>
      </c>
      <c r="BQ154" s="81">
        <v>0</v>
      </c>
      <c r="BR154" s="81">
        <v>0</v>
      </c>
      <c r="BS154" s="81">
        <v>0</v>
      </c>
      <c r="BT154"/>
      <c r="BU154" s="80">
        <v>0</v>
      </c>
      <c r="BV154" s="80">
        <v>0</v>
      </c>
      <c r="BW154" s="80">
        <v>0</v>
      </c>
      <c r="BX154" s="80">
        <v>0</v>
      </c>
      <c r="BY154" s="80">
        <v>0</v>
      </c>
      <c r="BZ154" s="80">
        <v>0</v>
      </c>
      <c r="CA154" s="80">
        <v>0</v>
      </c>
      <c r="CB154" s="80">
        <v>0</v>
      </c>
      <c r="CC154" s="80">
        <v>0</v>
      </c>
    </row>
    <row r="155" spans="1:81">
      <c r="A155" s="80" t="s">
        <v>1926</v>
      </c>
      <c r="B155" s="80">
        <v>337</v>
      </c>
      <c r="C155" s="80">
        <v>14</v>
      </c>
      <c r="D155" s="80">
        <v>20</v>
      </c>
      <c r="E155" s="80">
        <v>2017</v>
      </c>
      <c r="F155" s="80" t="s">
        <v>71</v>
      </c>
      <c r="G155" s="80" t="s">
        <v>1689</v>
      </c>
      <c r="H155" s="80" t="s">
        <v>1690</v>
      </c>
      <c r="I155" s="177"/>
      <c r="J155" s="81">
        <v>29.754920496723809</v>
      </c>
      <c r="K155" s="81">
        <v>0.36471905943994792</v>
      </c>
      <c r="L155" s="81">
        <v>16.960530959252505</v>
      </c>
      <c r="M155" s="81">
        <v>3.4720839050032124</v>
      </c>
      <c r="N155" s="81">
        <v>6.3849563119317478</v>
      </c>
      <c r="O155" s="81">
        <v>3.186202019598813</v>
      </c>
      <c r="P155" s="81">
        <v>4.4465361160133137</v>
      </c>
      <c r="Q155" s="81">
        <v>0.18598269409061954</v>
      </c>
      <c r="R155" s="81">
        <v>0</v>
      </c>
      <c r="S155" s="81">
        <v>0.35771777810906485</v>
      </c>
      <c r="T155" s="82"/>
      <c r="U155" s="81">
        <v>1112168</v>
      </c>
      <c r="V155" s="81">
        <v>117</v>
      </c>
      <c r="W155" s="81">
        <v>362</v>
      </c>
      <c r="X155" s="81">
        <v>667</v>
      </c>
      <c r="Y155" s="81">
        <v>1227</v>
      </c>
      <c r="Z155" s="81">
        <v>1905</v>
      </c>
      <c r="AA155" s="81">
        <v>921</v>
      </c>
      <c r="AB155" s="81">
        <v>2723</v>
      </c>
      <c r="AC155" s="81">
        <v>0</v>
      </c>
      <c r="AD155" s="81">
        <v>0.35771777810906491</v>
      </c>
      <c r="AE155" s="82"/>
      <c r="AF155" s="81">
        <v>9015537.8608438354</v>
      </c>
      <c r="AG155" s="81">
        <v>240987.8597816313</v>
      </c>
      <c r="AH155" s="81">
        <v>2339068.2456663111</v>
      </c>
      <c r="AI155" s="81">
        <v>4129770.5067032729</v>
      </c>
      <c r="AJ155" s="81">
        <v>4619558.3361027343</v>
      </c>
      <c r="AK155" s="81">
        <v>0</v>
      </c>
      <c r="AL155" s="81">
        <v>0</v>
      </c>
      <c r="AM155" s="81">
        <v>374050.02016369329</v>
      </c>
      <c r="AN155" s="81">
        <v>0</v>
      </c>
      <c r="AO155" s="81">
        <v>0</v>
      </c>
      <c r="AP155" s="82"/>
      <c r="AQ155" s="81">
        <v>8</v>
      </c>
      <c r="AR155" s="81">
        <v>1</v>
      </c>
      <c r="AS155" s="81">
        <v>2</v>
      </c>
      <c r="AT155" s="81">
        <v>0</v>
      </c>
      <c r="AU155" s="81">
        <v>0</v>
      </c>
      <c r="AV155" s="81">
        <v>1</v>
      </c>
      <c r="AW155" s="81" t="s">
        <v>564</v>
      </c>
      <c r="AX155" s="82"/>
      <c r="AY155" s="81">
        <v>36.454999999999998</v>
      </c>
      <c r="AZ155" s="81">
        <v>16</v>
      </c>
      <c r="BA155" s="81">
        <v>1519.6</v>
      </c>
      <c r="BB155" s="81">
        <v>0</v>
      </c>
      <c r="BC155" s="81">
        <v>0</v>
      </c>
      <c r="BD155" s="81">
        <v>100</v>
      </c>
      <c r="BE155" s="81" t="s">
        <v>564</v>
      </c>
      <c r="BF155" s="82"/>
      <c r="BG155" s="81">
        <v>0</v>
      </c>
      <c r="BH155" s="81">
        <v>0</v>
      </c>
      <c r="BI155" s="81">
        <v>0</v>
      </c>
      <c r="BJ155" s="81">
        <v>0</v>
      </c>
      <c r="BK155" s="81">
        <v>0</v>
      </c>
      <c r="BL155" s="81">
        <v>0</v>
      </c>
      <c r="BM155" s="82"/>
      <c r="BN155" s="81">
        <v>0</v>
      </c>
      <c r="BO155" s="81">
        <v>0</v>
      </c>
      <c r="BP155" s="81">
        <v>0</v>
      </c>
      <c r="BQ155" s="81">
        <v>0</v>
      </c>
      <c r="BR155" s="81">
        <v>0</v>
      </c>
      <c r="BS155" s="81">
        <v>0</v>
      </c>
      <c r="BT155"/>
      <c r="BU155" s="80">
        <v>0</v>
      </c>
      <c r="BV155" s="80">
        <v>0</v>
      </c>
      <c r="BW155" s="80">
        <v>0</v>
      </c>
      <c r="BX155" s="80">
        <v>0</v>
      </c>
      <c r="BY155" s="80">
        <v>0</v>
      </c>
      <c r="BZ155" s="80">
        <v>0</v>
      </c>
      <c r="CA155" s="80">
        <v>0</v>
      </c>
      <c r="CB155" s="80">
        <v>0</v>
      </c>
      <c r="CC155" s="80">
        <v>0</v>
      </c>
    </row>
    <row r="156" spans="1:81">
      <c r="A156" s="80" t="s">
        <v>1927</v>
      </c>
      <c r="B156" s="80">
        <v>338</v>
      </c>
      <c r="C156" s="80">
        <v>15</v>
      </c>
      <c r="D156" s="80">
        <v>20</v>
      </c>
      <c r="E156" s="80">
        <v>2018</v>
      </c>
      <c r="F156" s="80" t="s">
        <v>93</v>
      </c>
      <c r="G156" s="80" t="s">
        <v>1689</v>
      </c>
      <c r="H156" s="80" t="s">
        <v>1690</v>
      </c>
      <c r="I156" s="177"/>
      <c r="J156" s="81">
        <v>25.782284118931162</v>
      </c>
      <c r="K156" s="81">
        <v>0.33945465868059116</v>
      </c>
      <c r="L156" s="81">
        <v>15.559102578967641</v>
      </c>
      <c r="M156" s="81">
        <v>3.4892084880208136</v>
      </c>
      <c r="N156" s="81">
        <v>5.9408040478794186</v>
      </c>
      <c r="O156" s="81">
        <v>3.1493159661347994</v>
      </c>
      <c r="P156" s="81">
        <v>4.4691926324561333</v>
      </c>
      <c r="Q156" s="81">
        <v>0.17397690475628322</v>
      </c>
      <c r="R156" s="81">
        <v>0</v>
      </c>
      <c r="S156" s="81">
        <v>0.36438612221372368</v>
      </c>
      <c r="T156" s="82"/>
      <c r="U156" s="81">
        <v>1006932</v>
      </c>
      <c r="V156" s="81">
        <v>117</v>
      </c>
      <c r="W156" s="81">
        <v>362</v>
      </c>
      <c r="X156" s="81">
        <v>667</v>
      </c>
      <c r="Y156" s="81">
        <v>1240</v>
      </c>
      <c r="Z156" s="81">
        <v>1919</v>
      </c>
      <c r="AA156" s="81">
        <v>935</v>
      </c>
      <c r="AB156" s="81">
        <v>2745</v>
      </c>
      <c r="AC156" s="81">
        <v>0</v>
      </c>
      <c r="AD156" s="81">
        <v>0.36438612221372368</v>
      </c>
      <c r="AE156" s="82"/>
      <c r="AF156" s="81">
        <v>8193681.2381609408</v>
      </c>
      <c r="AG156" s="81">
        <v>218036.36353617199</v>
      </c>
      <c r="AH156" s="81">
        <v>2204572.1093500541</v>
      </c>
      <c r="AI156" s="81">
        <v>4221469.0234443527</v>
      </c>
      <c r="AJ156" s="81">
        <v>4524607.8904591883</v>
      </c>
      <c r="AK156" s="81">
        <v>0</v>
      </c>
      <c r="AL156" s="81">
        <v>0</v>
      </c>
      <c r="AM156" s="81">
        <v>377852.29890347621</v>
      </c>
      <c r="AN156" s="81">
        <v>0</v>
      </c>
      <c r="AO156" s="81">
        <v>0</v>
      </c>
      <c r="AP156" s="82"/>
      <c r="AQ156" s="81">
        <v>8</v>
      </c>
      <c r="AR156" s="81">
        <v>1</v>
      </c>
      <c r="AS156" s="81">
        <v>3</v>
      </c>
      <c r="AT156" s="81">
        <v>0</v>
      </c>
      <c r="AU156" s="81">
        <v>0</v>
      </c>
      <c r="AV156" s="81">
        <v>1</v>
      </c>
      <c r="AW156" s="81" t="s">
        <v>564</v>
      </c>
      <c r="AX156" s="82"/>
      <c r="AY156" s="81">
        <v>36.854999999999997</v>
      </c>
      <c r="AZ156" s="81">
        <v>16</v>
      </c>
      <c r="BA156" s="81">
        <v>1539</v>
      </c>
      <c r="BB156" s="81">
        <v>0</v>
      </c>
      <c r="BC156" s="81">
        <v>0</v>
      </c>
      <c r="BD156" s="81">
        <v>100</v>
      </c>
      <c r="BE156" s="81" t="s">
        <v>564</v>
      </c>
      <c r="BF156" s="82"/>
      <c r="BG156" s="81">
        <v>0</v>
      </c>
      <c r="BH156" s="81">
        <v>0</v>
      </c>
      <c r="BI156" s="81">
        <v>0</v>
      </c>
      <c r="BJ156" s="81">
        <v>0</v>
      </c>
      <c r="BK156" s="81">
        <v>0</v>
      </c>
      <c r="BL156" s="81">
        <v>0</v>
      </c>
      <c r="BM156" s="82"/>
      <c r="BN156" s="81">
        <v>0</v>
      </c>
      <c r="BO156" s="81">
        <v>0</v>
      </c>
      <c r="BP156" s="81">
        <v>0</v>
      </c>
      <c r="BQ156" s="81">
        <v>0</v>
      </c>
      <c r="BR156" s="81">
        <v>0</v>
      </c>
      <c r="BS156" s="81">
        <v>0</v>
      </c>
      <c r="BT156"/>
      <c r="BU156" s="80">
        <v>0</v>
      </c>
      <c r="BV156" s="80">
        <v>0</v>
      </c>
      <c r="BW156" s="80">
        <v>0</v>
      </c>
      <c r="BX156" s="80">
        <v>0</v>
      </c>
      <c r="BY156" s="80">
        <v>0</v>
      </c>
      <c r="BZ156" s="80">
        <v>0</v>
      </c>
      <c r="CA156" s="80">
        <v>0</v>
      </c>
      <c r="CB156" s="80">
        <v>0</v>
      </c>
      <c r="CC156" s="80">
        <v>0</v>
      </c>
    </row>
    <row r="157" spans="1:81">
      <c r="A157" s="80" t="s">
        <v>1928</v>
      </c>
      <c r="B157" s="80">
        <v>339</v>
      </c>
      <c r="C157" s="80">
        <v>16</v>
      </c>
      <c r="D157" s="80">
        <v>20</v>
      </c>
      <c r="E157" s="80">
        <v>2019</v>
      </c>
      <c r="F157" s="80" t="s">
        <v>73</v>
      </c>
      <c r="G157" s="80" t="s">
        <v>1689</v>
      </c>
      <c r="H157" s="80" t="s">
        <v>1690</v>
      </c>
      <c r="I157" s="177"/>
      <c r="J157" s="81">
        <v>24.466327352806751</v>
      </c>
      <c r="K157" s="81">
        <v>0.31498892743854728</v>
      </c>
      <c r="L157" s="81">
        <v>15.628812667459215</v>
      </c>
      <c r="M157" s="81">
        <v>3.1301368441760995</v>
      </c>
      <c r="N157" s="81">
        <v>6.2227296242804266</v>
      </c>
      <c r="O157" s="81">
        <v>3.0603678864833026</v>
      </c>
      <c r="P157" s="81">
        <v>3.7901367101364385</v>
      </c>
      <c r="Q157" s="81">
        <v>0.17068651292090969</v>
      </c>
      <c r="R157" s="81">
        <v>0</v>
      </c>
      <c r="S157" s="81">
        <v>0.39165163893838356</v>
      </c>
      <c r="T157" s="82"/>
      <c r="U157" s="81">
        <v>1005177</v>
      </c>
      <c r="V157" s="81">
        <v>117</v>
      </c>
      <c r="W157" s="81">
        <v>362</v>
      </c>
      <c r="X157" s="81">
        <v>667</v>
      </c>
      <c r="Y157" s="81">
        <v>1283</v>
      </c>
      <c r="Z157" s="81">
        <v>1916</v>
      </c>
      <c r="AA157" s="81">
        <v>787</v>
      </c>
      <c r="AB157" s="81">
        <v>2766</v>
      </c>
      <c r="AC157" s="81">
        <v>0</v>
      </c>
      <c r="AD157" s="81">
        <v>0.39165163893838362</v>
      </c>
      <c r="AE157" s="82"/>
      <c r="AF157" s="81">
        <v>8026167.5718223341</v>
      </c>
      <c r="AG157" s="81">
        <v>217971.79684978761</v>
      </c>
      <c r="AH157" s="81">
        <v>2380279.3676667609</v>
      </c>
      <c r="AI157" s="81">
        <v>4136689.196751703</v>
      </c>
      <c r="AJ157" s="81">
        <v>4761293.4244186552</v>
      </c>
      <c r="AK157" s="81">
        <v>0</v>
      </c>
      <c r="AL157" s="81">
        <v>0</v>
      </c>
      <c r="AM157" s="81">
        <v>376708.37756314827</v>
      </c>
      <c r="AN157" s="81">
        <v>0</v>
      </c>
      <c r="AO157" s="81">
        <v>0</v>
      </c>
      <c r="AP157" s="82"/>
      <c r="AQ157" s="81">
        <v>8</v>
      </c>
      <c r="AR157" s="81">
        <v>1</v>
      </c>
      <c r="AS157" s="81">
        <v>14</v>
      </c>
      <c r="AT157" s="81">
        <v>0</v>
      </c>
      <c r="AU157" s="81">
        <v>0</v>
      </c>
      <c r="AV157" s="81">
        <v>1</v>
      </c>
      <c r="AW157" s="81" t="s">
        <v>564</v>
      </c>
      <c r="AX157" s="82"/>
      <c r="AY157" s="81">
        <v>36.454999999999998</v>
      </c>
      <c r="AZ157" s="81">
        <v>16</v>
      </c>
      <c r="BA157" s="81">
        <v>1756.6</v>
      </c>
      <c r="BB157" s="81">
        <v>0</v>
      </c>
      <c r="BC157" s="81">
        <v>0</v>
      </c>
      <c r="BD157" s="81">
        <v>100</v>
      </c>
      <c r="BE157" s="81" t="s">
        <v>564</v>
      </c>
      <c r="BF157" s="82"/>
      <c r="BG157" s="81">
        <v>0</v>
      </c>
      <c r="BH157" s="81">
        <v>0</v>
      </c>
      <c r="BI157" s="81">
        <v>0</v>
      </c>
      <c r="BJ157" s="81">
        <v>0</v>
      </c>
      <c r="BK157" s="81">
        <v>0</v>
      </c>
      <c r="BL157" s="81">
        <v>0</v>
      </c>
      <c r="BM157" s="82"/>
      <c r="BN157" s="81">
        <v>0</v>
      </c>
      <c r="BO157" s="81">
        <v>0</v>
      </c>
      <c r="BP157" s="81">
        <v>0</v>
      </c>
      <c r="BQ157" s="81">
        <v>0</v>
      </c>
      <c r="BR157" s="81">
        <v>0</v>
      </c>
      <c r="BS157" s="81">
        <v>0</v>
      </c>
      <c r="BT157"/>
      <c r="BU157" s="80">
        <v>0</v>
      </c>
      <c r="BV157" s="80">
        <v>0</v>
      </c>
      <c r="BW157" s="80">
        <v>0</v>
      </c>
      <c r="BX157" s="80">
        <v>0</v>
      </c>
      <c r="BY157" s="80">
        <v>0</v>
      </c>
      <c r="BZ157" s="80">
        <v>0</v>
      </c>
      <c r="CA157" s="80">
        <v>0</v>
      </c>
      <c r="CB157" s="80">
        <v>0</v>
      </c>
      <c r="CC157" s="80">
        <v>0</v>
      </c>
    </row>
    <row r="158" spans="1:81">
      <c r="A158" s="80" t="s">
        <v>1929</v>
      </c>
      <c r="B158" s="80">
        <v>340</v>
      </c>
      <c r="C158" s="80">
        <v>17</v>
      </c>
      <c r="D158" s="80">
        <v>20</v>
      </c>
      <c r="E158" s="80">
        <v>2020</v>
      </c>
      <c r="F158" s="80" t="s">
        <v>218</v>
      </c>
      <c r="G158" s="174" t="s">
        <v>1689</v>
      </c>
      <c r="H158" s="80" t="s">
        <v>1690</v>
      </c>
      <c r="I158" s="177"/>
      <c r="J158" s="81">
        <v>17.12645701462576</v>
      </c>
      <c r="K158" s="81">
        <v>0.29099083483880206</v>
      </c>
      <c r="L158" s="81">
        <v>15.207984945416774</v>
      </c>
      <c r="M158" s="81">
        <v>3.0034067595671594</v>
      </c>
      <c r="N158" s="81">
        <v>5.7212647272550754</v>
      </c>
      <c r="O158" s="81">
        <v>2.6673209764463124</v>
      </c>
      <c r="P158" s="81">
        <v>4.1045746612405045</v>
      </c>
      <c r="Q158" s="81">
        <v>0.16049775160408308</v>
      </c>
      <c r="R158" s="81">
        <v>0</v>
      </c>
      <c r="S158" s="81">
        <v>0.39214781013783412</v>
      </c>
      <c r="T158" s="82"/>
      <c r="U158" s="81">
        <v>797621</v>
      </c>
      <c r="V158" s="81">
        <v>100</v>
      </c>
      <c r="W158" s="81">
        <v>313</v>
      </c>
      <c r="X158" s="81">
        <v>673</v>
      </c>
      <c r="Y158" s="81">
        <v>1287</v>
      </c>
      <c r="Z158" s="81">
        <v>1906</v>
      </c>
      <c r="AA158" s="81">
        <v>926</v>
      </c>
      <c r="AB158" s="81">
        <v>2722</v>
      </c>
      <c r="AC158" s="81">
        <v>0</v>
      </c>
      <c r="AD158" s="81">
        <v>0.39214781013783412</v>
      </c>
      <c r="AE158" s="82"/>
      <c r="AF158" s="81">
        <v>6227750.9355720254</v>
      </c>
      <c r="AG158" s="81">
        <v>186438.00129390362</v>
      </c>
      <c r="AH158" s="81">
        <v>2230224.9573958679</v>
      </c>
      <c r="AI158" s="81">
        <v>3864151.7558772941</v>
      </c>
      <c r="AJ158" s="81">
        <v>4875952.9410285521</v>
      </c>
      <c r="AK158" s="81"/>
      <c r="AL158" s="81"/>
      <c r="AM158" s="81">
        <v>355251.24205075984</v>
      </c>
      <c r="AN158" s="81"/>
      <c r="AO158" s="81"/>
      <c r="AP158" s="82"/>
      <c r="AQ158" s="81">
        <v>9</v>
      </c>
      <c r="AR158" s="81">
        <v>1</v>
      </c>
      <c r="AS158" s="81">
        <v>14</v>
      </c>
      <c r="AT158" s="81">
        <v>0</v>
      </c>
      <c r="AU158" s="81">
        <v>0</v>
      </c>
      <c r="AV158" s="81">
        <v>1</v>
      </c>
      <c r="AW158" s="81">
        <v>14</v>
      </c>
      <c r="AX158" s="82"/>
      <c r="AY158" s="81">
        <v>46.174999999999997</v>
      </c>
      <c r="AZ158" s="81">
        <v>16</v>
      </c>
      <c r="BA158" s="81">
        <v>1756.6</v>
      </c>
      <c r="BB158" s="81">
        <v>0</v>
      </c>
      <c r="BC158" s="81">
        <v>0</v>
      </c>
      <c r="BD158" s="81">
        <v>100</v>
      </c>
      <c r="BE158" s="81">
        <v>1756.6</v>
      </c>
      <c r="BF158" s="82"/>
      <c r="BG158" s="81">
        <v>0</v>
      </c>
      <c r="BH158" s="81">
        <v>0</v>
      </c>
      <c r="BI158" s="81">
        <v>0</v>
      </c>
      <c r="BJ158" s="81">
        <v>0</v>
      </c>
      <c r="BK158" s="81">
        <v>0</v>
      </c>
      <c r="BL158" s="81">
        <v>0</v>
      </c>
      <c r="BM158" s="82"/>
      <c r="BN158" s="81">
        <v>0</v>
      </c>
      <c r="BO158" s="81">
        <v>0</v>
      </c>
      <c r="BP158" s="81">
        <v>0</v>
      </c>
      <c r="BQ158" s="81">
        <v>0</v>
      </c>
      <c r="BR158" s="81">
        <v>0</v>
      </c>
      <c r="BS158" s="81">
        <v>0</v>
      </c>
      <c r="BT158"/>
      <c r="BU158" s="80">
        <v>0</v>
      </c>
      <c r="BV158" s="80">
        <v>0</v>
      </c>
      <c r="BW158" s="80">
        <v>0</v>
      </c>
      <c r="BX158" s="80">
        <v>0</v>
      </c>
      <c r="BY158" s="80">
        <v>0</v>
      </c>
      <c r="BZ158" s="80">
        <v>0</v>
      </c>
      <c r="CA158" s="80">
        <v>0</v>
      </c>
      <c r="CB158" s="80">
        <v>0</v>
      </c>
      <c r="CC158" s="80">
        <v>0</v>
      </c>
    </row>
    <row r="159" spans="1:81">
      <c r="A159" s="80" t="s">
        <v>1693</v>
      </c>
      <c r="B159" s="80">
        <v>340</v>
      </c>
      <c r="C159" s="80">
        <v>18</v>
      </c>
      <c r="D159" s="80">
        <v>20</v>
      </c>
      <c r="E159" s="80">
        <v>2021</v>
      </c>
      <c r="F159" s="80" t="s">
        <v>75</v>
      </c>
      <c r="G159" s="174" t="s">
        <v>1689</v>
      </c>
      <c r="H159" s="80" t="s">
        <v>1690</v>
      </c>
      <c r="I159" s="177"/>
      <c r="J159" s="81">
        <v>25.283760220756889</v>
      </c>
      <c r="K159" s="81">
        <v>0.28030494803929712</v>
      </c>
      <c r="L159" s="81">
        <v>13.878638917961087</v>
      </c>
      <c r="M159" s="81">
        <v>3.0335363197237841</v>
      </c>
      <c r="N159" s="81">
        <v>5.1686408695710675</v>
      </c>
      <c r="O159" s="81">
        <v>2.5700371520444789</v>
      </c>
      <c r="P159" s="81">
        <v>4.272574397073778</v>
      </c>
      <c r="Q159" s="81">
        <v>0.15675513096338994</v>
      </c>
      <c r="R159" s="81">
        <v>0</v>
      </c>
      <c r="S159" s="81">
        <v>0.36642466136683799</v>
      </c>
      <c r="T159" s="82"/>
      <c r="U159" s="81">
        <v>1209239</v>
      </c>
      <c r="V159" s="81">
        <v>100</v>
      </c>
      <c r="W159" s="81">
        <v>313</v>
      </c>
      <c r="X159" s="81">
        <v>673</v>
      </c>
      <c r="Y159" s="81">
        <v>1224</v>
      </c>
      <c r="Z159" s="81">
        <v>1891</v>
      </c>
      <c r="AA159" s="81">
        <v>940</v>
      </c>
      <c r="AB159" s="81">
        <v>2627</v>
      </c>
      <c r="AC159" s="81">
        <v>0</v>
      </c>
      <c r="AD159" s="81">
        <v>0.36642466136683799</v>
      </c>
      <c r="AE159" s="82"/>
      <c r="AF159" s="81">
        <v>9262250.2405331321</v>
      </c>
      <c r="AG159" s="81">
        <v>189657.49293114623</v>
      </c>
      <c r="AH159" s="81">
        <v>1999526.4653265164</v>
      </c>
      <c r="AI159" s="81">
        <v>4216360.4347438868</v>
      </c>
      <c r="AJ159" s="81">
        <v>4519128.8097765781</v>
      </c>
      <c r="AK159" s="81">
        <v>0</v>
      </c>
      <c r="AL159" s="81">
        <v>0</v>
      </c>
      <c r="AM159" s="81">
        <v>344830.23327109829</v>
      </c>
      <c r="AN159" s="81">
        <v>0</v>
      </c>
      <c r="AO159" s="81">
        <v>0</v>
      </c>
      <c r="AP159" s="82"/>
      <c r="AQ159" s="81">
        <v>11</v>
      </c>
      <c r="AR159" s="81">
        <v>1</v>
      </c>
      <c r="AS159" s="81">
        <v>19</v>
      </c>
      <c r="AT159" s="81">
        <v>0</v>
      </c>
      <c r="AU159" s="81">
        <v>0</v>
      </c>
      <c r="AV159" s="81">
        <v>1</v>
      </c>
      <c r="AW159" s="81"/>
      <c r="AX159" s="82"/>
      <c r="AY159" s="81">
        <v>64.074999999999989</v>
      </c>
      <c r="AZ159" s="81">
        <v>16</v>
      </c>
      <c r="BA159" s="81">
        <v>1852.6</v>
      </c>
      <c r="BB159" s="81">
        <v>0</v>
      </c>
      <c r="BC159" s="81">
        <v>0</v>
      </c>
      <c r="BD159" s="81">
        <v>100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1688</v>
      </c>
      <c r="B160" s="80">
        <v>340</v>
      </c>
      <c r="C160" s="80">
        <v>19</v>
      </c>
      <c r="D160" s="80">
        <v>20</v>
      </c>
      <c r="E160" s="80">
        <v>2022</v>
      </c>
      <c r="F160" s="80" t="s">
        <v>568</v>
      </c>
      <c r="G160" s="80" t="s">
        <v>1689</v>
      </c>
      <c r="H160" s="80" t="s">
        <v>1690</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13</v>
      </c>
      <c r="AR160" s="81">
        <v>2</v>
      </c>
      <c r="AS160" s="81">
        <v>23</v>
      </c>
      <c r="AT160" s="81">
        <v>0</v>
      </c>
      <c r="AU160" s="81">
        <v>0</v>
      </c>
      <c r="AV160" s="81">
        <v>1</v>
      </c>
      <c r="AW160" s="81"/>
      <c r="AX160" s="82"/>
      <c r="AY160" s="81">
        <v>79.875</v>
      </c>
      <c r="AZ160" s="81">
        <v>35.799999999999997</v>
      </c>
      <c r="BA160" s="81">
        <v>1929.4</v>
      </c>
      <c r="BB160" s="81">
        <v>0</v>
      </c>
      <c r="BC160" s="81">
        <v>0</v>
      </c>
      <c r="BD160" s="81">
        <v>100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1930</v>
      </c>
      <c r="B161" s="80">
        <v>103</v>
      </c>
      <c r="C161" s="80">
        <v>1</v>
      </c>
      <c r="D161" s="80">
        <v>7</v>
      </c>
      <c r="E161" s="80">
        <v>1990</v>
      </c>
      <c r="F161" s="80" t="s">
        <v>562</v>
      </c>
      <c r="G161" s="80" t="s">
        <v>1931</v>
      </c>
      <c r="H161" s="80" t="s">
        <v>1932</v>
      </c>
      <c r="I161" s="177"/>
      <c r="J161" s="81">
        <v>2.426947111297352</v>
      </c>
      <c r="K161" s="81">
        <v>1.2985539050081787</v>
      </c>
      <c r="L161" s="81">
        <v>0.10531341430038407</v>
      </c>
      <c r="M161" s="81">
        <v>2.5795342262397005</v>
      </c>
      <c r="N161" s="81">
        <v>4.9022620040946485</v>
      </c>
      <c r="O161" s="81">
        <v>2.7302895032802419</v>
      </c>
      <c r="P161" s="81">
        <v>6.05408912467324</v>
      </c>
      <c r="Q161" s="81">
        <v>0.27887606443381685</v>
      </c>
      <c r="R161" s="81">
        <v>0</v>
      </c>
      <c r="S161" s="81">
        <v>0.35015610655458146</v>
      </c>
      <c r="T161" s="82"/>
      <c r="U161" s="81">
        <v>226218</v>
      </c>
      <c r="V161" s="81">
        <v>349</v>
      </c>
      <c r="W161" s="81">
        <v>1</v>
      </c>
      <c r="X161" s="81">
        <v>827</v>
      </c>
      <c r="Y161" s="81">
        <v>1220</v>
      </c>
      <c r="Z161" s="81">
        <v>1123</v>
      </c>
      <c r="AA161" s="81">
        <v>1470</v>
      </c>
      <c r="AB161" s="81">
        <v>4528</v>
      </c>
      <c r="AC161" s="81">
        <v>0</v>
      </c>
      <c r="AD161" s="81">
        <v>0.35015610655458146</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1933</v>
      </c>
      <c r="B162" s="80">
        <v>104</v>
      </c>
      <c r="C162" s="80">
        <v>2</v>
      </c>
      <c r="D162" s="80">
        <v>7</v>
      </c>
      <c r="E162" s="80">
        <v>2005</v>
      </c>
      <c r="F162" s="80" t="s">
        <v>565</v>
      </c>
      <c r="G162" s="80" t="s">
        <v>1931</v>
      </c>
      <c r="H162" s="80" t="s">
        <v>1932</v>
      </c>
      <c r="I162" s="177"/>
      <c r="J162" s="81">
        <v>1.5598958439884181</v>
      </c>
      <c r="K162" s="81">
        <v>0.83810142412939492</v>
      </c>
      <c r="L162" s="81">
        <v>0.45326831618832814</v>
      </c>
      <c r="M162" s="81">
        <v>3.9246660531027762</v>
      </c>
      <c r="N162" s="81">
        <v>6.8866498407621588</v>
      </c>
      <c r="O162" s="81">
        <v>3.8889327974787764</v>
      </c>
      <c r="P162" s="81">
        <v>6.0394248731490991</v>
      </c>
      <c r="Q162" s="81">
        <v>0.22452431382737803</v>
      </c>
      <c r="R162" s="81">
        <v>0</v>
      </c>
      <c r="S162" s="81">
        <v>0.50252223735530133</v>
      </c>
      <c r="T162" s="82"/>
      <c r="U162" s="81">
        <v>150873</v>
      </c>
      <c r="V162" s="81">
        <v>296</v>
      </c>
      <c r="W162" s="81">
        <v>4</v>
      </c>
      <c r="X162" s="81">
        <v>543</v>
      </c>
      <c r="Y162" s="81">
        <v>1172</v>
      </c>
      <c r="Z162" s="81">
        <v>1851</v>
      </c>
      <c r="AA162" s="81">
        <v>1201</v>
      </c>
      <c r="AB162" s="81">
        <v>3811</v>
      </c>
      <c r="AC162" s="81">
        <v>0</v>
      </c>
      <c r="AD162" s="81">
        <v>0.50252223735530133</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1934</v>
      </c>
      <c r="B163" s="80">
        <v>105</v>
      </c>
      <c r="C163" s="80">
        <v>3</v>
      </c>
      <c r="D163" s="80">
        <v>7</v>
      </c>
      <c r="E163" s="80">
        <v>2006</v>
      </c>
      <c r="F163" s="80" t="s">
        <v>566</v>
      </c>
      <c r="G163" s="80" t="s">
        <v>1931</v>
      </c>
      <c r="H163" s="80" t="s">
        <v>1932</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1935</v>
      </c>
      <c r="B164" s="80">
        <v>106</v>
      </c>
      <c r="C164" s="80">
        <v>4</v>
      </c>
      <c r="D164" s="80">
        <v>7</v>
      </c>
      <c r="E164" s="80">
        <v>2007</v>
      </c>
      <c r="F164" s="80" t="s">
        <v>567</v>
      </c>
      <c r="G164" s="80" t="s">
        <v>1931</v>
      </c>
      <c r="H164" s="80" t="s">
        <v>1932</v>
      </c>
      <c r="I164" s="177"/>
      <c r="J164" s="81">
        <v>1.5521996547576535</v>
      </c>
      <c r="K164" s="81">
        <v>0.73751296040350178</v>
      </c>
      <c r="L164" s="81">
        <v>0</v>
      </c>
      <c r="M164" s="81">
        <v>4.6443413307396177</v>
      </c>
      <c r="N164" s="81">
        <v>6.1288804895999913</v>
      </c>
      <c r="O164" s="81">
        <v>3.7045923692930867</v>
      </c>
      <c r="P164" s="81">
        <v>5.8980091289978915</v>
      </c>
      <c r="Q164" s="81">
        <v>0.22847715291890758</v>
      </c>
      <c r="R164" s="81">
        <v>0</v>
      </c>
      <c r="S164" s="81">
        <v>0.37475432677911485</v>
      </c>
      <c r="T164" s="82"/>
      <c r="U164" s="81">
        <v>163517</v>
      </c>
      <c r="V164" s="81">
        <v>246</v>
      </c>
      <c r="W164" s="81">
        <v>0</v>
      </c>
      <c r="X164" s="81">
        <v>710</v>
      </c>
      <c r="Y164" s="81">
        <v>1155</v>
      </c>
      <c r="Z164" s="81">
        <v>1833</v>
      </c>
      <c r="AA164" s="81">
        <v>1155</v>
      </c>
      <c r="AB164" s="81">
        <v>3673</v>
      </c>
      <c r="AC164" s="81">
        <v>0</v>
      </c>
      <c r="AD164" s="81">
        <v>0.37475432677911485</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1936</v>
      </c>
      <c r="B165" s="80">
        <v>107</v>
      </c>
      <c r="C165" s="80">
        <v>5</v>
      </c>
      <c r="D165" s="80">
        <v>7</v>
      </c>
      <c r="E165" s="80">
        <v>2008</v>
      </c>
      <c r="F165" s="80" t="s">
        <v>84</v>
      </c>
      <c r="G165" s="80" t="s">
        <v>1931</v>
      </c>
      <c r="H165" s="80" t="s">
        <v>1932</v>
      </c>
      <c r="I165" s="177"/>
      <c r="J165" s="81">
        <v>2.2528907515190437</v>
      </c>
      <c r="K165" s="81">
        <v>0.54935277463067556</v>
      </c>
      <c r="L165" s="81">
        <v>0</v>
      </c>
      <c r="M165" s="81">
        <v>4.6444817433829693</v>
      </c>
      <c r="N165" s="81">
        <v>5.8430344355818393</v>
      </c>
      <c r="O165" s="81">
        <v>3.545783655323155</v>
      </c>
      <c r="P165" s="81">
        <v>5.7331663388856331</v>
      </c>
      <c r="Q165" s="81">
        <v>0.21976516594734236</v>
      </c>
      <c r="R165" s="81">
        <v>0</v>
      </c>
      <c r="S165" s="81">
        <v>0.43224769397102408</v>
      </c>
      <c r="T165" s="82"/>
      <c r="U165" s="81">
        <v>260693</v>
      </c>
      <c r="V165" s="81">
        <v>246</v>
      </c>
      <c r="W165" s="81">
        <v>0</v>
      </c>
      <c r="X165" s="81">
        <v>710</v>
      </c>
      <c r="Y165" s="81">
        <v>1140</v>
      </c>
      <c r="Z165" s="81">
        <v>1816</v>
      </c>
      <c r="AA165" s="81">
        <v>1124</v>
      </c>
      <c r="AB165" s="81">
        <v>3591</v>
      </c>
      <c r="AC165" s="81">
        <v>0</v>
      </c>
      <c r="AD165" s="81">
        <v>0.43224769397102408</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1937</v>
      </c>
      <c r="B166" s="80">
        <v>108</v>
      </c>
      <c r="C166" s="80">
        <v>6</v>
      </c>
      <c r="D166" s="80">
        <v>7</v>
      </c>
      <c r="E166" s="80">
        <v>2009</v>
      </c>
      <c r="F166" s="80" t="s">
        <v>85</v>
      </c>
      <c r="G166" s="80" t="s">
        <v>1931</v>
      </c>
      <c r="H166" s="80" t="s">
        <v>1932</v>
      </c>
      <c r="I166" s="177"/>
      <c r="J166" s="81">
        <v>3.2310997853547443</v>
      </c>
      <c r="K166" s="81">
        <v>0.39846562618515685</v>
      </c>
      <c r="L166" s="81">
        <v>0.27264118555281774</v>
      </c>
      <c r="M166" s="81">
        <v>4.1991098642578484</v>
      </c>
      <c r="N166" s="81">
        <v>5.1560189628884316</v>
      </c>
      <c r="O166" s="81">
        <v>3.5804402591737383</v>
      </c>
      <c r="P166" s="81">
        <v>5.4901448506087647</v>
      </c>
      <c r="Q166" s="81">
        <v>0.20701697090265006</v>
      </c>
      <c r="R166" s="81">
        <v>0</v>
      </c>
      <c r="S166" s="81">
        <v>0.36260324214408174</v>
      </c>
      <c r="T166" s="82"/>
      <c r="U166" s="81">
        <v>308272</v>
      </c>
      <c r="V166" s="81">
        <v>169</v>
      </c>
      <c r="W166" s="81">
        <v>4</v>
      </c>
      <c r="X166" s="81">
        <v>704</v>
      </c>
      <c r="Y166" s="81">
        <v>1139</v>
      </c>
      <c r="Z166" s="81">
        <v>1810</v>
      </c>
      <c r="AA166" s="81">
        <v>1105</v>
      </c>
      <c r="AB166" s="81">
        <v>3551</v>
      </c>
      <c r="AC166" s="81">
        <v>0</v>
      </c>
      <c r="AD166" s="81">
        <v>0.36260324214408174</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9.9649999999999999</v>
      </c>
      <c r="BJ166" s="81">
        <v>0</v>
      </c>
      <c r="BK166" s="81">
        <v>0</v>
      </c>
      <c r="BL166" s="81">
        <v>0</v>
      </c>
      <c r="BM166" s="82"/>
      <c r="BN166" s="81">
        <v>0</v>
      </c>
      <c r="BO166" s="81">
        <v>0</v>
      </c>
      <c r="BP166" s="81">
        <v>1</v>
      </c>
      <c r="BQ166" s="81">
        <v>0</v>
      </c>
      <c r="BR166" s="81">
        <v>0</v>
      </c>
      <c r="BS166" s="81">
        <v>0</v>
      </c>
      <c r="BT166"/>
      <c r="BU166" s="80"/>
      <c r="BV166" s="80"/>
      <c r="BW166" s="80"/>
      <c r="BX166" s="80"/>
      <c r="BY166" s="80"/>
      <c r="BZ166" s="80"/>
      <c r="CA166" s="80"/>
      <c r="CB166" s="80"/>
      <c r="CC166" s="80"/>
    </row>
    <row r="167" spans="1:81">
      <c r="A167" s="80" t="s">
        <v>1938</v>
      </c>
      <c r="B167" s="80">
        <v>109</v>
      </c>
      <c r="C167" s="80">
        <v>7</v>
      </c>
      <c r="D167" s="80">
        <v>7</v>
      </c>
      <c r="E167" s="80">
        <v>2010</v>
      </c>
      <c r="F167" s="80" t="s">
        <v>86</v>
      </c>
      <c r="G167" s="80" t="s">
        <v>1931</v>
      </c>
      <c r="H167" s="80" t="s">
        <v>1932</v>
      </c>
      <c r="I167" s="177"/>
      <c r="J167" s="81">
        <v>3.4955976623048146</v>
      </c>
      <c r="K167" s="81">
        <v>0.45705728851871896</v>
      </c>
      <c r="L167" s="81">
        <v>0.24935093127128721</v>
      </c>
      <c r="M167" s="81">
        <v>4.6643371108013643</v>
      </c>
      <c r="N167" s="81">
        <v>5.6404434019377589</v>
      </c>
      <c r="O167" s="81">
        <v>3.5697866078006606</v>
      </c>
      <c r="P167" s="81">
        <v>5.600191554390844</v>
      </c>
      <c r="Q167" s="81">
        <v>0.21203183842805287</v>
      </c>
      <c r="R167" s="81">
        <v>0</v>
      </c>
      <c r="S167" s="81">
        <v>0.40352661526023736</v>
      </c>
      <c r="T167" s="82"/>
      <c r="U167" s="81">
        <v>328138</v>
      </c>
      <c r="V167" s="81">
        <v>169</v>
      </c>
      <c r="W167" s="81">
        <v>4</v>
      </c>
      <c r="X167" s="81">
        <v>704</v>
      </c>
      <c r="Y167" s="81">
        <v>1137</v>
      </c>
      <c r="Z167" s="81">
        <v>1813</v>
      </c>
      <c r="AA167" s="81">
        <v>1099</v>
      </c>
      <c r="AB167" s="81">
        <v>3485</v>
      </c>
      <c r="AC167" s="81">
        <v>0</v>
      </c>
      <c r="AD167" s="81">
        <v>0.40352661526023736</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0</v>
      </c>
      <c r="BJ167" s="81">
        <v>0</v>
      </c>
      <c r="BK167" s="81">
        <v>0</v>
      </c>
      <c r="BL167" s="81">
        <v>0</v>
      </c>
      <c r="BM167" s="82"/>
      <c r="BN167" s="81">
        <v>0</v>
      </c>
      <c r="BO167" s="81">
        <v>0</v>
      </c>
      <c r="BP167" s="81">
        <v>0</v>
      </c>
      <c r="BQ167" s="81">
        <v>0</v>
      </c>
      <c r="BR167" s="81">
        <v>0</v>
      </c>
      <c r="BS167" s="81">
        <v>0</v>
      </c>
      <c r="BT167"/>
      <c r="BU167" s="80">
        <v>0</v>
      </c>
      <c r="BV167" s="80">
        <v>0</v>
      </c>
      <c r="BW167" s="80">
        <v>0</v>
      </c>
      <c r="BX167" s="80">
        <v>0</v>
      </c>
      <c r="BY167" s="80">
        <v>0</v>
      </c>
      <c r="BZ167" s="80">
        <v>0</v>
      </c>
      <c r="CA167" s="80">
        <v>0</v>
      </c>
      <c r="CB167" s="80">
        <v>0</v>
      </c>
      <c r="CC167" s="80">
        <v>0</v>
      </c>
    </row>
    <row r="168" spans="1:81">
      <c r="A168" s="80" t="s">
        <v>1939</v>
      </c>
      <c r="B168" s="80">
        <v>110</v>
      </c>
      <c r="C168" s="80">
        <v>8</v>
      </c>
      <c r="D168" s="80">
        <v>7</v>
      </c>
      <c r="E168" s="80">
        <v>2011</v>
      </c>
      <c r="F168" s="80" t="s">
        <v>87</v>
      </c>
      <c r="G168" s="80" t="s">
        <v>1931</v>
      </c>
      <c r="H168" s="80" t="s">
        <v>1932</v>
      </c>
      <c r="I168" s="177"/>
      <c r="J168" s="81">
        <v>3.3953727810502952</v>
      </c>
      <c r="K168" s="81">
        <v>0.48196074694739832</v>
      </c>
      <c r="L168" s="81">
        <v>0.24901507986162169</v>
      </c>
      <c r="M168" s="81">
        <v>4.185246790381024</v>
      </c>
      <c r="N168" s="81">
        <v>5.7870596372283991</v>
      </c>
      <c r="O168" s="81">
        <v>3.4958091351617528</v>
      </c>
      <c r="P168" s="81">
        <v>5.3740248270559903</v>
      </c>
      <c r="Q168" s="81">
        <v>0.23888698688480059</v>
      </c>
      <c r="R168" s="81">
        <v>0</v>
      </c>
      <c r="S168" s="81">
        <v>0.40858709580407399</v>
      </c>
      <c r="T168" s="82"/>
      <c r="U168" s="81">
        <v>317703</v>
      </c>
      <c r="V168" s="81">
        <v>169</v>
      </c>
      <c r="W168" s="81">
        <v>4</v>
      </c>
      <c r="X168" s="81">
        <v>704</v>
      </c>
      <c r="Y168" s="81">
        <v>1128</v>
      </c>
      <c r="Z168" s="81">
        <v>1814</v>
      </c>
      <c r="AA168" s="81">
        <v>1086</v>
      </c>
      <c r="AB168" s="81">
        <v>3404</v>
      </c>
      <c r="AC168" s="81">
        <v>0</v>
      </c>
      <c r="AD168" s="81">
        <v>0.40858709580407399</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0</v>
      </c>
      <c r="BJ168" s="81">
        <v>0</v>
      </c>
      <c r="BK168" s="81">
        <v>0</v>
      </c>
      <c r="BL168" s="81">
        <v>0</v>
      </c>
      <c r="BM168" s="82"/>
      <c r="BN168" s="81">
        <v>0</v>
      </c>
      <c r="BO168" s="81">
        <v>0</v>
      </c>
      <c r="BP168" s="81">
        <v>0</v>
      </c>
      <c r="BQ168" s="81">
        <v>0</v>
      </c>
      <c r="BR168" s="81">
        <v>0</v>
      </c>
      <c r="BS168" s="81">
        <v>0</v>
      </c>
      <c r="BT168"/>
      <c r="BU168" s="80">
        <v>0</v>
      </c>
      <c r="BV168" s="80">
        <v>0</v>
      </c>
      <c r="BW168" s="80">
        <v>0</v>
      </c>
      <c r="BX168" s="80">
        <v>0</v>
      </c>
      <c r="BY168" s="80">
        <v>0</v>
      </c>
      <c r="BZ168" s="80">
        <v>0</v>
      </c>
      <c r="CA168" s="80">
        <v>0</v>
      </c>
      <c r="CB168" s="80">
        <v>0</v>
      </c>
      <c r="CC168" s="80">
        <v>0</v>
      </c>
    </row>
    <row r="169" spans="1:81">
      <c r="A169" s="80" t="s">
        <v>1940</v>
      </c>
      <c r="B169" s="80">
        <v>111</v>
      </c>
      <c r="C169" s="80">
        <v>9</v>
      </c>
      <c r="D169" s="80">
        <v>7</v>
      </c>
      <c r="E169" s="80">
        <v>2012</v>
      </c>
      <c r="F169" s="80" t="s">
        <v>88</v>
      </c>
      <c r="G169" s="80" t="s">
        <v>1931</v>
      </c>
      <c r="H169" s="80" t="s">
        <v>1932</v>
      </c>
      <c r="I169" s="177"/>
      <c r="J169" s="81">
        <v>22.969556247789342</v>
      </c>
      <c r="K169" s="81">
        <v>0.45321642675443297</v>
      </c>
      <c r="L169" s="81">
        <v>0.24140145988811662</v>
      </c>
      <c r="M169" s="81">
        <v>4.4258942512525135</v>
      </c>
      <c r="N169" s="81">
        <v>5.9954738216617001</v>
      </c>
      <c r="O169" s="81">
        <v>3.4147649919802019</v>
      </c>
      <c r="P169" s="81">
        <v>5.2752090910943092</v>
      </c>
      <c r="Q169" s="81">
        <v>0.25565640119962824</v>
      </c>
      <c r="R169" s="81">
        <v>0</v>
      </c>
      <c r="S169" s="81">
        <v>0.56462525661364726</v>
      </c>
      <c r="T169" s="82"/>
      <c r="U169" s="81">
        <v>1873213</v>
      </c>
      <c r="V169" s="81">
        <v>169</v>
      </c>
      <c r="W169" s="81">
        <v>4</v>
      </c>
      <c r="X169" s="81">
        <v>704</v>
      </c>
      <c r="Y169" s="81">
        <v>1128</v>
      </c>
      <c r="Z169" s="81">
        <v>1786</v>
      </c>
      <c r="AA169" s="81">
        <v>1060</v>
      </c>
      <c r="AB169" s="81">
        <v>3353</v>
      </c>
      <c r="AC169" s="81">
        <v>0</v>
      </c>
      <c r="AD169" s="81">
        <v>0.56462525661364726</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10.209</v>
      </c>
      <c r="BJ169" s="81">
        <v>0</v>
      </c>
      <c r="BK169" s="81">
        <v>0</v>
      </c>
      <c r="BL169" s="81">
        <v>0</v>
      </c>
      <c r="BM169" s="82"/>
      <c r="BN169" s="81">
        <v>0</v>
      </c>
      <c r="BO169" s="81">
        <v>0</v>
      </c>
      <c r="BP169" s="81">
        <v>1</v>
      </c>
      <c r="BQ169" s="81">
        <v>0</v>
      </c>
      <c r="BR169" s="81">
        <v>0</v>
      </c>
      <c r="BS169" s="81">
        <v>0</v>
      </c>
      <c r="BT169"/>
      <c r="BU169" s="80">
        <v>10.209</v>
      </c>
      <c r="BV169" s="80">
        <v>0</v>
      </c>
      <c r="BW169" s="80">
        <v>0</v>
      </c>
      <c r="BX169" s="80">
        <v>0</v>
      </c>
      <c r="BY169" s="80">
        <v>0</v>
      </c>
      <c r="BZ169" s="80">
        <v>0</v>
      </c>
      <c r="CA169" s="80">
        <v>0</v>
      </c>
      <c r="CB169" s="80">
        <v>0</v>
      </c>
      <c r="CC169" s="80">
        <v>0</v>
      </c>
    </row>
    <row r="170" spans="1:81">
      <c r="A170" s="80" t="s">
        <v>1941</v>
      </c>
      <c r="B170" s="80">
        <v>112</v>
      </c>
      <c r="C170" s="80">
        <v>10</v>
      </c>
      <c r="D170" s="80">
        <v>7</v>
      </c>
      <c r="E170" s="80">
        <v>2013</v>
      </c>
      <c r="F170" s="80" t="s">
        <v>89</v>
      </c>
      <c r="G170" s="80" t="s">
        <v>1931</v>
      </c>
      <c r="H170" s="80" t="s">
        <v>1932</v>
      </c>
      <c r="I170" s="177"/>
      <c r="J170" s="81">
        <v>26.285259731502659</v>
      </c>
      <c r="K170" s="81">
        <v>0.37716609157222081</v>
      </c>
      <c r="L170" s="81">
        <v>0.21255347216303275</v>
      </c>
      <c r="M170" s="81">
        <v>4.2816765512351527</v>
      </c>
      <c r="N170" s="81">
        <v>5.4574808755348956</v>
      </c>
      <c r="O170" s="81">
        <v>3.299932439561001</v>
      </c>
      <c r="P170" s="81">
        <v>5.1901828740685456</v>
      </c>
      <c r="Q170" s="81">
        <v>0.25481137428796108</v>
      </c>
      <c r="R170" s="81">
        <v>0</v>
      </c>
      <c r="S170" s="81">
        <v>0.42268915206835489</v>
      </c>
      <c r="T170" s="82"/>
      <c r="U170" s="81">
        <v>2045705</v>
      </c>
      <c r="V170" s="81">
        <v>169</v>
      </c>
      <c r="W170" s="81">
        <v>4</v>
      </c>
      <c r="X170" s="81">
        <v>704</v>
      </c>
      <c r="Y170" s="81">
        <v>1115</v>
      </c>
      <c r="Z170" s="81">
        <v>1803</v>
      </c>
      <c r="AA170" s="81">
        <v>1039</v>
      </c>
      <c r="AB170" s="81">
        <v>3294</v>
      </c>
      <c r="AC170" s="81">
        <v>0</v>
      </c>
      <c r="AD170" s="81">
        <v>0.42268915206835489</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12.021000000000001</v>
      </c>
      <c r="BJ170" s="81">
        <v>0</v>
      </c>
      <c r="BK170" s="81">
        <v>0</v>
      </c>
      <c r="BL170" s="81">
        <v>0</v>
      </c>
      <c r="BM170" s="82"/>
      <c r="BN170" s="81">
        <v>0</v>
      </c>
      <c r="BO170" s="81">
        <v>0</v>
      </c>
      <c r="BP170" s="81">
        <v>1</v>
      </c>
      <c r="BQ170" s="81">
        <v>0</v>
      </c>
      <c r="BR170" s="81">
        <v>0</v>
      </c>
      <c r="BS170" s="81">
        <v>0</v>
      </c>
      <c r="BT170"/>
      <c r="BU170" s="80">
        <v>12.021000000000001</v>
      </c>
      <c r="BV170" s="80">
        <v>0</v>
      </c>
      <c r="BW170" s="80">
        <v>0</v>
      </c>
      <c r="BX170" s="80">
        <v>0</v>
      </c>
      <c r="BY170" s="80">
        <v>0</v>
      </c>
      <c r="BZ170" s="80">
        <v>0</v>
      </c>
      <c r="CA170" s="80">
        <v>0</v>
      </c>
      <c r="CB170" s="80">
        <v>0</v>
      </c>
      <c r="CC170" s="80">
        <v>0</v>
      </c>
    </row>
    <row r="171" spans="1:81">
      <c r="A171" s="80" t="s">
        <v>1942</v>
      </c>
      <c r="B171" s="80">
        <v>113</v>
      </c>
      <c r="C171" s="80">
        <v>11</v>
      </c>
      <c r="D171" s="80">
        <v>7</v>
      </c>
      <c r="E171" s="80">
        <v>2014</v>
      </c>
      <c r="F171" s="80" t="s">
        <v>90</v>
      </c>
      <c r="G171" s="80" t="s">
        <v>1931</v>
      </c>
      <c r="H171" s="80" t="s">
        <v>1932</v>
      </c>
      <c r="I171" s="177"/>
      <c r="J171" s="81">
        <v>26.324526965653533</v>
      </c>
      <c r="K171" s="81">
        <v>0.38058763798917766</v>
      </c>
      <c r="L171" s="81">
        <v>1.6318896358039545</v>
      </c>
      <c r="M171" s="81">
        <v>4.4151254029656837</v>
      </c>
      <c r="N171" s="81">
        <v>5.983252930803161</v>
      </c>
      <c r="O171" s="81">
        <v>3.1366860366521205</v>
      </c>
      <c r="P171" s="81">
        <v>5.197092075678988</v>
      </c>
      <c r="Q171" s="81">
        <v>0.23839398416907151</v>
      </c>
      <c r="R171" s="81">
        <v>0</v>
      </c>
      <c r="S171" s="81">
        <v>0.49941654458394708</v>
      </c>
      <c r="T171" s="82"/>
      <c r="U171" s="81">
        <v>2192554</v>
      </c>
      <c r="V171" s="81">
        <v>150</v>
      </c>
      <c r="W171" s="81">
        <v>27</v>
      </c>
      <c r="X171" s="81">
        <v>746</v>
      </c>
      <c r="Y171" s="81">
        <v>1102</v>
      </c>
      <c r="Z171" s="81">
        <v>1805</v>
      </c>
      <c r="AA171" s="81">
        <v>1035</v>
      </c>
      <c r="AB171" s="81">
        <v>3212</v>
      </c>
      <c r="AC171" s="81">
        <v>0</v>
      </c>
      <c r="AD171" s="81">
        <v>0.49941654458394708</v>
      </c>
      <c r="AE171" s="82"/>
      <c r="AF171" s="81">
        <v>25723075.34427217</v>
      </c>
      <c r="AG171" s="81">
        <v>272146.38769818516</v>
      </c>
      <c r="AH171" s="81">
        <v>221338.71030849166</v>
      </c>
      <c r="AI171" s="81">
        <v>4671382.6748932609</v>
      </c>
      <c r="AJ171" s="81">
        <v>6820402.3668782525</v>
      </c>
      <c r="AK171" s="81">
        <v>0</v>
      </c>
      <c r="AL171" s="81">
        <v>0</v>
      </c>
      <c r="AM171" s="81">
        <v>440959.60239352426</v>
      </c>
      <c r="AN171" s="81">
        <v>0</v>
      </c>
      <c r="AO171" s="81">
        <v>0</v>
      </c>
      <c r="AP171" s="82"/>
      <c r="AQ171" s="81">
        <v>12</v>
      </c>
      <c r="AR171" s="81">
        <v>5</v>
      </c>
      <c r="AS171" s="81">
        <v>0</v>
      </c>
      <c r="AT171" s="81">
        <v>0</v>
      </c>
      <c r="AU171" s="81">
        <v>0</v>
      </c>
      <c r="AV171" s="81">
        <v>0</v>
      </c>
      <c r="AW171" s="81" t="s">
        <v>564</v>
      </c>
      <c r="AX171" s="82"/>
      <c r="AY171" s="81">
        <v>64</v>
      </c>
      <c r="AZ171" s="81">
        <v>61.5</v>
      </c>
      <c r="BA171" s="81">
        <v>0</v>
      </c>
      <c r="BB171" s="81">
        <v>0</v>
      </c>
      <c r="BC171" s="81">
        <v>0</v>
      </c>
      <c r="BD171" s="81">
        <v>0</v>
      </c>
      <c r="BE171" s="81" t="s">
        <v>564</v>
      </c>
      <c r="BF171" s="82"/>
      <c r="BG171" s="81">
        <v>0</v>
      </c>
      <c r="BH171" s="81">
        <v>0</v>
      </c>
      <c r="BI171" s="81">
        <v>10.798999999999999</v>
      </c>
      <c r="BJ171" s="81">
        <v>0</v>
      </c>
      <c r="BK171" s="81">
        <v>0</v>
      </c>
      <c r="BL171" s="81">
        <v>0</v>
      </c>
      <c r="BM171" s="82"/>
      <c r="BN171" s="81">
        <v>0</v>
      </c>
      <c r="BO171" s="81">
        <v>0</v>
      </c>
      <c r="BP171" s="81">
        <v>1</v>
      </c>
      <c r="BQ171" s="81">
        <v>0</v>
      </c>
      <c r="BR171" s="81">
        <v>0</v>
      </c>
      <c r="BS171" s="81">
        <v>0</v>
      </c>
      <c r="BT171"/>
      <c r="BU171" s="80">
        <v>10.798999999999999</v>
      </c>
      <c r="BV171" s="80">
        <v>0</v>
      </c>
      <c r="BW171" s="80">
        <v>0</v>
      </c>
      <c r="BX171" s="80">
        <v>0</v>
      </c>
      <c r="BY171" s="80">
        <v>0</v>
      </c>
      <c r="BZ171" s="80">
        <v>0</v>
      </c>
      <c r="CA171" s="80">
        <v>0</v>
      </c>
      <c r="CB171" s="80">
        <v>0</v>
      </c>
      <c r="CC171" s="80">
        <v>0</v>
      </c>
    </row>
    <row r="172" spans="1:81">
      <c r="A172" s="80" t="s">
        <v>1943</v>
      </c>
      <c r="B172" s="80">
        <v>114</v>
      </c>
      <c r="C172" s="80">
        <v>12</v>
      </c>
      <c r="D172" s="80">
        <v>7</v>
      </c>
      <c r="E172" s="80">
        <v>2015</v>
      </c>
      <c r="F172" s="80" t="s">
        <v>91</v>
      </c>
      <c r="G172" s="80" t="s">
        <v>1931</v>
      </c>
      <c r="H172" s="80" t="s">
        <v>1932</v>
      </c>
      <c r="I172" s="177"/>
      <c r="J172" s="81">
        <v>4.6950185511018203</v>
      </c>
      <c r="K172" s="81">
        <v>0.36462437387665297</v>
      </c>
      <c r="L172" s="81">
        <v>1.6160678037148608</v>
      </c>
      <c r="M172" s="81">
        <v>4.2171319816031847</v>
      </c>
      <c r="N172" s="81">
        <v>4.9129237249923587</v>
      </c>
      <c r="O172" s="81">
        <v>3.0947048624138174</v>
      </c>
      <c r="P172" s="81">
        <v>5.1760547555454757</v>
      </c>
      <c r="Q172" s="81">
        <v>0.22865313858775838</v>
      </c>
      <c r="R172" s="81">
        <v>0</v>
      </c>
      <c r="S172" s="81">
        <v>0.40090355906164232</v>
      </c>
      <c r="T172" s="82"/>
      <c r="U172" s="81">
        <v>382294</v>
      </c>
      <c r="V172" s="81">
        <v>150</v>
      </c>
      <c r="W172" s="81">
        <v>27</v>
      </c>
      <c r="X172" s="81">
        <v>746</v>
      </c>
      <c r="Y172" s="81">
        <v>1089</v>
      </c>
      <c r="Z172" s="81">
        <v>1798</v>
      </c>
      <c r="AA172" s="81">
        <v>1030</v>
      </c>
      <c r="AB172" s="81">
        <v>3147</v>
      </c>
      <c r="AC172" s="81">
        <v>0</v>
      </c>
      <c r="AD172" s="81">
        <v>0.40090355906164232</v>
      </c>
      <c r="AE172" s="82"/>
      <c r="AF172" s="81">
        <v>4544211.019325735</v>
      </c>
      <c r="AG172" s="81">
        <v>242215.31661606216</v>
      </c>
      <c r="AH172" s="81">
        <v>189777.32141692011</v>
      </c>
      <c r="AI172" s="81">
        <v>4713606.8498521727</v>
      </c>
      <c r="AJ172" s="81">
        <v>5754877.6137238666</v>
      </c>
      <c r="AK172" s="81">
        <v>0</v>
      </c>
      <c r="AL172" s="81">
        <v>0</v>
      </c>
      <c r="AM172" s="81">
        <v>431283.14883150539</v>
      </c>
      <c r="AN172" s="81">
        <v>0</v>
      </c>
      <c r="AO172" s="81">
        <v>0</v>
      </c>
      <c r="AP172" s="82"/>
      <c r="AQ172" s="81">
        <v>16</v>
      </c>
      <c r="AR172" s="81">
        <v>6</v>
      </c>
      <c r="AS172" s="81">
        <v>0</v>
      </c>
      <c r="AT172" s="81">
        <v>1</v>
      </c>
      <c r="AU172" s="81">
        <v>0</v>
      </c>
      <c r="AV172" s="81">
        <v>0</v>
      </c>
      <c r="AW172" s="81" t="s">
        <v>564</v>
      </c>
      <c r="AX172" s="82"/>
      <c r="AY172" s="81">
        <v>88.8</v>
      </c>
      <c r="AZ172" s="81">
        <v>71.900000000000006</v>
      </c>
      <c r="BA172" s="81">
        <v>0</v>
      </c>
      <c r="BB172" s="81">
        <v>197</v>
      </c>
      <c r="BC172" s="81">
        <v>0</v>
      </c>
      <c r="BD172" s="81">
        <v>0</v>
      </c>
      <c r="BE172" s="81" t="s">
        <v>564</v>
      </c>
      <c r="BF172" s="82"/>
      <c r="BG172" s="81">
        <v>0</v>
      </c>
      <c r="BH172" s="81">
        <v>0</v>
      </c>
      <c r="BI172" s="81">
        <v>10.84</v>
      </c>
      <c r="BJ172" s="81">
        <v>0</v>
      </c>
      <c r="BK172" s="81">
        <v>0</v>
      </c>
      <c r="BL172" s="81">
        <v>0</v>
      </c>
      <c r="BM172" s="82"/>
      <c r="BN172" s="81">
        <v>0</v>
      </c>
      <c r="BO172" s="81">
        <v>0</v>
      </c>
      <c r="BP172" s="81">
        <v>1</v>
      </c>
      <c r="BQ172" s="81">
        <v>0</v>
      </c>
      <c r="BR172" s="81">
        <v>0</v>
      </c>
      <c r="BS172" s="81">
        <v>0</v>
      </c>
      <c r="BT172"/>
      <c r="BU172" s="80">
        <v>10.84</v>
      </c>
      <c r="BV172" s="80">
        <v>0</v>
      </c>
      <c r="BW172" s="80">
        <v>0</v>
      </c>
      <c r="BX172" s="80">
        <v>0</v>
      </c>
      <c r="BY172" s="80">
        <v>0</v>
      </c>
      <c r="BZ172" s="80">
        <v>0</v>
      </c>
      <c r="CA172" s="80">
        <v>0</v>
      </c>
      <c r="CB172" s="80">
        <v>0</v>
      </c>
      <c r="CC172" s="80">
        <v>0</v>
      </c>
    </row>
    <row r="173" spans="1:81">
      <c r="A173" s="80" t="s">
        <v>1944</v>
      </c>
      <c r="B173" s="80">
        <v>115</v>
      </c>
      <c r="C173" s="80">
        <v>13</v>
      </c>
      <c r="D173" s="80">
        <v>7</v>
      </c>
      <c r="E173" s="80">
        <v>2016</v>
      </c>
      <c r="F173" s="80" t="s">
        <v>92</v>
      </c>
      <c r="G173" s="80" t="s">
        <v>1931</v>
      </c>
      <c r="H173" s="80" t="s">
        <v>1932</v>
      </c>
      <c r="I173" s="177"/>
      <c r="J173" s="81">
        <v>4.023258151995484</v>
      </c>
      <c r="K173" s="81">
        <v>0.36152108153107604</v>
      </c>
      <c r="L173" s="81">
        <v>1.6986129660295433</v>
      </c>
      <c r="M173" s="81">
        <v>4.2531872657644128</v>
      </c>
      <c r="N173" s="81">
        <v>4.6281131808906455</v>
      </c>
      <c r="O173" s="81">
        <v>3.0707268122192648</v>
      </c>
      <c r="P173" s="81">
        <v>5.0822231430275107</v>
      </c>
      <c r="Q173" s="81">
        <v>0.21910055039475146</v>
      </c>
      <c r="R173" s="81">
        <v>0</v>
      </c>
      <c r="S173" s="81">
        <v>0.26301975709663761</v>
      </c>
      <c r="T173" s="82"/>
      <c r="U173" s="81">
        <v>380669</v>
      </c>
      <c r="V173" s="81">
        <v>150</v>
      </c>
      <c r="W173" s="81">
        <v>27</v>
      </c>
      <c r="X173" s="81">
        <v>746</v>
      </c>
      <c r="Y173" s="81">
        <v>1075</v>
      </c>
      <c r="Z173" s="81">
        <v>1806</v>
      </c>
      <c r="AA173" s="81">
        <v>1046</v>
      </c>
      <c r="AB173" s="81">
        <v>3102</v>
      </c>
      <c r="AC173" s="81">
        <v>0</v>
      </c>
      <c r="AD173" s="81">
        <v>0.26301975709663761</v>
      </c>
      <c r="AE173" s="82"/>
      <c r="AF173" s="81">
        <v>4019588.7737876861</v>
      </c>
      <c r="AG173" s="81">
        <v>231105.3906270256</v>
      </c>
      <c r="AH173" s="81">
        <v>146392.93821035809</v>
      </c>
      <c r="AI173" s="81">
        <v>4969626.6577791218</v>
      </c>
      <c r="AJ173" s="81">
        <v>5173352.4032538263</v>
      </c>
      <c r="AK173" s="81">
        <v>0</v>
      </c>
      <c r="AL173" s="81">
        <v>0</v>
      </c>
      <c r="AM173" s="81">
        <v>425446.3610874539</v>
      </c>
      <c r="AN173" s="81">
        <v>0</v>
      </c>
      <c r="AO173" s="81">
        <v>0</v>
      </c>
      <c r="AP173" s="82"/>
      <c r="AQ173" s="81">
        <v>17</v>
      </c>
      <c r="AR173" s="81">
        <v>6</v>
      </c>
      <c r="AS173" s="81">
        <v>0</v>
      </c>
      <c r="AT173" s="81">
        <v>1</v>
      </c>
      <c r="AU173" s="81">
        <v>0</v>
      </c>
      <c r="AV173" s="81">
        <v>0</v>
      </c>
      <c r="AW173" s="81" t="s">
        <v>564</v>
      </c>
      <c r="AX173" s="82"/>
      <c r="AY173" s="81">
        <v>94.3</v>
      </c>
      <c r="AZ173" s="81">
        <v>71.900000000000006</v>
      </c>
      <c r="BA173" s="81">
        <v>0</v>
      </c>
      <c r="BB173" s="81">
        <v>197</v>
      </c>
      <c r="BC173" s="81">
        <v>0</v>
      </c>
      <c r="BD173" s="81">
        <v>0</v>
      </c>
      <c r="BE173" s="81" t="s">
        <v>564</v>
      </c>
      <c r="BF173" s="82"/>
      <c r="BG173" s="81">
        <v>0</v>
      </c>
      <c r="BH173" s="81">
        <v>0</v>
      </c>
      <c r="BI173" s="81">
        <v>3.351</v>
      </c>
      <c r="BJ173" s="81">
        <v>0</v>
      </c>
      <c r="BK173" s="81">
        <v>0</v>
      </c>
      <c r="BL173" s="81">
        <v>0</v>
      </c>
      <c r="BM173" s="82"/>
      <c r="BN173" s="81">
        <v>0</v>
      </c>
      <c r="BO173" s="81">
        <v>0</v>
      </c>
      <c r="BP173" s="81">
        <v>1</v>
      </c>
      <c r="BQ173" s="81">
        <v>0</v>
      </c>
      <c r="BR173" s="81">
        <v>0</v>
      </c>
      <c r="BS173" s="81">
        <v>0</v>
      </c>
      <c r="BT173"/>
      <c r="BU173" s="80">
        <v>3.351</v>
      </c>
      <c r="BV173" s="80">
        <v>0</v>
      </c>
      <c r="BW173" s="80">
        <v>0</v>
      </c>
      <c r="BX173" s="80">
        <v>0</v>
      </c>
      <c r="BY173" s="80">
        <v>0</v>
      </c>
      <c r="BZ173" s="80">
        <v>0</v>
      </c>
      <c r="CA173" s="80">
        <v>0</v>
      </c>
      <c r="CB173" s="80">
        <v>0</v>
      </c>
      <c r="CC173" s="80">
        <v>0</v>
      </c>
    </row>
    <row r="174" spans="1:81">
      <c r="A174" s="80" t="s">
        <v>1945</v>
      </c>
      <c r="B174" s="80">
        <v>116</v>
      </c>
      <c r="C174" s="80">
        <v>14</v>
      </c>
      <c r="D174" s="80">
        <v>7</v>
      </c>
      <c r="E174" s="80">
        <v>2017</v>
      </c>
      <c r="F174" s="80" t="s">
        <v>71</v>
      </c>
      <c r="G174" s="80" t="s">
        <v>1931</v>
      </c>
      <c r="H174" s="80" t="s">
        <v>1932</v>
      </c>
      <c r="I174" s="177"/>
      <c r="J174" s="81">
        <v>4.5747460731594103</v>
      </c>
      <c r="K174" s="81">
        <v>0.36151907394283167</v>
      </c>
      <c r="L174" s="81">
        <v>1.6834164850685762</v>
      </c>
      <c r="M174" s="81">
        <v>3.6944551578830906</v>
      </c>
      <c r="N174" s="81">
        <v>5.1985266679227253</v>
      </c>
      <c r="O174" s="81">
        <v>3.0239649613830206</v>
      </c>
      <c r="P174" s="81">
        <v>4.9969216938911831</v>
      </c>
      <c r="Q174" s="81">
        <v>0.20654119240911986</v>
      </c>
      <c r="R174" s="81">
        <v>0</v>
      </c>
      <c r="S174" s="81">
        <v>0.25219128209261782</v>
      </c>
      <c r="T174" s="82"/>
      <c r="U174" s="81">
        <v>501409</v>
      </c>
      <c r="V174" s="81">
        <v>150</v>
      </c>
      <c r="W174" s="81">
        <v>27</v>
      </c>
      <c r="X174" s="81">
        <v>746</v>
      </c>
      <c r="Y174" s="81">
        <v>1064</v>
      </c>
      <c r="Z174" s="81">
        <v>1808</v>
      </c>
      <c r="AA174" s="81">
        <v>1035</v>
      </c>
      <c r="AB174" s="81">
        <v>3024</v>
      </c>
      <c r="AC174" s="81">
        <v>0</v>
      </c>
      <c r="AD174" s="81">
        <v>0.25219128209261782</v>
      </c>
      <c r="AE174" s="82"/>
      <c r="AF174" s="81">
        <v>4768321.8745853668</v>
      </c>
      <c r="AG174" s="81">
        <v>231939.06263420251</v>
      </c>
      <c r="AH174" s="81">
        <v>209885.605116074</v>
      </c>
      <c r="AI174" s="81">
        <v>4512031.5224166978</v>
      </c>
      <c r="AJ174" s="81">
        <v>6256376.6551783141</v>
      </c>
      <c r="AK174" s="81">
        <v>0</v>
      </c>
      <c r="AL174" s="81">
        <v>0</v>
      </c>
      <c r="AM174" s="81">
        <v>415397.45169849758</v>
      </c>
      <c r="AN174" s="81">
        <v>0</v>
      </c>
      <c r="AO174" s="81">
        <v>0</v>
      </c>
      <c r="AP174" s="82"/>
      <c r="AQ174" s="81">
        <v>21</v>
      </c>
      <c r="AR174" s="81">
        <v>6</v>
      </c>
      <c r="AS174" s="81">
        <v>0</v>
      </c>
      <c r="AT174" s="81">
        <v>1</v>
      </c>
      <c r="AU174" s="81">
        <v>0</v>
      </c>
      <c r="AV174" s="81">
        <v>0</v>
      </c>
      <c r="AW174" s="81" t="s">
        <v>564</v>
      </c>
      <c r="AX174" s="82"/>
      <c r="AY174" s="81">
        <v>122.8</v>
      </c>
      <c r="AZ174" s="81">
        <v>71.900000000000006</v>
      </c>
      <c r="BA174" s="81">
        <v>0</v>
      </c>
      <c r="BB174" s="81">
        <v>197</v>
      </c>
      <c r="BC174" s="81">
        <v>0</v>
      </c>
      <c r="BD174" s="81">
        <v>0</v>
      </c>
      <c r="BE174" s="81" t="s">
        <v>564</v>
      </c>
      <c r="BF174" s="82"/>
      <c r="BG174" s="81">
        <v>0</v>
      </c>
      <c r="BH174" s="81">
        <v>0</v>
      </c>
      <c r="BI174" s="81">
        <v>18.556999999999999</v>
      </c>
      <c r="BJ174" s="81">
        <v>0</v>
      </c>
      <c r="BK174" s="81">
        <v>0</v>
      </c>
      <c r="BL174" s="81">
        <v>0</v>
      </c>
      <c r="BM174" s="82"/>
      <c r="BN174" s="81">
        <v>0</v>
      </c>
      <c r="BO174" s="81">
        <v>0</v>
      </c>
      <c r="BP174" s="81">
        <v>1</v>
      </c>
      <c r="BQ174" s="81">
        <v>0</v>
      </c>
      <c r="BR174" s="81">
        <v>0</v>
      </c>
      <c r="BS174" s="81">
        <v>0</v>
      </c>
      <c r="BT174"/>
      <c r="BU174" s="80">
        <v>18.556999999999999</v>
      </c>
      <c r="BV174" s="80">
        <v>0</v>
      </c>
      <c r="BW174" s="80">
        <v>0</v>
      </c>
      <c r="BX174" s="80">
        <v>0</v>
      </c>
      <c r="BY174" s="80">
        <v>0</v>
      </c>
      <c r="BZ174" s="80">
        <v>0</v>
      </c>
      <c r="CA174" s="80">
        <v>0</v>
      </c>
      <c r="CB174" s="80">
        <v>0</v>
      </c>
      <c r="CC174" s="80">
        <v>0</v>
      </c>
    </row>
    <row r="175" spans="1:81">
      <c r="A175" s="80" t="s">
        <v>1946</v>
      </c>
      <c r="B175" s="80">
        <v>117</v>
      </c>
      <c r="C175" s="80">
        <v>15</v>
      </c>
      <c r="D175" s="80">
        <v>7</v>
      </c>
      <c r="E175" s="80">
        <v>2018</v>
      </c>
      <c r="F175" s="80" t="s">
        <v>93</v>
      </c>
      <c r="G175" s="80" t="s">
        <v>1931</v>
      </c>
      <c r="H175" s="80" t="s">
        <v>1932</v>
      </c>
      <c r="I175" s="177"/>
      <c r="J175" s="81">
        <v>5.1301925161819568</v>
      </c>
      <c r="K175" s="81">
        <v>0.32805350665772215</v>
      </c>
      <c r="L175" s="81">
        <v>1.5273336802112236</v>
      </c>
      <c r="M175" s="81">
        <v>3.4163871066008609</v>
      </c>
      <c r="N175" s="81">
        <v>4.3261241784596729</v>
      </c>
      <c r="O175" s="81">
        <v>2.9031474435083173</v>
      </c>
      <c r="P175" s="81">
        <v>4.9280616086227518</v>
      </c>
      <c r="Q175" s="81">
        <v>0.18639929941283387</v>
      </c>
      <c r="R175" s="81">
        <v>0</v>
      </c>
      <c r="S175" s="81">
        <v>0.24854601575223931</v>
      </c>
      <c r="T175" s="82"/>
      <c r="U175" s="81">
        <v>579485</v>
      </c>
      <c r="V175" s="81">
        <v>150</v>
      </c>
      <c r="W175" s="81">
        <v>27</v>
      </c>
      <c r="X175" s="81">
        <v>746</v>
      </c>
      <c r="Y175" s="81">
        <v>1051</v>
      </c>
      <c r="Z175" s="81">
        <v>1769</v>
      </c>
      <c r="AA175" s="81">
        <v>1031</v>
      </c>
      <c r="AB175" s="81">
        <v>2941</v>
      </c>
      <c r="AC175" s="81">
        <v>0</v>
      </c>
      <c r="AD175" s="81">
        <v>0.24854601575223931</v>
      </c>
      <c r="AE175" s="82"/>
      <c r="AF175" s="81">
        <v>5927019.7687016642</v>
      </c>
      <c r="AG175" s="81">
        <v>204305.82935798951</v>
      </c>
      <c r="AH175" s="81">
        <v>195743.18670705921</v>
      </c>
      <c r="AI175" s="81">
        <v>4314079.5883060079</v>
      </c>
      <c r="AJ175" s="81">
        <v>5540913.8997271126</v>
      </c>
      <c r="AK175" s="81">
        <v>0</v>
      </c>
      <c r="AL175" s="81">
        <v>0</v>
      </c>
      <c r="AM175" s="81">
        <v>404831.91660295927</v>
      </c>
      <c r="AN175" s="81">
        <v>0</v>
      </c>
      <c r="AO175" s="81">
        <v>0</v>
      </c>
      <c r="AP175" s="82"/>
      <c r="AQ175" s="81">
        <v>23</v>
      </c>
      <c r="AR175" s="81">
        <v>6</v>
      </c>
      <c r="AS175" s="81">
        <v>0</v>
      </c>
      <c r="AT175" s="81">
        <v>1</v>
      </c>
      <c r="AU175" s="81">
        <v>0</v>
      </c>
      <c r="AV175" s="81">
        <v>0</v>
      </c>
      <c r="AW175" s="81" t="s">
        <v>564</v>
      </c>
      <c r="AX175" s="82"/>
      <c r="AY175" s="81">
        <v>132</v>
      </c>
      <c r="AZ175" s="81">
        <v>72</v>
      </c>
      <c r="BA175" s="81">
        <v>0</v>
      </c>
      <c r="BB175" s="81">
        <v>197</v>
      </c>
      <c r="BC175" s="81">
        <v>0</v>
      </c>
      <c r="BD175" s="81">
        <v>0</v>
      </c>
      <c r="BE175" s="81" t="s">
        <v>564</v>
      </c>
      <c r="BF175" s="82"/>
      <c r="BG175" s="81">
        <v>0</v>
      </c>
      <c r="BH175" s="81">
        <v>0</v>
      </c>
      <c r="BI175" s="81">
        <v>17.260000000000002</v>
      </c>
      <c r="BJ175" s="81">
        <v>0</v>
      </c>
      <c r="BK175" s="81">
        <v>0</v>
      </c>
      <c r="BL175" s="81">
        <v>0</v>
      </c>
      <c r="BM175" s="82"/>
      <c r="BN175" s="81">
        <v>0</v>
      </c>
      <c r="BO175" s="81">
        <v>0</v>
      </c>
      <c r="BP175" s="81">
        <v>1</v>
      </c>
      <c r="BQ175" s="81">
        <v>0</v>
      </c>
      <c r="BR175" s="81">
        <v>0</v>
      </c>
      <c r="BS175" s="81">
        <v>0</v>
      </c>
      <c r="BT175"/>
      <c r="BU175" s="80">
        <v>17.260000000000002</v>
      </c>
      <c r="BV175" s="80">
        <v>0</v>
      </c>
      <c r="BW175" s="80">
        <v>0</v>
      </c>
      <c r="BX175" s="80">
        <v>0</v>
      </c>
      <c r="BY175" s="80">
        <v>0</v>
      </c>
      <c r="BZ175" s="80">
        <v>0</v>
      </c>
      <c r="CA175" s="80">
        <v>0</v>
      </c>
      <c r="CB175" s="80">
        <v>0</v>
      </c>
      <c r="CC175" s="80">
        <v>0</v>
      </c>
    </row>
    <row r="176" spans="1:81">
      <c r="A176" s="80" t="s">
        <v>1947</v>
      </c>
      <c r="B176" s="80">
        <v>118</v>
      </c>
      <c r="C176" s="80">
        <v>16</v>
      </c>
      <c r="D176" s="80">
        <v>7</v>
      </c>
      <c r="E176" s="80">
        <v>2019</v>
      </c>
      <c r="F176" s="80" t="s">
        <v>73</v>
      </c>
      <c r="G176" s="80" t="s">
        <v>1931</v>
      </c>
      <c r="H176" s="80" t="s">
        <v>1932</v>
      </c>
      <c r="I176" s="177"/>
      <c r="J176" s="81">
        <v>4.4661233220670855</v>
      </c>
      <c r="K176" s="81">
        <v>0.2961513665231264</v>
      </c>
      <c r="L176" s="81">
        <v>1.5325159083112381</v>
      </c>
      <c r="M176" s="81">
        <v>3.4803851770601479</v>
      </c>
      <c r="N176" s="81">
        <v>3.7344878316811214</v>
      </c>
      <c r="O176" s="81">
        <v>2.8431392682360541</v>
      </c>
      <c r="P176" s="81">
        <v>4.77740230807541</v>
      </c>
      <c r="Q176" s="81">
        <v>0.17580834248433541</v>
      </c>
      <c r="R176" s="81">
        <v>0</v>
      </c>
      <c r="S176" s="81">
        <v>0.23864373356867241</v>
      </c>
      <c r="T176" s="82"/>
      <c r="U176" s="81">
        <v>547912</v>
      </c>
      <c r="V176" s="81">
        <v>150</v>
      </c>
      <c r="W176" s="81">
        <v>27</v>
      </c>
      <c r="X176" s="81">
        <v>746</v>
      </c>
      <c r="Y176" s="81">
        <v>1036</v>
      </c>
      <c r="Z176" s="81">
        <v>1780</v>
      </c>
      <c r="AA176" s="81">
        <v>992</v>
      </c>
      <c r="AB176" s="81">
        <v>2849</v>
      </c>
      <c r="AC176" s="81">
        <v>0</v>
      </c>
      <c r="AD176" s="81">
        <v>0.23864373356867241</v>
      </c>
      <c r="AE176" s="82"/>
      <c r="AF176" s="81">
        <v>5605836.4880655492</v>
      </c>
      <c r="AG176" s="81">
        <v>198547.6516935947</v>
      </c>
      <c r="AH176" s="81">
        <v>212999.50768139871</v>
      </c>
      <c r="AI176" s="81">
        <v>4849255.3272835054</v>
      </c>
      <c r="AJ176" s="81">
        <v>5451284.022230844</v>
      </c>
      <c r="AK176" s="81">
        <v>0</v>
      </c>
      <c r="AL176" s="81">
        <v>0</v>
      </c>
      <c r="AM176" s="81">
        <v>388012.35273948283</v>
      </c>
      <c r="AN176" s="81">
        <v>0</v>
      </c>
      <c r="AO176" s="81">
        <v>0</v>
      </c>
      <c r="AP176" s="82"/>
      <c r="AQ176" s="81">
        <v>23</v>
      </c>
      <c r="AR176" s="81">
        <v>6</v>
      </c>
      <c r="AS176" s="81">
        <v>0</v>
      </c>
      <c r="AT176" s="81">
        <v>1</v>
      </c>
      <c r="AU176" s="81">
        <v>0</v>
      </c>
      <c r="AV176" s="81">
        <v>0</v>
      </c>
      <c r="AW176" s="81" t="s">
        <v>564</v>
      </c>
      <c r="AX176" s="82"/>
      <c r="AY176" s="81">
        <v>132.30000000000001</v>
      </c>
      <c r="AZ176" s="81">
        <v>71.900000000000006</v>
      </c>
      <c r="BA176" s="81">
        <v>0</v>
      </c>
      <c r="BB176" s="81">
        <v>197</v>
      </c>
      <c r="BC176" s="81">
        <v>0</v>
      </c>
      <c r="BD176" s="81">
        <v>0</v>
      </c>
      <c r="BE176" s="81" t="s">
        <v>564</v>
      </c>
      <c r="BF176" s="82"/>
      <c r="BG176" s="81">
        <v>0</v>
      </c>
      <c r="BH176" s="81">
        <v>0</v>
      </c>
      <c r="BI176" s="81">
        <v>15.417999999999999</v>
      </c>
      <c r="BJ176" s="81">
        <v>0</v>
      </c>
      <c r="BK176" s="81">
        <v>0</v>
      </c>
      <c r="BL176" s="81">
        <v>0</v>
      </c>
      <c r="BM176" s="82"/>
      <c r="BN176" s="81">
        <v>0</v>
      </c>
      <c r="BO176" s="81">
        <v>0</v>
      </c>
      <c r="BP176" s="81">
        <v>1</v>
      </c>
      <c r="BQ176" s="81">
        <v>0</v>
      </c>
      <c r="BR176" s="81">
        <v>0</v>
      </c>
      <c r="BS176" s="81">
        <v>0</v>
      </c>
      <c r="BT176"/>
      <c r="BU176" s="80">
        <v>15.417999999999999</v>
      </c>
      <c r="BV176" s="80">
        <v>0</v>
      </c>
      <c r="BW176" s="80">
        <v>0</v>
      </c>
      <c r="BX176" s="80">
        <v>0</v>
      </c>
      <c r="BY176" s="80">
        <v>0</v>
      </c>
      <c r="BZ176" s="80">
        <v>0</v>
      </c>
      <c r="CA176" s="80">
        <v>0</v>
      </c>
      <c r="CB176" s="80">
        <v>0</v>
      </c>
      <c r="CC176" s="80">
        <v>0</v>
      </c>
    </row>
    <row r="177" spans="1:81">
      <c r="A177" s="80" t="s">
        <v>1948</v>
      </c>
      <c r="B177" s="80">
        <v>119</v>
      </c>
      <c r="C177" s="80">
        <v>17</v>
      </c>
      <c r="D177" s="80">
        <v>7</v>
      </c>
      <c r="E177" s="80">
        <v>2020</v>
      </c>
      <c r="F177" s="80" t="s">
        <v>218</v>
      </c>
      <c r="G177" s="80" t="s">
        <v>1931</v>
      </c>
      <c r="H177" s="80" t="s">
        <v>1932</v>
      </c>
      <c r="I177" s="177"/>
      <c r="J177" s="81">
        <v>4.5572972338045501</v>
      </c>
      <c r="K177" s="81">
        <v>0.28274270299159104</v>
      </c>
      <c r="L177" s="81">
        <v>1.9714949546446829</v>
      </c>
      <c r="M177" s="81">
        <v>2.9306150068861139</v>
      </c>
      <c r="N177" s="81">
        <v>3.2502060358529925</v>
      </c>
      <c r="O177" s="81">
        <v>2.4867940058473752</v>
      </c>
      <c r="P177" s="81">
        <v>4.5434006779390028</v>
      </c>
      <c r="Q177" s="81">
        <v>0.16362279966984958</v>
      </c>
      <c r="R177" s="81">
        <v>0</v>
      </c>
      <c r="S177" s="81">
        <v>0.29204185448535019</v>
      </c>
      <c r="T177" s="82"/>
      <c r="U177" s="81">
        <v>517515</v>
      </c>
      <c r="V177" s="81">
        <v>130</v>
      </c>
      <c r="W177" s="81">
        <v>31</v>
      </c>
      <c r="X177" s="81">
        <v>789</v>
      </c>
      <c r="Y177" s="81">
        <v>1019</v>
      </c>
      <c r="Z177" s="81">
        <v>1777</v>
      </c>
      <c r="AA177" s="81">
        <v>1025</v>
      </c>
      <c r="AB177" s="81">
        <v>2775</v>
      </c>
      <c r="AC177" s="81">
        <v>0</v>
      </c>
      <c r="AD177" s="81">
        <v>0.29204185448535019</v>
      </c>
      <c r="AE177" s="82"/>
      <c r="AF177" s="81">
        <v>5215972.5568388291</v>
      </c>
      <c r="AG177" s="81">
        <v>181126.65902262143</v>
      </c>
      <c r="AH177" s="81">
        <v>280549.96103054681</v>
      </c>
      <c r="AI177" s="81">
        <v>4273331.1180200791</v>
      </c>
      <c r="AJ177" s="81">
        <v>4764151.339692438</v>
      </c>
      <c r="AK177" s="81"/>
      <c r="AL177" s="81"/>
      <c r="AM177" s="81">
        <v>362168.33089304133</v>
      </c>
      <c r="AN177" s="81"/>
      <c r="AO177" s="81"/>
      <c r="AP177" s="82"/>
      <c r="AQ177" s="81">
        <v>23</v>
      </c>
      <c r="AR177" s="81">
        <v>6</v>
      </c>
      <c r="AS177" s="81">
        <v>0</v>
      </c>
      <c r="AT177" s="81">
        <v>3</v>
      </c>
      <c r="AU177" s="81">
        <v>0</v>
      </c>
      <c r="AV177" s="81">
        <v>0</v>
      </c>
      <c r="AW177" s="81">
        <v>0</v>
      </c>
      <c r="AX177" s="82"/>
      <c r="AY177" s="81">
        <v>132.30000000000001</v>
      </c>
      <c r="AZ177" s="81">
        <v>71.900000000000006</v>
      </c>
      <c r="BA177" s="81">
        <v>0</v>
      </c>
      <c r="BB177" s="81">
        <v>477</v>
      </c>
      <c r="BC177" s="81">
        <v>0</v>
      </c>
      <c r="BD177" s="81">
        <v>0</v>
      </c>
      <c r="BE177" s="81">
        <v>0</v>
      </c>
      <c r="BF177" s="82"/>
      <c r="BG177" s="81">
        <v>0</v>
      </c>
      <c r="BH177" s="81">
        <v>0</v>
      </c>
      <c r="BI177" s="81">
        <v>16.143000000000001</v>
      </c>
      <c r="BJ177" s="81">
        <v>0</v>
      </c>
      <c r="BK177" s="81">
        <v>0</v>
      </c>
      <c r="BL177" s="81">
        <v>0</v>
      </c>
      <c r="BM177" s="82"/>
      <c r="BN177" s="81">
        <v>0</v>
      </c>
      <c r="BO177" s="81">
        <v>0</v>
      </c>
      <c r="BP177" s="81">
        <v>1</v>
      </c>
      <c r="BQ177" s="81">
        <v>0</v>
      </c>
      <c r="BR177" s="81">
        <v>0</v>
      </c>
      <c r="BS177" s="81">
        <v>0</v>
      </c>
      <c r="BT177"/>
      <c r="BU177" s="80">
        <v>16.143000000000001</v>
      </c>
      <c r="BV177" s="80">
        <v>0</v>
      </c>
      <c r="BW177" s="80">
        <v>0</v>
      </c>
      <c r="BX177" s="80">
        <v>0</v>
      </c>
      <c r="BY177" s="80">
        <v>0</v>
      </c>
      <c r="BZ177" s="80">
        <v>0</v>
      </c>
      <c r="CA177" s="80">
        <v>0</v>
      </c>
      <c r="CB177" s="80">
        <v>0</v>
      </c>
      <c r="CC177" s="80">
        <v>0</v>
      </c>
    </row>
    <row r="178" spans="1:81">
      <c r="A178" s="80" t="s">
        <v>1949</v>
      </c>
      <c r="B178" s="80">
        <v>119</v>
      </c>
      <c r="C178" s="80">
        <v>18</v>
      </c>
      <c r="D178" s="80">
        <v>7</v>
      </c>
      <c r="E178" s="80">
        <v>2021</v>
      </c>
      <c r="F178" s="80" t="s">
        <v>75</v>
      </c>
      <c r="G178" s="174" t="s">
        <v>1931</v>
      </c>
      <c r="H178" s="80" t="s">
        <v>1932</v>
      </c>
      <c r="I178" s="177"/>
      <c r="J178" s="81">
        <v>3.5455360998501435</v>
      </c>
      <c r="K178" s="81">
        <v>0.29925929866032475</v>
      </c>
      <c r="L178" s="81">
        <v>1.5677982164563729</v>
      </c>
      <c r="M178" s="81">
        <v>3.558731235678108</v>
      </c>
      <c r="N178" s="81">
        <v>3.5058423482807894</v>
      </c>
      <c r="O178" s="81">
        <v>2.3620965469345871</v>
      </c>
      <c r="P178" s="81">
        <v>4.6907412529575954</v>
      </c>
      <c r="Q178" s="81">
        <v>0.16021603602462961</v>
      </c>
      <c r="R178" s="81">
        <v>0</v>
      </c>
      <c r="S178" s="81">
        <v>0.2237707457140431</v>
      </c>
      <c r="T178" s="82"/>
      <c r="U178" s="81">
        <v>455917</v>
      </c>
      <c r="V178" s="81">
        <v>130</v>
      </c>
      <c r="W178" s="81">
        <v>31</v>
      </c>
      <c r="X178" s="81">
        <v>789</v>
      </c>
      <c r="Y178" s="81">
        <v>1014</v>
      </c>
      <c r="Z178" s="81">
        <v>1738</v>
      </c>
      <c r="AA178" s="81">
        <v>1032</v>
      </c>
      <c r="AB178" s="81">
        <v>2685</v>
      </c>
      <c r="AC178" s="81">
        <v>0</v>
      </c>
      <c r="AD178" s="81">
        <v>0.2237707457140431</v>
      </c>
      <c r="AE178" s="82"/>
      <c r="AF178" s="81">
        <v>3979124.2333404594</v>
      </c>
      <c r="AG178" s="81">
        <v>191528.72220460293</v>
      </c>
      <c r="AH178" s="81">
        <v>248557.24856031311</v>
      </c>
      <c r="AI178" s="81">
        <v>5246665.7308684969</v>
      </c>
      <c r="AJ178" s="81">
        <v>4939266.1039121272</v>
      </c>
      <c r="AK178" s="81">
        <v>0</v>
      </c>
      <c r="AL178" s="81">
        <v>0</v>
      </c>
      <c r="AM178" s="81">
        <v>352443.53876395087</v>
      </c>
      <c r="AN178" s="81">
        <v>0</v>
      </c>
      <c r="AO178" s="81">
        <v>0</v>
      </c>
      <c r="AP178" s="82"/>
      <c r="AQ178" s="81">
        <v>23</v>
      </c>
      <c r="AR178" s="81">
        <v>6</v>
      </c>
      <c r="AS178" s="81">
        <v>0</v>
      </c>
      <c r="AT178" s="81">
        <v>4</v>
      </c>
      <c r="AU178" s="81">
        <v>0</v>
      </c>
      <c r="AV178" s="81">
        <v>0</v>
      </c>
      <c r="AW178" s="81"/>
      <c r="AX178" s="82"/>
      <c r="AY178" s="81">
        <v>132.30000000000001</v>
      </c>
      <c r="AZ178" s="81">
        <v>71.900000000000006</v>
      </c>
      <c r="BA178" s="81">
        <v>0</v>
      </c>
      <c r="BB178" s="81">
        <v>675</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1950</v>
      </c>
      <c r="B179" s="80">
        <v>119</v>
      </c>
      <c r="C179" s="80">
        <v>19</v>
      </c>
      <c r="D179" s="80">
        <v>7</v>
      </c>
      <c r="E179" s="80">
        <v>2022</v>
      </c>
      <c r="F179" s="80" t="s">
        <v>568</v>
      </c>
      <c r="G179" s="174" t="s">
        <v>1931</v>
      </c>
      <c r="H179" s="80" t="s">
        <v>1932</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24</v>
      </c>
      <c r="AR179" s="81">
        <v>6</v>
      </c>
      <c r="AS179" s="81">
        <v>0</v>
      </c>
      <c r="AT179" s="81">
        <v>4</v>
      </c>
      <c r="AU179" s="81">
        <v>0</v>
      </c>
      <c r="AV179" s="81">
        <v>0</v>
      </c>
      <c r="AW179" s="81"/>
      <c r="AX179" s="82"/>
      <c r="AY179" s="81">
        <v>136.10000000000002</v>
      </c>
      <c r="AZ179" s="81">
        <v>71.900000000000006</v>
      </c>
      <c r="BA179" s="81">
        <v>0</v>
      </c>
      <c r="BB179" s="81">
        <v>675</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1951</v>
      </c>
      <c r="B180" s="80">
        <v>171</v>
      </c>
      <c r="C180" s="80">
        <v>1</v>
      </c>
      <c r="D180" s="80">
        <v>11</v>
      </c>
      <c r="E180" s="80">
        <v>1990</v>
      </c>
      <c r="F180" s="80" t="s">
        <v>562</v>
      </c>
      <c r="G180" s="80" t="s">
        <v>1666</v>
      </c>
      <c r="H180" s="80" t="s">
        <v>1667</v>
      </c>
      <c r="I180" s="177"/>
      <c r="J180" s="81">
        <v>2.2278099992197484</v>
      </c>
      <c r="K180" s="81">
        <v>1.9292769666692919</v>
      </c>
      <c r="L180" s="81">
        <v>10.259464767530453</v>
      </c>
      <c r="M180" s="81">
        <v>2.9314775744431838</v>
      </c>
      <c r="N180" s="81">
        <v>6.3339586806726409</v>
      </c>
      <c r="O180" s="81">
        <v>2.5990022074858228</v>
      </c>
      <c r="P180" s="81">
        <v>3.842493301578322</v>
      </c>
      <c r="Q180" s="81">
        <v>0.24186093309001738</v>
      </c>
      <c r="R180" s="81">
        <v>0</v>
      </c>
      <c r="S180" s="81">
        <v>0.19695031052792633</v>
      </c>
      <c r="T180" s="82"/>
      <c r="U180" s="81">
        <v>62549</v>
      </c>
      <c r="V180" s="81">
        <v>353</v>
      </c>
      <c r="W180" s="81">
        <v>120</v>
      </c>
      <c r="X180" s="81">
        <v>983</v>
      </c>
      <c r="Y180" s="81">
        <v>1355</v>
      </c>
      <c r="Z180" s="81">
        <v>1069</v>
      </c>
      <c r="AA180" s="81">
        <v>933</v>
      </c>
      <c r="AB180" s="81">
        <v>3927</v>
      </c>
      <c r="AC180" s="81">
        <v>0</v>
      </c>
      <c r="AD180" s="81">
        <v>0.19695031052792633</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1952</v>
      </c>
      <c r="B181" s="80">
        <v>172</v>
      </c>
      <c r="C181" s="80">
        <v>2</v>
      </c>
      <c r="D181" s="80">
        <v>11</v>
      </c>
      <c r="E181" s="80">
        <v>2005</v>
      </c>
      <c r="F181" s="80" t="s">
        <v>565</v>
      </c>
      <c r="G181" s="80" t="s">
        <v>1666</v>
      </c>
      <c r="H181" s="80" t="s">
        <v>1667</v>
      </c>
      <c r="I181" s="177"/>
      <c r="J181" s="81">
        <v>4.0554144424484457</v>
      </c>
      <c r="K181" s="81">
        <v>0.69827633697377911</v>
      </c>
      <c r="L181" s="81">
        <v>6.5316157376535093</v>
      </c>
      <c r="M181" s="81">
        <v>4.5444156474962458</v>
      </c>
      <c r="N181" s="81">
        <v>7.8085775675793219</v>
      </c>
      <c r="O181" s="81">
        <v>3.2229189148203368</v>
      </c>
      <c r="P181" s="81">
        <v>2.9870261237723268</v>
      </c>
      <c r="Q181" s="81">
        <v>0.20178319991046176</v>
      </c>
      <c r="R181" s="81">
        <v>0</v>
      </c>
      <c r="S181" s="81">
        <v>0.17264455909241505</v>
      </c>
      <c r="T181" s="82"/>
      <c r="U181" s="81">
        <v>125253</v>
      </c>
      <c r="V181" s="81">
        <v>213</v>
      </c>
      <c r="W181" s="81">
        <v>58</v>
      </c>
      <c r="X181" s="81">
        <v>738</v>
      </c>
      <c r="Y181" s="81">
        <v>1592</v>
      </c>
      <c r="Z181" s="81">
        <v>1534</v>
      </c>
      <c r="AA181" s="81">
        <v>594</v>
      </c>
      <c r="AB181" s="81">
        <v>3425</v>
      </c>
      <c r="AC181" s="81">
        <v>0</v>
      </c>
      <c r="AD181" s="81">
        <v>0.17264455909241505</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1953</v>
      </c>
      <c r="B182" s="80">
        <v>173</v>
      </c>
      <c r="C182" s="80">
        <v>3</v>
      </c>
      <c r="D182" s="80">
        <v>11</v>
      </c>
      <c r="E182" s="80">
        <v>2006</v>
      </c>
      <c r="F182" s="80" t="s">
        <v>566</v>
      </c>
      <c r="G182" s="80" t="s">
        <v>1666</v>
      </c>
      <c r="H182" s="80" t="s">
        <v>1667</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1954</v>
      </c>
      <c r="B183" s="80">
        <v>174</v>
      </c>
      <c r="C183" s="80">
        <v>4</v>
      </c>
      <c r="D183" s="80">
        <v>11</v>
      </c>
      <c r="E183" s="80">
        <v>2007</v>
      </c>
      <c r="F183" s="80" t="s">
        <v>567</v>
      </c>
      <c r="G183" s="80" t="s">
        <v>1666</v>
      </c>
      <c r="H183" s="80" t="s">
        <v>1667</v>
      </c>
      <c r="I183" s="177"/>
      <c r="J183" s="81">
        <v>5.4102265628132962</v>
      </c>
      <c r="K183" s="81">
        <v>0.48990742205236332</v>
      </c>
      <c r="L183" s="81">
        <v>3.9393031956039311</v>
      </c>
      <c r="M183" s="81">
        <v>5.1668904899234844</v>
      </c>
      <c r="N183" s="81">
        <v>7.6266466052677506</v>
      </c>
      <c r="O183" s="81">
        <v>3.0821076722160159</v>
      </c>
      <c r="P183" s="81">
        <v>2.7421912573782401</v>
      </c>
      <c r="Q183" s="81">
        <v>0.20315991871308253</v>
      </c>
      <c r="R183" s="81">
        <v>0</v>
      </c>
      <c r="S183" s="81">
        <v>0.18149296028546405</v>
      </c>
      <c r="T183" s="82"/>
      <c r="U183" s="81">
        <v>177673</v>
      </c>
      <c r="V183" s="81">
        <v>163</v>
      </c>
      <c r="W183" s="81">
        <v>48</v>
      </c>
      <c r="X183" s="81">
        <v>1051</v>
      </c>
      <c r="Y183" s="81">
        <v>1559</v>
      </c>
      <c r="Z183" s="81">
        <v>1525</v>
      </c>
      <c r="AA183" s="81">
        <v>537</v>
      </c>
      <c r="AB183" s="81">
        <v>3266</v>
      </c>
      <c r="AC183" s="81">
        <v>0</v>
      </c>
      <c r="AD183" s="81">
        <v>0.18149296028546405</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1955</v>
      </c>
      <c r="B184" s="80">
        <v>175</v>
      </c>
      <c r="C184" s="80">
        <v>5</v>
      </c>
      <c r="D184" s="80">
        <v>11</v>
      </c>
      <c r="E184" s="80">
        <v>2008</v>
      </c>
      <c r="F184" s="80" t="s">
        <v>84</v>
      </c>
      <c r="G184" s="80" t="s">
        <v>1666</v>
      </c>
      <c r="H184" s="80" t="s">
        <v>1667</v>
      </c>
      <c r="I184" s="177"/>
      <c r="J184" s="81">
        <v>5.199352051537887</v>
      </c>
      <c r="K184" s="81">
        <v>0.42997091074289645</v>
      </c>
      <c r="L184" s="81">
        <v>3.401439632500264</v>
      </c>
      <c r="M184" s="81">
        <v>6.0457622115062195</v>
      </c>
      <c r="N184" s="81">
        <v>7.7987109245877582</v>
      </c>
      <c r="O184" s="81">
        <v>3.0049344964440174</v>
      </c>
      <c r="P184" s="81">
        <v>2.6880593065771605</v>
      </c>
      <c r="Q184" s="81">
        <v>0.19699918384419243</v>
      </c>
      <c r="R184" s="81">
        <v>0</v>
      </c>
      <c r="S184" s="81">
        <v>0.27655426868550725</v>
      </c>
      <c r="T184" s="82"/>
      <c r="U184" s="81">
        <v>179403</v>
      </c>
      <c r="V184" s="81">
        <v>163</v>
      </c>
      <c r="W184" s="81">
        <v>48</v>
      </c>
      <c r="X184" s="81">
        <v>1051</v>
      </c>
      <c r="Y184" s="81">
        <v>1573</v>
      </c>
      <c r="Z184" s="81">
        <v>1539</v>
      </c>
      <c r="AA184" s="81">
        <v>527</v>
      </c>
      <c r="AB184" s="81">
        <v>3219</v>
      </c>
      <c r="AC184" s="81">
        <v>0</v>
      </c>
      <c r="AD184" s="81">
        <v>0.27655426868550725</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1956</v>
      </c>
      <c r="B185" s="80">
        <v>176</v>
      </c>
      <c r="C185" s="80">
        <v>6</v>
      </c>
      <c r="D185" s="80">
        <v>11</v>
      </c>
      <c r="E185" s="80">
        <v>2009</v>
      </c>
      <c r="F185" s="80" t="s">
        <v>85</v>
      </c>
      <c r="G185" s="80" t="s">
        <v>1666</v>
      </c>
      <c r="H185" s="80" t="s">
        <v>1667</v>
      </c>
      <c r="I185" s="177"/>
      <c r="J185" s="81">
        <v>5.5865272014869971</v>
      </c>
      <c r="K185" s="81">
        <v>0.37475652941742826</v>
      </c>
      <c r="L185" s="81">
        <v>2.5972588303539479</v>
      </c>
      <c r="M185" s="81">
        <v>4.8418429504941045</v>
      </c>
      <c r="N185" s="81">
        <v>6.6985406674628418</v>
      </c>
      <c r="O185" s="81">
        <v>3.0522758673508719</v>
      </c>
      <c r="P185" s="81">
        <v>2.6084398611489608</v>
      </c>
      <c r="Q185" s="81">
        <v>0.18643770006946633</v>
      </c>
      <c r="R185" s="81">
        <v>0</v>
      </c>
      <c r="S185" s="81">
        <v>0.37632215325480356</v>
      </c>
      <c r="T185" s="82"/>
      <c r="U185" s="81">
        <v>194663</v>
      </c>
      <c r="V185" s="81">
        <v>174</v>
      </c>
      <c r="W185" s="81">
        <v>42</v>
      </c>
      <c r="X185" s="81">
        <v>1063</v>
      </c>
      <c r="Y185" s="81">
        <v>1573</v>
      </c>
      <c r="Z185" s="81">
        <v>1543</v>
      </c>
      <c r="AA185" s="81">
        <v>525</v>
      </c>
      <c r="AB185" s="81">
        <v>3198</v>
      </c>
      <c r="AC185" s="81">
        <v>0</v>
      </c>
      <c r="AD185" s="81">
        <v>0.37632215325480356</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5.49</v>
      </c>
      <c r="BJ185" s="81">
        <v>0</v>
      </c>
      <c r="BK185" s="81">
        <v>0</v>
      </c>
      <c r="BL185" s="81">
        <v>0</v>
      </c>
      <c r="BM185" s="82"/>
      <c r="BN185" s="81">
        <v>0</v>
      </c>
      <c r="BO185" s="81">
        <v>0</v>
      </c>
      <c r="BP185" s="81">
        <v>1</v>
      </c>
      <c r="BQ185" s="81">
        <v>0</v>
      </c>
      <c r="BR185" s="81">
        <v>0</v>
      </c>
      <c r="BS185" s="81">
        <v>0</v>
      </c>
      <c r="BT185"/>
      <c r="BU185" s="80"/>
      <c r="BV185" s="80"/>
      <c r="BW185" s="80"/>
      <c r="BX185" s="80"/>
      <c r="BY185" s="80"/>
      <c r="BZ185" s="80"/>
      <c r="CA185" s="80"/>
      <c r="CB185" s="80"/>
      <c r="CC185" s="80"/>
    </row>
    <row r="186" spans="1:81">
      <c r="A186" s="80" t="s">
        <v>1957</v>
      </c>
      <c r="B186" s="80">
        <v>177</v>
      </c>
      <c r="C186" s="80">
        <v>7</v>
      </c>
      <c r="D186" s="80">
        <v>11</v>
      </c>
      <c r="E186" s="80">
        <v>2010</v>
      </c>
      <c r="F186" s="80" t="s">
        <v>86</v>
      </c>
      <c r="G186" s="80" t="s">
        <v>1666</v>
      </c>
      <c r="H186" s="80" t="s">
        <v>1667</v>
      </c>
      <c r="I186" s="177"/>
      <c r="J186" s="81">
        <v>5.1845641188381402</v>
      </c>
      <c r="K186" s="81">
        <v>0.39083591724428118</v>
      </c>
      <c r="L186" s="81">
        <v>2.3645502910748317</v>
      </c>
      <c r="M186" s="81">
        <v>4.3341247220770525</v>
      </c>
      <c r="N186" s="81">
        <v>6.6198609470226843</v>
      </c>
      <c r="O186" s="81">
        <v>3.0342201669171636</v>
      </c>
      <c r="P186" s="81">
        <v>2.6090064384423224</v>
      </c>
      <c r="Q186" s="81">
        <v>0.19444871036328754</v>
      </c>
      <c r="R186" s="81">
        <v>0</v>
      </c>
      <c r="S186" s="81">
        <v>0.28971892010414846</v>
      </c>
      <c r="T186" s="82"/>
      <c r="U186" s="81">
        <v>202230</v>
      </c>
      <c r="V186" s="81">
        <v>174</v>
      </c>
      <c r="W186" s="81">
        <v>42</v>
      </c>
      <c r="X186" s="81">
        <v>1063</v>
      </c>
      <c r="Y186" s="81">
        <v>1581</v>
      </c>
      <c r="Z186" s="81">
        <v>1541</v>
      </c>
      <c r="AA186" s="81">
        <v>512</v>
      </c>
      <c r="AB186" s="81">
        <v>3196</v>
      </c>
      <c r="AC186" s="81">
        <v>0</v>
      </c>
      <c r="AD186" s="81">
        <v>0.28971892010414846</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4.3600000000000003</v>
      </c>
      <c r="BJ186" s="81">
        <v>0</v>
      </c>
      <c r="BK186" s="81">
        <v>0</v>
      </c>
      <c r="BL186" s="81">
        <v>0</v>
      </c>
      <c r="BM186" s="82"/>
      <c r="BN186" s="81">
        <v>0</v>
      </c>
      <c r="BO186" s="81">
        <v>0</v>
      </c>
      <c r="BP186" s="81">
        <v>1</v>
      </c>
      <c r="BQ186" s="81">
        <v>0</v>
      </c>
      <c r="BR186" s="81">
        <v>0</v>
      </c>
      <c r="BS186" s="81">
        <v>0</v>
      </c>
      <c r="BT186"/>
      <c r="BU186" s="80">
        <v>4.3600000000000003</v>
      </c>
      <c r="BV186" s="80">
        <v>0</v>
      </c>
      <c r="BW186" s="80">
        <v>0</v>
      </c>
      <c r="BX186" s="80">
        <v>0</v>
      </c>
      <c r="BY186" s="80">
        <v>0</v>
      </c>
      <c r="BZ186" s="80">
        <v>0</v>
      </c>
      <c r="CA186" s="80">
        <v>0</v>
      </c>
      <c r="CB186" s="80">
        <v>0</v>
      </c>
      <c r="CC186" s="80">
        <v>0</v>
      </c>
    </row>
    <row r="187" spans="1:81">
      <c r="A187" s="80" t="s">
        <v>1958</v>
      </c>
      <c r="B187" s="80">
        <v>178</v>
      </c>
      <c r="C187" s="80">
        <v>8</v>
      </c>
      <c r="D187" s="80">
        <v>11</v>
      </c>
      <c r="E187" s="80">
        <v>2011</v>
      </c>
      <c r="F187" s="80" t="s">
        <v>87</v>
      </c>
      <c r="G187" s="80" t="s">
        <v>1666</v>
      </c>
      <c r="H187" s="80" t="s">
        <v>1667</v>
      </c>
      <c r="I187" s="177"/>
      <c r="J187" s="81">
        <v>6.8186489098336329</v>
      </c>
      <c r="K187" s="81">
        <v>0.54763381810836897</v>
      </c>
      <c r="L187" s="81">
        <v>2.2062977141540698</v>
      </c>
      <c r="M187" s="81">
        <v>5.4752180391589631</v>
      </c>
      <c r="N187" s="81">
        <v>7.9329063338026868</v>
      </c>
      <c r="O187" s="81">
        <v>2.9735576050466288</v>
      </c>
      <c r="P187" s="81">
        <v>2.4742287417384854</v>
      </c>
      <c r="Q187" s="81">
        <v>0.22127222962625623</v>
      </c>
      <c r="R187" s="81">
        <v>0</v>
      </c>
      <c r="S187" s="81">
        <v>0.2756995144279622</v>
      </c>
      <c r="T187" s="82"/>
      <c r="U187" s="81">
        <v>250489</v>
      </c>
      <c r="V187" s="81">
        <v>174</v>
      </c>
      <c r="W187" s="81">
        <v>42</v>
      </c>
      <c r="X187" s="81">
        <v>1063</v>
      </c>
      <c r="Y187" s="81">
        <v>1574</v>
      </c>
      <c r="Z187" s="81">
        <v>1543</v>
      </c>
      <c r="AA187" s="81">
        <v>500</v>
      </c>
      <c r="AB187" s="81">
        <v>3153</v>
      </c>
      <c r="AC187" s="81">
        <v>0</v>
      </c>
      <c r="AD187" s="81">
        <v>0.2756995144279622</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0</v>
      </c>
      <c r="BK187" s="81">
        <v>0</v>
      </c>
      <c r="BL187" s="81">
        <v>0</v>
      </c>
      <c r="BM187" s="82"/>
      <c r="BN187" s="81">
        <v>0</v>
      </c>
      <c r="BO187" s="81">
        <v>0</v>
      </c>
      <c r="BP187" s="81">
        <v>0</v>
      </c>
      <c r="BQ187" s="81">
        <v>0</v>
      </c>
      <c r="BR187" s="81">
        <v>0</v>
      </c>
      <c r="BS187" s="81">
        <v>0</v>
      </c>
      <c r="BT187"/>
      <c r="BU187" s="80">
        <v>0</v>
      </c>
      <c r="BV187" s="80">
        <v>0</v>
      </c>
      <c r="BW187" s="80">
        <v>0</v>
      </c>
      <c r="BX187" s="80">
        <v>0</v>
      </c>
      <c r="BY187" s="80">
        <v>0</v>
      </c>
      <c r="BZ187" s="80">
        <v>0</v>
      </c>
      <c r="CA187" s="80">
        <v>0</v>
      </c>
      <c r="CB187" s="80">
        <v>0</v>
      </c>
      <c r="CC187" s="80">
        <v>0</v>
      </c>
    </row>
    <row r="188" spans="1:81">
      <c r="A188" s="80" t="s">
        <v>1959</v>
      </c>
      <c r="B188" s="80">
        <v>179</v>
      </c>
      <c r="C188" s="80">
        <v>9</v>
      </c>
      <c r="D188" s="80">
        <v>11</v>
      </c>
      <c r="E188" s="80">
        <v>2012</v>
      </c>
      <c r="F188" s="80" t="s">
        <v>88</v>
      </c>
      <c r="G188" s="80" t="s">
        <v>1666</v>
      </c>
      <c r="H188" s="80" t="s">
        <v>1667</v>
      </c>
      <c r="I188" s="177"/>
      <c r="J188" s="81">
        <v>6.5011970005491371</v>
      </c>
      <c r="K188" s="81">
        <v>0.61693067639835508</v>
      </c>
      <c r="L188" s="81">
        <v>2.2260887875674733</v>
      </c>
      <c r="M188" s="81">
        <v>6.8002034080229725</v>
      </c>
      <c r="N188" s="81">
        <v>8.7475935283392356</v>
      </c>
      <c r="O188" s="81">
        <v>3.0189887583072443</v>
      </c>
      <c r="P188" s="81">
        <v>2.4385400515435958</v>
      </c>
      <c r="Q188" s="81">
        <v>0.23956827097203459</v>
      </c>
      <c r="R188" s="81">
        <v>0</v>
      </c>
      <c r="S188" s="81">
        <v>0.1876909940553107</v>
      </c>
      <c r="T188" s="82"/>
      <c r="U188" s="81">
        <v>228829</v>
      </c>
      <c r="V188" s="81">
        <v>174</v>
      </c>
      <c r="W188" s="81">
        <v>42</v>
      </c>
      <c r="X188" s="81">
        <v>1063</v>
      </c>
      <c r="Y188" s="81">
        <v>1580</v>
      </c>
      <c r="Z188" s="81">
        <v>1579</v>
      </c>
      <c r="AA188" s="81">
        <v>490</v>
      </c>
      <c r="AB188" s="81">
        <v>3142</v>
      </c>
      <c r="AC188" s="81">
        <v>0</v>
      </c>
      <c r="AD188" s="81">
        <v>0.1876909940553107</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v>
      </c>
      <c r="BK188" s="81">
        <v>0</v>
      </c>
      <c r="BL188" s="81">
        <v>0</v>
      </c>
      <c r="BM188" s="82"/>
      <c r="BN188" s="81">
        <v>0</v>
      </c>
      <c r="BO188" s="81">
        <v>0</v>
      </c>
      <c r="BP188" s="81">
        <v>0</v>
      </c>
      <c r="BQ188" s="81">
        <v>0</v>
      </c>
      <c r="BR188" s="81">
        <v>0</v>
      </c>
      <c r="BS188" s="81">
        <v>0</v>
      </c>
      <c r="BT188"/>
      <c r="BU188" s="80">
        <v>0</v>
      </c>
      <c r="BV188" s="80">
        <v>0</v>
      </c>
      <c r="BW188" s="80">
        <v>0</v>
      </c>
      <c r="BX188" s="80">
        <v>0</v>
      </c>
      <c r="BY188" s="80">
        <v>0</v>
      </c>
      <c r="BZ188" s="80">
        <v>0</v>
      </c>
      <c r="CA188" s="80">
        <v>0</v>
      </c>
      <c r="CB188" s="80">
        <v>0</v>
      </c>
      <c r="CC188" s="80">
        <v>0</v>
      </c>
    </row>
    <row r="189" spans="1:81">
      <c r="A189" s="80" t="s">
        <v>1960</v>
      </c>
      <c r="B189" s="80">
        <v>180</v>
      </c>
      <c r="C189" s="80">
        <v>10</v>
      </c>
      <c r="D189" s="80">
        <v>11</v>
      </c>
      <c r="E189" s="80">
        <v>2013</v>
      </c>
      <c r="F189" s="80" t="s">
        <v>89</v>
      </c>
      <c r="G189" s="80" t="s">
        <v>1666</v>
      </c>
      <c r="H189" s="80" t="s">
        <v>1667</v>
      </c>
      <c r="I189" s="177"/>
      <c r="J189" s="81">
        <v>4.8794358122686949</v>
      </c>
      <c r="K189" s="81">
        <v>0.50989530837316777</v>
      </c>
      <c r="L189" s="81">
        <v>1.965811930133275</v>
      </c>
      <c r="M189" s="81">
        <v>6.3243517500923101</v>
      </c>
      <c r="N189" s="81">
        <v>8.4346571799684487</v>
      </c>
      <c r="O189" s="81">
        <v>2.8588433003850708</v>
      </c>
      <c r="P189" s="81">
        <v>2.402769934963398</v>
      </c>
      <c r="Q189" s="81">
        <v>0.24258909221828959</v>
      </c>
      <c r="R189" s="81">
        <v>0</v>
      </c>
      <c r="S189" s="81">
        <v>0.24242601780237769</v>
      </c>
      <c r="T189" s="82"/>
      <c r="U189" s="81">
        <v>174873</v>
      </c>
      <c r="V189" s="81">
        <v>174</v>
      </c>
      <c r="W189" s="81">
        <v>42</v>
      </c>
      <c r="X189" s="81">
        <v>1063</v>
      </c>
      <c r="Y189" s="81">
        <v>1572</v>
      </c>
      <c r="Z189" s="81">
        <v>1562</v>
      </c>
      <c r="AA189" s="81">
        <v>481</v>
      </c>
      <c r="AB189" s="81">
        <v>3136</v>
      </c>
      <c r="AC189" s="81">
        <v>0</v>
      </c>
      <c r="AD189" s="81">
        <v>0.24242601780237769</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v>
      </c>
      <c r="BK189" s="81">
        <v>0</v>
      </c>
      <c r="BL189" s="81">
        <v>0</v>
      </c>
      <c r="BM189" s="82"/>
      <c r="BN189" s="81">
        <v>0</v>
      </c>
      <c r="BO189" s="81">
        <v>0</v>
      </c>
      <c r="BP189" s="81">
        <v>0</v>
      </c>
      <c r="BQ189" s="81">
        <v>0</v>
      </c>
      <c r="BR189" s="81">
        <v>0</v>
      </c>
      <c r="BS189" s="81">
        <v>0</v>
      </c>
      <c r="BT189"/>
      <c r="BU189" s="80">
        <v>0</v>
      </c>
      <c r="BV189" s="80">
        <v>0</v>
      </c>
      <c r="BW189" s="80">
        <v>0</v>
      </c>
      <c r="BX189" s="80">
        <v>0</v>
      </c>
      <c r="BY189" s="80">
        <v>0</v>
      </c>
      <c r="BZ189" s="80">
        <v>0</v>
      </c>
      <c r="CA189" s="80">
        <v>0</v>
      </c>
      <c r="CB189" s="80">
        <v>0</v>
      </c>
      <c r="CC189" s="80">
        <v>0</v>
      </c>
    </row>
    <row r="190" spans="1:81">
      <c r="A190" s="80" t="s">
        <v>1961</v>
      </c>
      <c r="B190" s="80">
        <v>181</v>
      </c>
      <c r="C190" s="80">
        <v>11</v>
      </c>
      <c r="D190" s="80">
        <v>11</v>
      </c>
      <c r="E190" s="80">
        <v>2014</v>
      </c>
      <c r="F190" s="80" t="s">
        <v>90</v>
      </c>
      <c r="G190" s="80" t="s">
        <v>1666</v>
      </c>
      <c r="H190" s="80" t="s">
        <v>1667</v>
      </c>
      <c r="I190" s="177"/>
      <c r="J190" s="81">
        <v>4.0012940471272778</v>
      </c>
      <c r="K190" s="81">
        <v>0.40809327894909497</v>
      </c>
      <c r="L190" s="81">
        <v>2.1092408488997592</v>
      </c>
      <c r="M190" s="81">
        <v>6.6898496005371229</v>
      </c>
      <c r="N190" s="81">
        <v>8.9539388916357048</v>
      </c>
      <c r="O190" s="81">
        <v>2.7109308682422761</v>
      </c>
      <c r="P190" s="81">
        <v>2.3700748403096443</v>
      </c>
      <c r="Q190" s="81">
        <v>0.22985870764994223</v>
      </c>
      <c r="R190" s="81">
        <v>0</v>
      </c>
      <c r="S190" s="81">
        <v>0.2609364019922325</v>
      </c>
      <c r="T190" s="82"/>
      <c r="U190" s="81">
        <v>159264</v>
      </c>
      <c r="V190" s="81">
        <v>121</v>
      </c>
      <c r="W190" s="81">
        <v>46</v>
      </c>
      <c r="X190" s="81">
        <v>1069</v>
      </c>
      <c r="Y190" s="81">
        <v>1576</v>
      </c>
      <c r="Z190" s="81">
        <v>1560</v>
      </c>
      <c r="AA190" s="81">
        <v>472</v>
      </c>
      <c r="AB190" s="81">
        <v>3097</v>
      </c>
      <c r="AC190" s="81">
        <v>0</v>
      </c>
      <c r="AD190" s="81">
        <v>0.2609364019922325</v>
      </c>
      <c r="AE190" s="82"/>
      <c r="AF190" s="81">
        <v>1297070.4471427323</v>
      </c>
      <c r="AG190" s="81">
        <v>286356.86671768868</v>
      </c>
      <c r="AH190" s="81">
        <v>343068.24189625843</v>
      </c>
      <c r="AI190" s="81">
        <v>7039807.3061066214</v>
      </c>
      <c r="AJ190" s="81">
        <v>6778337.9783038702</v>
      </c>
      <c r="AK190" s="81">
        <v>0</v>
      </c>
      <c r="AL190" s="81">
        <v>0</v>
      </c>
      <c r="AM190" s="81">
        <v>425171.82086324552</v>
      </c>
      <c r="AN190" s="81">
        <v>0</v>
      </c>
      <c r="AO190" s="81">
        <v>0</v>
      </c>
      <c r="AP190" s="82"/>
      <c r="AQ190" s="81">
        <v>4</v>
      </c>
      <c r="AR190" s="81">
        <v>1</v>
      </c>
      <c r="AS190" s="81">
        <v>1</v>
      </c>
      <c r="AT190" s="81">
        <v>0</v>
      </c>
      <c r="AU190" s="81">
        <v>0</v>
      </c>
      <c r="AV190" s="81">
        <v>0</v>
      </c>
      <c r="AW190" s="81" t="s">
        <v>564</v>
      </c>
      <c r="AX190" s="82"/>
      <c r="AY190" s="81">
        <v>25.9</v>
      </c>
      <c r="AZ190" s="81">
        <v>20</v>
      </c>
      <c r="BA190" s="81">
        <v>4600</v>
      </c>
      <c r="BB190" s="81">
        <v>0</v>
      </c>
      <c r="BC190" s="81">
        <v>0</v>
      </c>
      <c r="BD190" s="81">
        <v>0</v>
      </c>
      <c r="BE190" s="81" t="s">
        <v>564</v>
      </c>
      <c r="BF190" s="82"/>
      <c r="BG190" s="81">
        <v>0</v>
      </c>
      <c r="BH190" s="81">
        <v>0</v>
      </c>
      <c r="BI190" s="81">
        <v>3.2360000000000002</v>
      </c>
      <c r="BJ190" s="81">
        <v>0</v>
      </c>
      <c r="BK190" s="81">
        <v>0</v>
      </c>
      <c r="BL190" s="81">
        <v>0</v>
      </c>
      <c r="BM190" s="82"/>
      <c r="BN190" s="81">
        <v>0</v>
      </c>
      <c r="BO190" s="81">
        <v>0</v>
      </c>
      <c r="BP190" s="81">
        <v>1</v>
      </c>
      <c r="BQ190" s="81">
        <v>0</v>
      </c>
      <c r="BR190" s="81">
        <v>0</v>
      </c>
      <c r="BS190" s="81">
        <v>0</v>
      </c>
      <c r="BT190"/>
      <c r="BU190" s="80">
        <v>3.2360000000000002</v>
      </c>
      <c r="BV190" s="80">
        <v>0</v>
      </c>
      <c r="BW190" s="80">
        <v>0</v>
      </c>
      <c r="BX190" s="80">
        <v>0</v>
      </c>
      <c r="BY190" s="80">
        <v>0</v>
      </c>
      <c r="BZ190" s="80">
        <v>0</v>
      </c>
      <c r="CA190" s="80">
        <v>0</v>
      </c>
      <c r="CB190" s="80">
        <v>0</v>
      </c>
      <c r="CC190" s="80">
        <v>0</v>
      </c>
    </row>
    <row r="191" spans="1:81">
      <c r="A191" s="80" t="s">
        <v>1962</v>
      </c>
      <c r="B191" s="80">
        <v>182</v>
      </c>
      <c r="C191" s="80">
        <v>12</v>
      </c>
      <c r="D191" s="80">
        <v>11</v>
      </c>
      <c r="E191" s="80">
        <v>2015</v>
      </c>
      <c r="F191" s="80" t="s">
        <v>91</v>
      </c>
      <c r="G191" s="80" t="s">
        <v>1666</v>
      </c>
      <c r="H191" s="80" t="s">
        <v>1667</v>
      </c>
      <c r="I191" s="177"/>
      <c r="J191" s="81">
        <v>3.4494923263832398</v>
      </c>
      <c r="K191" s="81">
        <v>0.3913190320780765</v>
      </c>
      <c r="L191" s="81">
        <v>2.2201960373463145</v>
      </c>
      <c r="M191" s="81">
        <v>6.4729167877974829</v>
      </c>
      <c r="N191" s="81">
        <v>8.1313858815952695</v>
      </c>
      <c r="O191" s="81">
        <v>2.6747337909850231</v>
      </c>
      <c r="P191" s="81">
        <v>2.3166614002975381</v>
      </c>
      <c r="Q191" s="81">
        <v>0.21964360913593695</v>
      </c>
      <c r="R191" s="81">
        <v>0</v>
      </c>
      <c r="S191" s="81">
        <v>0.23270283534330438</v>
      </c>
      <c r="T191" s="82"/>
      <c r="U191" s="81">
        <v>137659</v>
      </c>
      <c r="V191" s="81">
        <v>121</v>
      </c>
      <c r="W191" s="81">
        <v>46</v>
      </c>
      <c r="X191" s="81">
        <v>1069</v>
      </c>
      <c r="Y191" s="81">
        <v>1555</v>
      </c>
      <c r="Z191" s="81">
        <v>1554</v>
      </c>
      <c r="AA191" s="81">
        <v>461</v>
      </c>
      <c r="AB191" s="81">
        <v>3023</v>
      </c>
      <c r="AC191" s="81">
        <v>0</v>
      </c>
      <c r="AD191" s="81">
        <v>0.23270283534330438</v>
      </c>
      <c r="AE191" s="82"/>
      <c r="AF191" s="81">
        <v>1062355.8789172787</v>
      </c>
      <c r="AG191" s="81">
        <v>260704.51381660829</v>
      </c>
      <c r="AH191" s="81">
        <v>287075.48693001689</v>
      </c>
      <c r="AI191" s="81">
        <v>6798926.7645526659</v>
      </c>
      <c r="AJ191" s="81">
        <v>6418347.5771395369</v>
      </c>
      <c r="AK191" s="81">
        <v>0</v>
      </c>
      <c r="AL191" s="81">
        <v>0</v>
      </c>
      <c r="AM191" s="81">
        <v>414289.46899194183</v>
      </c>
      <c r="AN191" s="81">
        <v>0</v>
      </c>
      <c r="AO191" s="81">
        <v>0</v>
      </c>
      <c r="AP191" s="82"/>
      <c r="AQ191" s="81">
        <v>8</v>
      </c>
      <c r="AR191" s="81">
        <v>1</v>
      </c>
      <c r="AS191" s="81">
        <v>2</v>
      </c>
      <c r="AT191" s="81">
        <v>0</v>
      </c>
      <c r="AU191" s="81">
        <v>0</v>
      </c>
      <c r="AV191" s="81">
        <v>0</v>
      </c>
      <c r="AW191" s="81" t="s">
        <v>564</v>
      </c>
      <c r="AX191" s="82"/>
      <c r="AY191" s="81">
        <v>58.7</v>
      </c>
      <c r="AZ191" s="81">
        <v>20</v>
      </c>
      <c r="BA191" s="81">
        <v>4604.8999999999996</v>
      </c>
      <c r="BB191" s="81">
        <v>0</v>
      </c>
      <c r="BC191" s="81">
        <v>0</v>
      </c>
      <c r="BD191" s="81">
        <v>0</v>
      </c>
      <c r="BE191" s="81" t="s">
        <v>564</v>
      </c>
      <c r="BF191" s="82"/>
      <c r="BG191" s="81">
        <v>0</v>
      </c>
      <c r="BH191" s="81">
        <v>0</v>
      </c>
      <c r="BI191" s="81">
        <v>3.355</v>
      </c>
      <c r="BJ191" s="81">
        <v>0</v>
      </c>
      <c r="BK191" s="81">
        <v>0</v>
      </c>
      <c r="BL191" s="81">
        <v>0</v>
      </c>
      <c r="BM191" s="82"/>
      <c r="BN191" s="81">
        <v>0</v>
      </c>
      <c r="BO191" s="81">
        <v>0</v>
      </c>
      <c r="BP191" s="81">
        <v>1</v>
      </c>
      <c r="BQ191" s="81">
        <v>0</v>
      </c>
      <c r="BR191" s="81">
        <v>0</v>
      </c>
      <c r="BS191" s="81">
        <v>0</v>
      </c>
      <c r="BT191"/>
      <c r="BU191" s="80">
        <v>3.355</v>
      </c>
      <c r="BV191" s="80">
        <v>0</v>
      </c>
      <c r="BW191" s="80">
        <v>0</v>
      </c>
      <c r="BX191" s="80">
        <v>0</v>
      </c>
      <c r="BY191" s="80">
        <v>0</v>
      </c>
      <c r="BZ191" s="80">
        <v>0</v>
      </c>
      <c r="CA191" s="80">
        <v>0</v>
      </c>
      <c r="CB191" s="80">
        <v>0</v>
      </c>
      <c r="CC191" s="80">
        <v>0</v>
      </c>
    </row>
    <row r="192" spans="1:81">
      <c r="A192" s="80" t="s">
        <v>1963</v>
      </c>
      <c r="B192" s="80">
        <v>183</v>
      </c>
      <c r="C192" s="80">
        <v>13</v>
      </c>
      <c r="D192" s="80">
        <v>11</v>
      </c>
      <c r="E192" s="80">
        <v>2016</v>
      </c>
      <c r="F192" s="80" t="s">
        <v>92</v>
      </c>
      <c r="G192" s="80" t="s">
        <v>1666</v>
      </c>
      <c r="H192" s="80" t="s">
        <v>1667</v>
      </c>
      <c r="I192" s="177"/>
      <c r="J192" s="81">
        <v>0</v>
      </c>
      <c r="K192" s="81">
        <v>0.36912265666941663</v>
      </c>
      <c r="L192" s="81">
        <v>2.3874837545446632</v>
      </c>
      <c r="M192" s="81">
        <v>5.5497754573927027</v>
      </c>
      <c r="N192" s="81">
        <v>8.2052693623596831</v>
      </c>
      <c r="O192" s="81">
        <v>2.6592562205486883</v>
      </c>
      <c r="P192" s="81">
        <v>2.4196435231622382</v>
      </c>
      <c r="Q192" s="81">
        <v>0.21027154691333819</v>
      </c>
      <c r="R192" s="81">
        <v>0</v>
      </c>
      <c r="S192" s="81">
        <v>0.25710953677670689</v>
      </c>
      <c r="T192" s="82"/>
      <c r="U192" s="81">
        <v>0</v>
      </c>
      <c r="V192" s="81">
        <v>121</v>
      </c>
      <c r="W192" s="81">
        <v>46</v>
      </c>
      <c r="X192" s="81">
        <v>1069</v>
      </c>
      <c r="Y192" s="81">
        <v>1543</v>
      </c>
      <c r="Z192" s="81">
        <v>1564</v>
      </c>
      <c r="AA192" s="81">
        <v>498</v>
      </c>
      <c r="AB192" s="81">
        <v>2977</v>
      </c>
      <c r="AC192" s="81">
        <v>0</v>
      </c>
      <c r="AD192" s="81">
        <v>0.25710953677670689</v>
      </c>
      <c r="AE192" s="82"/>
      <c r="AF192" s="81">
        <v>0</v>
      </c>
      <c r="AG192" s="81">
        <v>248504.7185414226</v>
      </c>
      <c r="AH192" s="81">
        <v>243310.62099089121</v>
      </c>
      <c r="AI192" s="81">
        <v>6786684.4643083848</v>
      </c>
      <c r="AJ192" s="81">
        <v>6629029.1956045218</v>
      </c>
      <c r="AK192" s="81">
        <v>0</v>
      </c>
      <c r="AL192" s="81">
        <v>0</v>
      </c>
      <c r="AM192" s="81">
        <v>408302.32654975832</v>
      </c>
      <c r="AN192" s="81">
        <v>0</v>
      </c>
      <c r="AO192" s="81">
        <v>0</v>
      </c>
      <c r="AP192" s="82"/>
      <c r="AQ192" s="81">
        <v>9</v>
      </c>
      <c r="AR192" s="81">
        <v>1</v>
      </c>
      <c r="AS192" s="81">
        <v>2</v>
      </c>
      <c r="AT192" s="81">
        <v>0</v>
      </c>
      <c r="AU192" s="81">
        <v>0</v>
      </c>
      <c r="AV192" s="81">
        <v>0</v>
      </c>
      <c r="AW192" s="81" t="s">
        <v>564</v>
      </c>
      <c r="AX192" s="82"/>
      <c r="AY192" s="81">
        <v>63.4</v>
      </c>
      <c r="AZ192" s="81">
        <v>20</v>
      </c>
      <c r="BA192" s="81">
        <v>4604.8999999999996</v>
      </c>
      <c r="BB192" s="81">
        <v>0</v>
      </c>
      <c r="BC192" s="81">
        <v>0</v>
      </c>
      <c r="BD192" s="81">
        <v>0</v>
      </c>
      <c r="BE192" s="81" t="s">
        <v>564</v>
      </c>
      <c r="BF192" s="82"/>
      <c r="BG192" s="81">
        <v>0</v>
      </c>
      <c r="BH192" s="81">
        <v>0</v>
      </c>
      <c r="BI192" s="81">
        <v>3.919</v>
      </c>
      <c r="BJ192" s="81">
        <v>0</v>
      </c>
      <c r="BK192" s="81">
        <v>0</v>
      </c>
      <c r="BL192" s="81">
        <v>0</v>
      </c>
      <c r="BM192" s="82"/>
      <c r="BN192" s="81">
        <v>0</v>
      </c>
      <c r="BO192" s="81">
        <v>0</v>
      </c>
      <c r="BP192" s="81">
        <v>1</v>
      </c>
      <c r="BQ192" s="81">
        <v>0</v>
      </c>
      <c r="BR192" s="81">
        <v>0</v>
      </c>
      <c r="BS192" s="81">
        <v>0</v>
      </c>
      <c r="BT192"/>
      <c r="BU192" s="80">
        <v>3.919</v>
      </c>
      <c r="BV192" s="80">
        <v>0</v>
      </c>
      <c r="BW192" s="80">
        <v>0</v>
      </c>
      <c r="BX192" s="80">
        <v>0</v>
      </c>
      <c r="BY192" s="80">
        <v>0</v>
      </c>
      <c r="BZ192" s="80">
        <v>0</v>
      </c>
      <c r="CA192" s="80">
        <v>0</v>
      </c>
      <c r="CB192" s="80">
        <v>0</v>
      </c>
      <c r="CC192" s="80">
        <v>0</v>
      </c>
    </row>
    <row r="193" spans="1:81">
      <c r="A193" s="80" t="s">
        <v>1964</v>
      </c>
      <c r="B193" s="80">
        <v>184</v>
      </c>
      <c r="C193" s="80">
        <v>14</v>
      </c>
      <c r="D193" s="80">
        <v>11</v>
      </c>
      <c r="E193" s="80">
        <v>2017</v>
      </c>
      <c r="F193" s="80" t="s">
        <v>71</v>
      </c>
      <c r="G193" s="80" t="s">
        <v>1666</v>
      </c>
      <c r="H193" s="80" t="s">
        <v>1667</v>
      </c>
      <c r="I193" s="177"/>
      <c r="J193" s="81">
        <v>0</v>
      </c>
      <c r="K193" s="81">
        <v>0.37718808711310858</v>
      </c>
      <c r="L193" s="81">
        <v>2.1552055915072246</v>
      </c>
      <c r="M193" s="81">
        <v>5.5647041895778617</v>
      </c>
      <c r="N193" s="81">
        <v>7.9096443309993933</v>
      </c>
      <c r="O193" s="81">
        <v>2.5941203844607661</v>
      </c>
      <c r="P193" s="81">
        <v>2.428455663794459</v>
      </c>
      <c r="Q193" s="81">
        <v>0.19834511334526589</v>
      </c>
      <c r="R193" s="81">
        <v>0</v>
      </c>
      <c r="S193" s="81">
        <v>0.23704735706218544</v>
      </c>
      <c r="T193" s="82"/>
      <c r="U193" s="81">
        <v>0</v>
      </c>
      <c r="V193" s="81">
        <v>121</v>
      </c>
      <c r="W193" s="81">
        <v>46</v>
      </c>
      <c r="X193" s="81">
        <v>1069</v>
      </c>
      <c r="Y193" s="81">
        <v>1520</v>
      </c>
      <c r="Z193" s="81">
        <v>1551</v>
      </c>
      <c r="AA193" s="81">
        <v>503</v>
      </c>
      <c r="AB193" s="81">
        <v>2904</v>
      </c>
      <c r="AC193" s="81">
        <v>0</v>
      </c>
      <c r="AD193" s="81">
        <v>0.23704735706218541</v>
      </c>
      <c r="AE193" s="82"/>
      <c r="AF193" s="81">
        <v>0</v>
      </c>
      <c r="AG193" s="81">
        <v>249226.76097074689</v>
      </c>
      <c r="AH193" s="81">
        <v>297229.66657638201</v>
      </c>
      <c r="AI193" s="81">
        <v>6618777.6186893536</v>
      </c>
      <c r="AJ193" s="81">
        <v>5722680.2533628</v>
      </c>
      <c r="AK193" s="81">
        <v>0</v>
      </c>
      <c r="AL193" s="81">
        <v>0</v>
      </c>
      <c r="AM193" s="81">
        <v>398913.42583744612</v>
      </c>
      <c r="AN193" s="81">
        <v>0</v>
      </c>
      <c r="AO193" s="81">
        <v>0</v>
      </c>
      <c r="AP193" s="82"/>
      <c r="AQ193" s="81">
        <v>10</v>
      </c>
      <c r="AR193" s="81">
        <v>1</v>
      </c>
      <c r="AS193" s="81">
        <v>2</v>
      </c>
      <c r="AT193" s="81">
        <v>0</v>
      </c>
      <c r="AU193" s="81">
        <v>0</v>
      </c>
      <c r="AV193" s="81">
        <v>0</v>
      </c>
      <c r="AW193" s="81" t="s">
        <v>564</v>
      </c>
      <c r="AX193" s="82"/>
      <c r="AY193" s="81">
        <v>68.900000000000006</v>
      </c>
      <c r="AZ193" s="81">
        <v>20</v>
      </c>
      <c r="BA193" s="81">
        <v>4604.8999999999996</v>
      </c>
      <c r="BB193" s="81">
        <v>0</v>
      </c>
      <c r="BC193" s="81">
        <v>0</v>
      </c>
      <c r="BD193" s="81">
        <v>0</v>
      </c>
      <c r="BE193" s="81" t="s">
        <v>564</v>
      </c>
      <c r="BF193" s="82"/>
      <c r="BG193" s="81">
        <v>0</v>
      </c>
      <c r="BH193" s="81">
        <v>0</v>
      </c>
      <c r="BI193" s="81">
        <v>3.7509999999999999</v>
      </c>
      <c r="BJ193" s="81">
        <v>0</v>
      </c>
      <c r="BK193" s="81">
        <v>0</v>
      </c>
      <c r="BL193" s="81">
        <v>0</v>
      </c>
      <c r="BM193" s="82"/>
      <c r="BN193" s="81">
        <v>0</v>
      </c>
      <c r="BO193" s="81">
        <v>0</v>
      </c>
      <c r="BP193" s="81">
        <v>1</v>
      </c>
      <c r="BQ193" s="81">
        <v>0</v>
      </c>
      <c r="BR193" s="81">
        <v>0</v>
      </c>
      <c r="BS193" s="81">
        <v>0</v>
      </c>
      <c r="BT193"/>
      <c r="BU193" s="80">
        <v>3.7509999999999999</v>
      </c>
      <c r="BV193" s="80">
        <v>0</v>
      </c>
      <c r="BW193" s="80">
        <v>0</v>
      </c>
      <c r="BX193" s="80">
        <v>0</v>
      </c>
      <c r="BY193" s="80">
        <v>0</v>
      </c>
      <c r="BZ193" s="80">
        <v>0</v>
      </c>
      <c r="CA193" s="80">
        <v>0</v>
      </c>
      <c r="CB193" s="80">
        <v>0</v>
      </c>
      <c r="CC193" s="80">
        <v>0</v>
      </c>
    </row>
    <row r="194" spans="1:81">
      <c r="A194" s="80" t="s">
        <v>1965</v>
      </c>
      <c r="B194" s="80">
        <v>185</v>
      </c>
      <c r="C194" s="80">
        <v>15</v>
      </c>
      <c r="D194" s="80">
        <v>11</v>
      </c>
      <c r="E194" s="80">
        <v>2018</v>
      </c>
      <c r="F194" s="80" t="s">
        <v>93</v>
      </c>
      <c r="G194" s="80" t="s">
        <v>1666</v>
      </c>
      <c r="H194" s="80" t="s">
        <v>1667</v>
      </c>
      <c r="I194" s="177"/>
      <c r="J194" s="81">
        <v>0</v>
      </c>
      <c r="K194" s="81">
        <v>0.35105994615685071</v>
      </c>
      <c r="L194" s="81">
        <v>1.9771235321340102</v>
      </c>
      <c r="M194" s="81">
        <v>5.5921497356735381</v>
      </c>
      <c r="N194" s="81">
        <v>7.1912474805379096</v>
      </c>
      <c r="O194" s="81">
        <v>2.5273301656318874</v>
      </c>
      <c r="P194" s="81">
        <v>2.3278040770119111</v>
      </c>
      <c r="Q194" s="81">
        <v>0.17980782469711312</v>
      </c>
      <c r="R194" s="81">
        <v>0</v>
      </c>
      <c r="S194" s="81">
        <v>0.27230168454226877</v>
      </c>
      <c r="T194" s="82"/>
      <c r="U194" s="81">
        <v>0</v>
      </c>
      <c r="V194" s="81">
        <v>121</v>
      </c>
      <c r="W194" s="81">
        <v>46</v>
      </c>
      <c r="X194" s="81">
        <v>1069</v>
      </c>
      <c r="Y194" s="81">
        <v>1501</v>
      </c>
      <c r="Z194" s="81">
        <v>1540</v>
      </c>
      <c r="AA194" s="81">
        <v>487</v>
      </c>
      <c r="AB194" s="81">
        <v>2837</v>
      </c>
      <c r="AC194" s="81">
        <v>0</v>
      </c>
      <c r="AD194" s="81">
        <v>0.27230168454226877</v>
      </c>
      <c r="AE194" s="82"/>
      <c r="AF194" s="81">
        <v>0</v>
      </c>
      <c r="AG194" s="81">
        <v>225490.59818698131</v>
      </c>
      <c r="AH194" s="81">
        <v>280138.99732072512</v>
      </c>
      <c r="AI194" s="81">
        <v>6765742.7077391492</v>
      </c>
      <c r="AJ194" s="81">
        <v>5476964.8738542283</v>
      </c>
      <c r="AK194" s="81">
        <v>0</v>
      </c>
      <c r="AL194" s="81">
        <v>0</v>
      </c>
      <c r="AM194" s="81">
        <v>390516.20108894788</v>
      </c>
      <c r="AN194" s="81">
        <v>0</v>
      </c>
      <c r="AO194" s="81">
        <v>0</v>
      </c>
      <c r="AP194" s="82"/>
      <c r="AQ194" s="81">
        <v>12</v>
      </c>
      <c r="AR194" s="81">
        <v>1</v>
      </c>
      <c r="AS194" s="81">
        <v>2</v>
      </c>
      <c r="AT194" s="81">
        <v>0</v>
      </c>
      <c r="AU194" s="81">
        <v>0</v>
      </c>
      <c r="AV194" s="81">
        <v>0</v>
      </c>
      <c r="AW194" s="81" t="s">
        <v>564</v>
      </c>
      <c r="AX194" s="82"/>
      <c r="AY194" s="81">
        <v>88</v>
      </c>
      <c r="AZ194" s="81">
        <v>20</v>
      </c>
      <c r="BA194" s="81">
        <v>4605</v>
      </c>
      <c r="BB194" s="81">
        <v>0</v>
      </c>
      <c r="BC194" s="81">
        <v>0</v>
      </c>
      <c r="BD194" s="81">
        <v>0</v>
      </c>
      <c r="BE194" s="81" t="s">
        <v>564</v>
      </c>
      <c r="BF194" s="82"/>
      <c r="BG194" s="81">
        <v>0</v>
      </c>
      <c r="BH194" s="81">
        <v>0</v>
      </c>
      <c r="BI194" s="81">
        <v>3.883</v>
      </c>
      <c r="BJ194" s="81">
        <v>0</v>
      </c>
      <c r="BK194" s="81">
        <v>0</v>
      </c>
      <c r="BL194" s="81">
        <v>0</v>
      </c>
      <c r="BM194" s="82"/>
      <c r="BN194" s="81">
        <v>0</v>
      </c>
      <c r="BO194" s="81">
        <v>0</v>
      </c>
      <c r="BP194" s="81">
        <v>1</v>
      </c>
      <c r="BQ194" s="81">
        <v>0</v>
      </c>
      <c r="BR194" s="81">
        <v>0</v>
      </c>
      <c r="BS194" s="81">
        <v>0</v>
      </c>
      <c r="BT194"/>
      <c r="BU194" s="80">
        <v>3.883</v>
      </c>
      <c r="BV194" s="80">
        <v>0</v>
      </c>
      <c r="BW194" s="80">
        <v>0</v>
      </c>
      <c r="BX194" s="80">
        <v>0</v>
      </c>
      <c r="BY194" s="80">
        <v>0</v>
      </c>
      <c r="BZ194" s="80">
        <v>0</v>
      </c>
      <c r="CA194" s="80">
        <v>0</v>
      </c>
      <c r="CB194" s="80">
        <v>0</v>
      </c>
      <c r="CC194" s="80">
        <v>0</v>
      </c>
    </row>
    <row r="195" spans="1:81">
      <c r="A195" s="80" t="s">
        <v>1966</v>
      </c>
      <c r="B195" s="80">
        <v>186</v>
      </c>
      <c r="C195" s="80">
        <v>16</v>
      </c>
      <c r="D195" s="80">
        <v>11</v>
      </c>
      <c r="E195" s="80">
        <v>2019</v>
      </c>
      <c r="F195" s="80" t="s">
        <v>73</v>
      </c>
      <c r="G195" s="80" t="s">
        <v>1666</v>
      </c>
      <c r="H195" s="80" t="s">
        <v>1667</v>
      </c>
      <c r="I195" s="177"/>
      <c r="J195" s="81">
        <v>0</v>
      </c>
      <c r="K195" s="81">
        <v>0.32575777965866859</v>
      </c>
      <c r="L195" s="81">
        <v>1.9859817201743755</v>
      </c>
      <c r="M195" s="81">
        <v>5.0166660965880814</v>
      </c>
      <c r="N195" s="81">
        <v>7.212158184961023</v>
      </c>
      <c r="O195" s="81">
        <v>2.4597946477997326</v>
      </c>
      <c r="P195" s="81">
        <v>2.080481650290904</v>
      </c>
      <c r="Q195" s="81">
        <v>0.17179727113948395</v>
      </c>
      <c r="R195" s="81">
        <v>0</v>
      </c>
      <c r="S195" s="81">
        <v>0.33231694782223198</v>
      </c>
      <c r="T195" s="82"/>
      <c r="U195" s="81">
        <v>0</v>
      </c>
      <c r="V195" s="81">
        <v>121</v>
      </c>
      <c r="W195" s="81">
        <v>46</v>
      </c>
      <c r="X195" s="81">
        <v>1069</v>
      </c>
      <c r="Y195" s="81">
        <v>1487</v>
      </c>
      <c r="Z195" s="81">
        <v>1540</v>
      </c>
      <c r="AA195" s="81">
        <v>432</v>
      </c>
      <c r="AB195" s="81">
        <v>2784</v>
      </c>
      <c r="AC195" s="81">
        <v>0</v>
      </c>
      <c r="AD195" s="81">
        <v>0.33231694782223198</v>
      </c>
      <c r="AE195" s="82"/>
      <c r="AF195" s="81">
        <v>0</v>
      </c>
      <c r="AG195" s="81">
        <v>225423.82409251531</v>
      </c>
      <c r="AH195" s="81">
        <v>302466.438985279</v>
      </c>
      <c r="AI195" s="81">
        <v>6629866.1938944077</v>
      </c>
      <c r="AJ195" s="81">
        <v>5518350.212089275</v>
      </c>
      <c r="AK195" s="81">
        <v>0</v>
      </c>
      <c r="AL195" s="81">
        <v>0</v>
      </c>
      <c r="AM195" s="81">
        <v>379159.84205922083</v>
      </c>
      <c r="AN195" s="81">
        <v>0</v>
      </c>
      <c r="AO195" s="81">
        <v>0</v>
      </c>
      <c r="AP195" s="82"/>
      <c r="AQ195" s="81">
        <v>12</v>
      </c>
      <c r="AR195" s="81">
        <v>1</v>
      </c>
      <c r="AS195" s="81">
        <v>2</v>
      </c>
      <c r="AT195" s="81">
        <v>0</v>
      </c>
      <c r="AU195" s="81">
        <v>0</v>
      </c>
      <c r="AV195" s="81">
        <v>0</v>
      </c>
      <c r="AW195" s="81" t="s">
        <v>564</v>
      </c>
      <c r="AX195" s="82"/>
      <c r="AY195" s="81">
        <v>87.800000000000011</v>
      </c>
      <c r="AZ195" s="81">
        <v>20</v>
      </c>
      <c r="BA195" s="81">
        <v>4604.8999999999996</v>
      </c>
      <c r="BB195" s="81">
        <v>0</v>
      </c>
      <c r="BC195" s="81">
        <v>0</v>
      </c>
      <c r="BD195" s="81">
        <v>0</v>
      </c>
      <c r="BE195" s="81" t="s">
        <v>564</v>
      </c>
      <c r="BF195" s="82"/>
      <c r="BG195" s="81">
        <v>0</v>
      </c>
      <c r="BH195" s="81">
        <v>0</v>
      </c>
      <c r="BI195" s="81">
        <v>3.6960000000000002</v>
      </c>
      <c r="BJ195" s="81">
        <v>0</v>
      </c>
      <c r="BK195" s="81">
        <v>0</v>
      </c>
      <c r="BL195" s="81">
        <v>0</v>
      </c>
      <c r="BM195" s="82"/>
      <c r="BN195" s="81">
        <v>0</v>
      </c>
      <c r="BO195" s="81">
        <v>0</v>
      </c>
      <c r="BP195" s="81">
        <v>1</v>
      </c>
      <c r="BQ195" s="81">
        <v>0</v>
      </c>
      <c r="BR195" s="81">
        <v>0</v>
      </c>
      <c r="BS195" s="81">
        <v>0</v>
      </c>
      <c r="BT195"/>
      <c r="BU195" s="80">
        <v>3.6960000000000002</v>
      </c>
      <c r="BV195" s="80">
        <v>0</v>
      </c>
      <c r="BW195" s="80">
        <v>0</v>
      </c>
      <c r="BX195" s="80">
        <v>0</v>
      </c>
      <c r="BY195" s="80">
        <v>0</v>
      </c>
      <c r="BZ195" s="80">
        <v>0</v>
      </c>
      <c r="CA195" s="80">
        <v>0</v>
      </c>
      <c r="CB195" s="80">
        <v>0</v>
      </c>
      <c r="CC195" s="80">
        <v>0</v>
      </c>
    </row>
    <row r="196" spans="1:81">
      <c r="A196" s="80" t="s">
        <v>1967</v>
      </c>
      <c r="B196" s="80">
        <v>187</v>
      </c>
      <c r="C196" s="80">
        <v>17</v>
      </c>
      <c r="D196" s="80">
        <v>11</v>
      </c>
      <c r="E196" s="80">
        <v>2020</v>
      </c>
      <c r="F196" s="80" t="s">
        <v>218</v>
      </c>
      <c r="G196" s="80" t="s">
        <v>1666</v>
      </c>
      <c r="H196" s="80" t="s">
        <v>1667</v>
      </c>
      <c r="I196" s="177"/>
      <c r="J196" s="81">
        <v>0</v>
      </c>
      <c r="K196" s="81">
        <v>0.3259097350194583</v>
      </c>
      <c r="L196" s="81">
        <v>3.2553833589230794</v>
      </c>
      <c r="M196" s="81">
        <v>4.6412229271171563</v>
      </c>
      <c r="N196" s="81">
        <v>6.5525596021553847</v>
      </c>
      <c r="O196" s="81">
        <v>2.1173434613658291</v>
      </c>
      <c r="P196" s="81">
        <v>2.229590771710555</v>
      </c>
      <c r="Q196" s="81">
        <v>0.16126427282776168</v>
      </c>
      <c r="R196" s="81">
        <v>0</v>
      </c>
      <c r="S196" s="81">
        <v>0.3199095466869773</v>
      </c>
      <c r="T196" s="82"/>
      <c r="U196" s="81">
        <v>0</v>
      </c>
      <c r="V196" s="81">
        <v>112</v>
      </c>
      <c r="W196" s="81">
        <v>67</v>
      </c>
      <c r="X196" s="81">
        <v>1040</v>
      </c>
      <c r="Y196" s="81">
        <v>1474</v>
      </c>
      <c r="Z196" s="81">
        <v>1513</v>
      </c>
      <c r="AA196" s="81">
        <v>503</v>
      </c>
      <c r="AB196" s="81">
        <v>2735</v>
      </c>
      <c r="AC196" s="81">
        <v>0</v>
      </c>
      <c r="AD196" s="81">
        <v>0.3199095466869773</v>
      </c>
      <c r="AE196" s="82"/>
      <c r="AF196" s="81">
        <v>0</v>
      </c>
      <c r="AG196" s="81">
        <v>208810.56144917206</v>
      </c>
      <c r="AH196" s="81">
        <v>477396.3966310643</v>
      </c>
      <c r="AI196" s="81">
        <v>5971348.9243869027</v>
      </c>
      <c r="AJ196" s="81">
        <v>5584424.7358788541</v>
      </c>
      <c r="AK196" s="81"/>
      <c r="AL196" s="81"/>
      <c r="AM196" s="81">
        <v>356947.88648377231</v>
      </c>
      <c r="AN196" s="81"/>
      <c r="AO196" s="81"/>
      <c r="AP196" s="82"/>
      <c r="AQ196" s="81">
        <v>12</v>
      </c>
      <c r="AR196" s="81">
        <v>3</v>
      </c>
      <c r="AS196" s="81">
        <v>2</v>
      </c>
      <c r="AT196" s="81">
        <v>0</v>
      </c>
      <c r="AU196" s="81">
        <v>0</v>
      </c>
      <c r="AV196" s="81">
        <v>0</v>
      </c>
      <c r="AW196" s="81">
        <v>2</v>
      </c>
      <c r="AX196" s="82"/>
      <c r="AY196" s="81">
        <v>87.800000000000011</v>
      </c>
      <c r="AZ196" s="81">
        <v>119</v>
      </c>
      <c r="BA196" s="81">
        <v>4604.8999999999996</v>
      </c>
      <c r="BB196" s="81">
        <v>0</v>
      </c>
      <c r="BC196" s="81">
        <v>0</v>
      </c>
      <c r="BD196" s="81">
        <v>0</v>
      </c>
      <c r="BE196" s="81">
        <v>4604.8999999999996</v>
      </c>
      <c r="BF196" s="82"/>
      <c r="BG196" s="81">
        <v>0</v>
      </c>
      <c r="BH196" s="81">
        <v>0</v>
      </c>
      <c r="BI196" s="81">
        <v>3.5840000000000001</v>
      </c>
      <c r="BJ196" s="81">
        <v>0</v>
      </c>
      <c r="BK196" s="81">
        <v>0</v>
      </c>
      <c r="BL196" s="81">
        <v>0</v>
      </c>
      <c r="BM196" s="82"/>
      <c r="BN196" s="81">
        <v>0</v>
      </c>
      <c r="BO196" s="81">
        <v>0</v>
      </c>
      <c r="BP196" s="81">
        <v>1</v>
      </c>
      <c r="BQ196" s="81">
        <v>0</v>
      </c>
      <c r="BR196" s="81">
        <v>0</v>
      </c>
      <c r="BS196" s="81">
        <v>0</v>
      </c>
      <c r="BT196"/>
      <c r="BU196" s="80">
        <v>3.5840000000000001</v>
      </c>
      <c r="BV196" s="80">
        <v>0</v>
      </c>
      <c r="BW196" s="80">
        <v>0</v>
      </c>
      <c r="BX196" s="80">
        <v>0</v>
      </c>
      <c r="BY196" s="80">
        <v>0</v>
      </c>
      <c r="BZ196" s="80">
        <v>0</v>
      </c>
      <c r="CA196" s="80">
        <v>0</v>
      </c>
      <c r="CB196" s="80">
        <v>0</v>
      </c>
      <c r="CC196" s="80">
        <v>0</v>
      </c>
    </row>
    <row r="197" spans="1:81">
      <c r="A197" s="80" t="s">
        <v>1678</v>
      </c>
      <c r="B197" s="80">
        <v>187</v>
      </c>
      <c r="C197" s="80">
        <v>18</v>
      </c>
      <c r="D197" s="80">
        <v>11</v>
      </c>
      <c r="E197" s="80">
        <v>2021</v>
      </c>
      <c r="F197" s="80" t="s">
        <v>75</v>
      </c>
      <c r="G197" s="174" t="s">
        <v>1666</v>
      </c>
      <c r="H197" s="80" t="s">
        <v>1667</v>
      </c>
      <c r="I197" s="177"/>
      <c r="J197" s="81">
        <v>0</v>
      </c>
      <c r="K197" s="81">
        <v>0.31394154180401268</v>
      </c>
      <c r="L197" s="81">
        <v>2.970826861033204</v>
      </c>
      <c r="M197" s="81">
        <v>4.6877827229015381</v>
      </c>
      <c r="N197" s="81">
        <v>6.1863226094130832</v>
      </c>
      <c r="O197" s="81">
        <v>2.03047884989659</v>
      </c>
      <c r="P197" s="81">
        <v>2.3090082911845524</v>
      </c>
      <c r="Q197" s="81">
        <v>0.16051438990921923</v>
      </c>
      <c r="R197" s="81">
        <v>0</v>
      </c>
      <c r="S197" s="81">
        <v>0.24067316456995011</v>
      </c>
      <c r="T197" s="82"/>
      <c r="U197" s="81">
        <v>0</v>
      </c>
      <c r="V197" s="81">
        <v>112</v>
      </c>
      <c r="W197" s="81">
        <v>67</v>
      </c>
      <c r="X197" s="81">
        <v>1040</v>
      </c>
      <c r="Y197" s="81">
        <v>1465</v>
      </c>
      <c r="Z197" s="81">
        <v>1494</v>
      </c>
      <c r="AA197" s="81">
        <v>508</v>
      </c>
      <c r="AB197" s="81">
        <v>2690</v>
      </c>
      <c r="AC197" s="81">
        <v>0</v>
      </c>
      <c r="AD197" s="81">
        <v>0.24067316456995011</v>
      </c>
      <c r="AE197" s="82"/>
      <c r="AF197" s="81">
        <v>0</v>
      </c>
      <c r="AG197" s="81">
        <v>212416.39208288377</v>
      </c>
      <c r="AH197" s="81">
        <v>428013.65232228942</v>
      </c>
      <c r="AI197" s="81">
        <v>6515623.851610166</v>
      </c>
      <c r="AJ197" s="81">
        <v>5408924.5966688627</v>
      </c>
      <c r="AK197" s="81">
        <v>0</v>
      </c>
      <c r="AL197" s="81">
        <v>0</v>
      </c>
      <c r="AM197" s="81">
        <v>353099.85820298985</v>
      </c>
      <c r="AN197" s="81">
        <v>0</v>
      </c>
      <c r="AO197" s="81">
        <v>0</v>
      </c>
      <c r="AP197" s="82"/>
      <c r="AQ197" s="81">
        <v>14</v>
      </c>
      <c r="AR197" s="81">
        <v>3</v>
      </c>
      <c r="AS197" s="81">
        <v>2</v>
      </c>
      <c r="AT197" s="81">
        <v>0</v>
      </c>
      <c r="AU197" s="81">
        <v>0</v>
      </c>
      <c r="AV197" s="81">
        <v>0</v>
      </c>
      <c r="AW197" s="81"/>
      <c r="AX197" s="82"/>
      <c r="AY197" s="81">
        <v>98.800000000000011</v>
      </c>
      <c r="AZ197" s="81">
        <v>119</v>
      </c>
      <c r="BA197" s="81">
        <v>4604.8999999999996</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1665</v>
      </c>
      <c r="B198" s="80">
        <v>187</v>
      </c>
      <c r="C198" s="80">
        <v>19</v>
      </c>
      <c r="D198" s="80">
        <v>11</v>
      </c>
      <c r="E198" s="80">
        <v>2022</v>
      </c>
      <c r="F198" s="80" t="s">
        <v>568</v>
      </c>
      <c r="G198" s="174" t="s">
        <v>1666</v>
      </c>
      <c r="H198" s="80" t="s">
        <v>1667</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15</v>
      </c>
      <c r="AR198" s="81">
        <v>4</v>
      </c>
      <c r="AS198" s="81">
        <v>2</v>
      </c>
      <c r="AT198" s="81">
        <v>0</v>
      </c>
      <c r="AU198" s="81">
        <v>0</v>
      </c>
      <c r="AV198" s="81">
        <v>0</v>
      </c>
      <c r="AW198" s="81"/>
      <c r="AX198" s="82"/>
      <c r="AY198" s="81">
        <v>104.30000000000001</v>
      </c>
      <c r="AZ198" s="81">
        <v>168.5</v>
      </c>
      <c r="BA198" s="81">
        <v>4604.8999999999996</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1968</v>
      </c>
      <c r="B199" s="80">
        <v>154</v>
      </c>
      <c r="C199" s="80">
        <v>1</v>
      </c>
      <c r="D199" s="80">
        <v>10</v>
      </c>
      <c r="E199" s="80">
        <v>1990</v>
      </c>
      <c r="F199" s="80" t="s">
        <v>562</v>
      </c>
      <c r="G199" s="80" t="s">
        <v>1969</v>
      </c>
      <c r="H199" s="80" t="s">
        <v>1970</v>
      </c>
      <c r="I199" s="177"/>
      <c r="J199" s="81">
        <v>0.93092063535709169</v>
      </c>
      <c r="K199" s="81">
        <v>1.0105563635409738</v>
      </c>
      <c r="L199" s="81">
        <v>26.325564900615827</v>
      </c>
      <c r="M199" s="81">
        <v>3.8370372933044594</v>
      </c>
      <c r="N199" s="81">
        <v>6.242916452228096</v>
      </c>
      <c r="O199" s="81">
        <v>1.3614978823124981</v>
      </c>
      <c r="P199" s="81">
        <v>4.0525331283526995</v>
      </c>
      <c r="Q199" s="81">
        <v>0.27277872998616937</v>
      </c>
      <c r="R199" s="81">
        <v>21.985677991014278</v>
      </c>
      <c r="S199" s="81">
        <v>0.19975137562242248</v>
      </c>
      <c r="T199" s="82"/>
      <c r="U199" s="81">
        <v>38496</v>
      </c>
      <c r="V199" s="81">
        <v>228</v>
      </c>
      <c r="W199" s="81">
        <v>235</v>
      </c>
      <c r="X199" s="81">
        <v>1222</v>
      </c>
      <c r="Y199" s="81">
        <v>1619</v>
      </c>
      <c r="Z199" s="81">
        <v>560</v>
      </c>
      <c r="AA199" s="81">
        <v>984</v>
      </c>
      <c r="AB199" s="81">
        <v>4429</v>
      </c>
      <c r="AC199" s="81">
        <v>3807959</v>
      </c>
      <c r="AD199" s="81">
        <v>0.19975137562242248</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1971</v>
      </c>
      <c r="B200" s="80">
        <v>155</v>
      </c>
      <c r="C200" s="80">
        <v>2</v>
      </c>
      <c r="D200" s="80">
        <v>10</v>
      </c>
      <c r="E200" s="80">
        <v>2005</v>
      </c>
      <c r="F200" s="80" t="s">
        <v>565</v>
      </c>
      <c r="G200" s="80" t="s">
        <v>1969</v>
      </c>
      <c r="H200" s="80" t="s">
        <v>1970</v>
      </c>
      <c r="I200" s="177"/>
      <c r="J200" s="81">
        <v>0</v>
      </c>
      <c r="K200" s="81">
        <v>0.78218147147200112</v>
      </c>
      <c r="L200" s="81">
        <v>15.108768225545326</v>
      </c>
      <c r="M200" s="81">
        <v>6.1714664781964874</v>
      </c>
      <c r="N200" s="81">
        <v>8.1800762806410603</v>
      </c>
      <c r="O200" s="81">
        <v>2.5190872091718273</v>
      </c>
      <c r="P200" s="81">
        <v>4.7168863705360993</v>
      </c>
      <c r="Q200" s="81">
        <v>0.21014910192134809</v>
      </c>
      <c r="R200" s="81">
        <v>22.039425195445801</v>
      </c>
      <c r="S200" s="81">
        <v>0.31893275680000005</v>
      </c>
      <c r="T200" s="82"/>
      <c r="U200" s="81">
        <v>0</v>
      </c>
      <c r="V200" s="81">
        <v>223</v>
      </c>
      <c r="W200" s="81">
        <v>123</v>
      </c>
      <c r="X200" s="81">
        <v>856</v>
      </c>
      <c r="Y200" s="81">
        <v>1694</v>
      </c>
      <c r="Z200" s="81">
        <v>1199</v>
      </c>
      <c r="AA200" s="81">
        <v>938</v>
      </c>
      <c r="AB200" s="81">
        <v>3567</v>
      </c>
      <c r="AC200" s="81">
        <v>3897216</v>
      </c>
      <c r="AD200" s="81">
        <v>0.31893275680000005</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1972</v>
      </c>
      <c r="B201" s="80">
        <v>156</v>
      </c>
      <c r="C201" s="80">
        <v>3</v>
      </c>
      <c r="D201" s="80">
        <v>10</v>
      </c>
      <c r="E201" s="80">
        <v>2006</v>
      </c>
      <c r="F201" s="80" t="s">
        <v>566</v>
      </c>
      <c r="G201" s="80" t="s">
        <v>1969</v>
      </c>
      <c r="H201" s="80" t="s">
        <v>1970</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1973</v>
      </c>
      <c r="B202" s="80">
        <v>157</v>
      </c>
      <c r="C202" s="80">
        <v>4</v>
      </c>
      <c r="D202" s="80">
        <v>10</v>
      </c>
      <c r="E202" s="80">
        <v>2007</v>
      </c>
      <c r="F202" s="80" t="s">
        <v>567</v>
      </c>
      <c r="G202" s="80" t="s">
        <v>1969</v>
      </c>
      <c r="H202" s="80" t="s">
        <v>1970</v>
      </c>
      <c r="I202" s="177"/>
      <c r="J202" s="81">
        <v>0</v>
      </c>
      <c r="K202" s="81">
        <v>0.61273256185153979</v>
      </c>
      <c r="L202" s="81">
        <v>14.713897947437363</v>
      </c>
      <c r="M202" s="81">
        <v>7.5451402018963227</v>
      </c>
      <c r="N202" s="81">
        <v>8.7485055692200806</v>
      </c>
      <c r="O202" s="81">
        <v>2.4212229451244505</v>
      </c>
      <c r="P202" s="81">
        <v>4.5958512693490059</v>
      </c>
      <c r="Q202" s="81">
        <v>0.21087327753746166</v>
      </c>
      <c r="R202" s="81">
        <v>24.246414022606874</v>
      </c>
      <c r="S202" s="81">
        <v>0.5960619895999999</v>
      </c>
      <c r="T202" s="82"/>
      <c r="U202" s="81">
        <v>0</v>
      </c>
      <c r="V202" s="81">
        <v>169</v>
      </c>
      <c r="W202" s="81">
        <v>127</v>
      </c>
      <c r="X202" s="81">
        <v>1119</v>
      </c>
      <c r="Y202" s="81">
        <v>1637</v>
      </c>
      <c r="Z202" s="81">
        <v>1198</v>
      </c>
      <c r="AA202" s="81">
        <v>900</v>
      </c>
      <c r="AB202" s="81">
        <v>3390</v>
      </c>
      <c r="AC202" s="81">
        <v>4410495</v>
      </c>
      <c r="AD202" s="81">
        <v>0.5960619895999999</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1974</v>
      </c>
      <c r="B203" s="80">
        <v>158</v>
      </c>
      <c r="C203" s="80">
        <v>5</v>
      </c>
      <c r="D203" s="80">
        <v>10</v>
      </c>
      <c r="E203" s="80">
        <v>2008</v>
      </c>
      <c r="F203" s="80" t="s">
        <v>84</v>
      </c>
      <c r="G203" s="80" t="s">
        <v>1969</v>
      </c>
      <c r="H203" s="80" t="s">
        <v>1970</v>
      </c>
      <c r="I203" s="177"/>
      <c r="J203" s="81">
        <v>0</v>
      </c>
      <c r="K203" s="81">
        <v>0.46477945902974271</v>
      </c>
      <c r="L203" s="81">
        <v>12.234394634646881</v>
      </c>
      <c r="M203" s="81">
        <v>7.1756773639598972</v>
      </c>
      <c r="N203" s="81">
        <v>9.0733888574129349</v>
      </c>
      <c r="O203" s="81">
        <v>2.3254561307763644</v>
      </c>
      <c r="P203" s="81">
        <v>4.5804122529531126</v>
      </c>
      <c r="Q203" s="81">
        <v>0.20403705465565009</v>
      </c>
      <c r="R203" s="81">
        <v>22.90336224797198</v>
      </c>
      <c r="S203" s="81">
        <v>0.46837408359999988</v>
      </c>
      <c r="T203" s="82"/>
      <c r="U203" s="81">
        <v>0</v>
      </c>
      <c r="V203" s="81">
        <v>169</v>
      </c>
      <c r="W203" s="81">
        <v>127</v>
      </c>
      <c r="X203" s="81">
        <v>1119</v>
      </c>
      <c r="Y203" s="81">
        <v>1639</v>
      </c>
      <c r="Z203" s="81">
        <v>1191</v>
      </c>
      <c r="AA203" s="81">
        <v>898</v>
      </c>
      <c r="AB203" s="81">
        <v>3334</v>
      </c>
      <c r="AC203" s="81">
        <v>4326130</v>
      </c>
      <c r="AD203" s="81">
        <v>0.46837408359999988</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1975</v>
      </c>
      <c r="B204" s="80">
        <v>159</v>
      </c>
      <c r="C204" s="80">
        <v>6</v>
      </c>
      <c r="D204" s="80">
        <v>10</v>
      </c>
      <c r="E204" s="80">
        <v>2009</v>
      </c>
      <c r="F204" s="80" t="s">
        <v>85</v>
      </c>
      <c r="G204" s="80" t="s">
        <v>1969</v>
      </c>
      <c r="H204" s="80" t="s">
        <v>1970</v>
      </c>
      <c r="I204" s="177"/>
      <c r="J204" s="81">
        <v>0</v>
      </c>
      <c r="K204" s="81">
        <v>0.38969233975647483</v>
      </c>
      <c r="L204" s="81">
        <v>9.7375767067562933</v>
      </c>
      <c r="M204" s="81">
        <v>7.2793844066854554</v>
      </c>
      <c r="N204" s="81">
        <v>7.858901431082888</v>
      </c>
      <c r="O204" s="81">
        <v>2.3975102729936855</v>
      </c>
      <c r="P204" s="81">
        <v>4.4169581648789071</v>
      </c>
      <c r="Q204" s="81">
        <v>0.19127645213505912</v>
      </c>
      <c r="R204" s="81">
        <v>23.044014054483515</v>
      </c>
      <c r="S204" s="81">
        <v>0.34383659184000004</v>
      </c>
      <c r="T204" s="82"/>
      <c r="U204" s="81">
        <v>0</v>
      </c>
      <c r="V204" s="81">
        <v>138</v>
      </c>
      <c r="W204" s="81">
        <v>155</v>
      </c>
      <c r="X204" s="81">
        <v>1238</v>
      </c>
      <c r="Y204" s="81">
        <v>1645</v>
      </c>
      <c r="Z204" s="81">
        <v>1212</v>
      </c>
      <c r="AA204" s="81">
        <v>889</v>
      </c>
      <c r="AB204" s="81">
        <v>3281</v>
      </c>
      <c r="AC204" s="81">
        <v>4246405</v>
      </c>
      <c r="AD204" s="81">
        <v>0.34383659184000004</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0</v>
      </c>
      <c r="BJ204" s="81">
        <v>0.72399999999999998</v>
      </c>
      <c r="BK204" s="81">
        <v>0</v>
      </c>
      <c r="BL204" s="81">
        <v>0</v>
      </c>
      <c r="BM204" s="82"/>
      <c r="BN204" s="81">
        <v>0</v>
      </c>
      <c r="BO204" s="81">
        <v>0</v>
      </c>
      <c r="BP204" s="81">
        <v>0</v>
      </c>
      <c r="BQ204" s="81">
        <v>1</v>
      </c>
      <c r="BR204" s="81">
        <v>0</v>
      </c>
      <c r="BS204" s="81">
        <v>0</v>
      </c>
      <c r="BT204"/>
      <c r="BU204" s="80"/>
      <c r="BV204" s="80"/>
      <c r="BW204" s="80"/>
      <c r="BX204" s="80"/>
      <c r="BY204" s="80"/>
      <c r="BZ204" s="80"/>
      <c r="CA204" s="80"/>
      <c r="CB204" s="80"/>
      <c r="CC204" s="80"/>
    </row>
    <row r="205" spans="1:81">
      <c r="A205" s="80" t="s">
        <v>1976</v>
      </c>
      <c r="B205" s="80">
        <v>160</v>
      </c>
      <c r="C205" s="80">
        <v>7</v>
      </c>
      <c r="D205" s="80">
        <v>10</v>
      </c>
      <c r="E205" s="80">
        <v>2010</v>
      </c>
      <c r="F205" s="80" t="s">
        <v>86</v>
      </c>
      <c r="G205" s="80" t="s">
        <v>1969</v>
      </c>
      <c r="H205" s="80" t="s">
        <v>1970</v>
      </c>
      <c r="I205" s="177"/>
      <c r="J205" s="81">
        <v>0</v>
      </c>
      <c r="K205" s="81">
        <v>0.44310068150805904</v>
      </c>
      <c r="L205" s="81">
        <v>8.6941958241022537</v>
      </c>
      <c r="M205" s="81">
        <v>8.4533112156326116</v>
      </c>
      <c r="N205" s="81">
        <v>9.1582246213687633</v>
      </c>
      <c r="O205" s="81">
        <v>2.43170792092323</v>
      </c>
      <c r="P205" s="81">
        <v>4.4944212474729062</v>
      </c>
      <c r="Q205" s="81">
        <v>0.19657815493860512</v>
      </c>
      <c r="R205" s="81">
        <v>24.331053618227156</v>
      </c>
      <c r="S205" s="81">
        <v>0.60481601152000009</v>
      </c>
      <c r="T205" s="82"/>
      <c r="U205" s="81">
        <v>0</v>
      </c>
      <c r="V205" s="81">
        <v>138</v>
      </c>
      <c r="W205" s="81">
        <v>155</v>
      </c>
      <c r="X205" s="81">
        <v>1238</v>
      </c>
      <c r="Y205" s="81">
        <v>1628</v>
      </c>
      <c r="Z205" s="81">
        <v>1235</v>
      </c>
      <c r="AA205" s="81">
        <v>882</v>
      </c>
      <c r="AB205" s="81">
        <v>3231</v>
      </c>
      <c r="AC205" s="81">
        <v>4248897</v>
      </c>
      <c r="AD205" s="81">
        <v>0.60481601152000009</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0</v>
      </c>
      <c r="BJ205" s="81">
        <v>0.71899999999999997</v>
      </c>
      <c r="BK205" s="81">
        <v>0</v>
      </c>
      <c r="BL205" s="81">
        <v>0</v>
      </c>
      <c r="BM205" s="82"/>
      <c r="BN205" s="81">
        <v>0</v>
      </c>
      <c r="BO205" s="81">
        <v>0</v>
      </c>
      <c r="BP205" s="81">
        <v>0</v>
      </c>
      <c r="BQ205" s="81">
        <v>1</v>
      </c>
      <c r="BR205" s="81">
        <v>0</v>
      </c>
      <c r="BS205" s="81">
        <v>0</v>
      </c>
      <c r="BT205"/>
      <c r="BU205" s="80">
        <v>0.71899999999999997</v>
      </c>
      <c r="BV205" s="80">
        <v>0</v>
      </c>
      <c r="BW205" s="80">
        <v>0</v>
      </c>
      <c r="BX205" s="80">
        <v>0</v>
      </c>
      <c r="BY205" s="80">
        <v>0</v>
      </c>
      <c r="BZ205" s="80">
        <v>0</v>
      </c>
      <c r="CA205" s="80">
        <v>0</v>
      </c>
      <c r="CB205" s="80">
        <v>0</v>
      </c>
      <c r="CC205" s="80">
        <v>0</v>
      </c>
    </row>
    <row r="206" spans="1:81">
      <c r="A206" s="80" t="s">
        <v>1977</v>
      </c>
      <c r="B206" s="80">
        <v>161</v>
      </c>
      <c r="C206" s="80">
        <v>8</v>
      </c>
      <c r="D206" s="80">
        <v>10</v>
      </c>
      <c r="E206" s="80">
        <v>2011</v>
      </c>
      <c r="F206" s="80" t="s">
        <v>87</v>
      </c>
      <c r="G206" s="80" t="s">
        <v>1969</v>
      </c>
      <c r="H206" s="80" t="s">
        <v>1970</v>
      </c>
      <c r="I206" s="177"/>
      <c r="J206" s="81">
        <v>0</v>
      </c>
      <c r="K206" s="81">
        <v>0.45052242880173382</v>
      </c>
      <c r="L206" s="81">
        <v>9.0945661700830751</v>
      </c>
      <c r="M206" s="81">
        <v>7.6774981498777208</v>
      </c>
      <c r="N206" s="81">
        <v>8.4021109449153233</v>
      </c>
      <c r="O206" s="81">
        <v>2.4570874571837016</v>
      </c>
      <c r="P206" s="81">
        <v>4.3348487555258268</v>
      </c>
      <c r="Q206" s="81">
        <v>0.22232490436282265</v>
      </c>
      <c r="R206" s="81">
        <v>23.783497188755483</v>
      </c>
      <c r="S206" s="81">
        <v>0.63052868120000005</v>
      </c>
      <c r="T206" s="82"/>
      <c r="U206" s="81">
        <v>0</v>
      </c>
      <c r="V206" s="81">
        <v>138</v>
      </c>
      <c r="W206" s="81">
        <v>155</v>
      </c>
      <c r="X206" s="81">
        <v>1238</v>
      </c>
      <c r="Y206" s="81">
        <v>1617</v>
      </c>
      <c r="Z206" s="81">
        <v>1275</v>
      </c>
      <c r="AA206" s="81">
        <v>876</v>
      </c>
      <c r="AB206" s="81">
        <v>3168</v>
      </c>
      <c r="AC206" s="81">
        <v>4146409</v>
      </c>
      <c r="AD206" s="81">
        <v>0.63052868120000005</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0</v>
      </c>
      <c r="BJ206" s="81">
        <v>0.746</v>
      </c>
      <c r="BK206" s="81">
        <v>0</v>
      </c>
      <c r="BL206" s="81">
        <v>0</v>
      </c>
      <c r="BM206" s="82"/>
      <c r="BN206" s="81">
        <v>0</v>
      </c>
      <c r="BO206" s="81">
        <v>0</v>
      </c>
      <c r="BP206" s="81">
        <v>0</v>
      </c>
      <c r="BQ206" s="81">
        <v>1</v>
      </c>
      <c r="BR206" s="81">
        <v>0</v>
      </c>
      <c r="BS206" s="81">
        <v>0</v>
      </c>
      <c r="BT206"/>
      <c r="BU206" s="80">
        <v>0.746</v>
      </c>
      <c r="BV206" s="80">
        <v>0</v>
      </c>
      <c r="BW206" s="80">
        <v>0</v>
      </c>
      <c r="BX206" s="80">
        <v>0</v>
      </c>
      <c r="BY206" s="80">
        <v>0</v>
      </c>
      <c r="BZ206" s="80">
        <v>0</v>
      </c>
      <c r="CA206" s="80">
        <v>0</v>
      </c>
      <c r="CB206" s="80">
        <v>0</v>
      </c>
      <c r="CC206" s="80">
        <v>0</v>
      </c>
    </row>
    <row r="207" spans="1:81">
      <c r="A207" s="80" t="s">
        <v>1978</v>
      </c>
      <c r="B207" s="80">
        <v>162</v>
      </c>
      <c r="C207" s="80">
        <v>9</v>
      </c>
      <c r="D207" s="80">
        <v>10</v>
      </c>
      <c r="E207" s="80">
        <v>2012</v>
      </c>
      <c r="F207" s="80" t="s">
        <v>88</v>
      </c>
      <c r="G207" s="80" t="s">
        <v>1969</v>
      </c>
      <c r="H207" s="80" t="s">
        <v>1970</v>
      </c>
      <c r="I207" s="177"/>
      <c r="J207" s="81">
        <v>0</v>
      </c>
      <c r="K207" s="81">
        <v>0.42313488566111862</v>
      </c>
      <c r="L207" s="81">
        <v>8.8281661376423575</v>
      </c>
      <c r="M207" s="81">
        <v>7.9239429249083431</v>
      </c>
      <c r="N207" s="81">
        <v>9.3950903518178155</v>
      </c>
      <c r="O207" s="81">
        <v>2.4606957137057779</v>
      </c>
      <c r="P207" s="81">
        <v>4.2948164581267818</v>
      </c>
      <c r="Q207" s="81">
        <v>0.23941577684665455</v>
      </c>
      <c r="R207" s="81">
        <v>25.025942807383434</v>
      </c>
      <c r="S207" s="81">
        <v>0.45662707200000002</v>
      </c>
      <c r="T207" s="82"/>
      <c r="U207" s="81">
        <v>0</v>
      </c>
      <c r="V207" s="81">
        <v>138</v>
      </c>
      <c r="W207" s="81">
        <v>155</v>
      </c>
      <c r="X207" s="81">
        <v>1238</v>
      </c>
      <c r="Y207" s="81">
        <v>1619</v>
      </c>
      <c r="Z207" s="81">
        <v>1287</v>
      </c>
      <c r="AA207" s="81">
        <v>863</v>
      </c>
      <c r="AB207" s="81">
        <v>3140</v>
      </c>
      <c r="AC207" s="81">
        <v>4250011</v>
      </c>
      <c r="AD207" s="81">
        <v>0.45662707200000002</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0</v>
      </c>
      <c r="BJ207" s="81">
        <v>0.751</v>
      </c>
      <c r="BK207" s="81">
        <v>0</v>
      </c>
      <c r="BL207" s="81">
        <v>0</v>
      </c>
      <c r="BM207" s="82"/>
      <c r="BN207" s="81">
        <v>0</v>
      </c>
      <c r="BO207" s="81">
        <v>0</v>
      </c>
      <c r="BP207" s="81">
        <v>0</v>
      </c>
      <c r="BQ207" s="81">
        <v>1</v>
      </c>
      <c r="BR207" s="81">
        <v>0</v>
      </c>
      <c r="BS207" s="81">
        <v>0</v>
      </c>
      <c r="BT207"/>
      <c r="BU207" s="80">
        <v>0.751</v>
      </c>
      <c r="BV207" s="80">
        <v>0</v>
      </c>
      <c r="BW207" s="80">
        <v>0</v>
      </c>
      <c r="BX207" s="80">
        <v>0</v>
      </c>
      <c r="BY207" s="80">
        <v>0</v>
      </c>
      <c r="BZ207" s="80">
        <v>0</v>
      </c>
      <c r="CA207" s="80">
        <v>0</v>
      </c>
      <c r="CB207" s="80">
        <v>0</v>
      </c>
      <c r="CC207" s="80">
        <v>0</v>
      </c>
    </row>
    <row r="208" spans="1:81">
      <c r="A208" s="80" t="s">
        <v>1979</v>
      </c>
      <c r="B208" s="80">
        <v>163</v>
      </c>
      <c r="C208" s="80">
        <v>10</v>
      </c>
      <c r="D208" s="80">
        <v>10</v>
      </c>
      <c r="E208" s="80">
        <v>2013</v>
      </c>
      <c r="F208" s="80" t="s">
        <v>89</v>
      </c>
      <c r="G208" s="80" t="s">
        <v>1969</v>
      </c>
      <c r="H208" s="80" t="s">
        <v>1970</v>
      </c>
      <c r="I208" s="177"/>
      <c r="J208" s="81">
        <v>0</v>
      </c>
      <c r="K208" s="81">
        <v>0.35524193050461256</v>
      </c>
      <c r="L208" s="81">
        <v>7.9909372593986596</v>
      </c>
      <c r="M208" s="81">
        <v>7.6866597737880307</v>
      </c>
      <c r="N208" s="81">
        <v>8.194906692334067</v>
      </c>
      <c r="O208" s="81">
        <v>2.3957912165198838</v>
      </c>
      <c r="P208" s="81">
        <v>4.1861147723478744</v>
      </c>
      <c r="Q208" s="81">
        <v>0.24111932412130382</v>
      </c>
      <c r="R208" s="81">
        <v>25.574070808344967</v>
      </c>
      <c r="S208" s="81">
        <v>0.29967134973999998</v>
      </c>
      <c r="T208" s="82"/>
      <c r="U208" s="81">
        <v>0</v>
      </c>
      <c r="V208" s="81">
        <v>138</v>
      </c>
      <c r="W208" s="81">
        <v>155</v>
      </c>
      <c r="X208" s="81">
        <v>1238</v>
      </c>
      <c r="Y208" s="81">
        <v>1620</v>
      </c>
      <c r="Z208" s="81">
        <v>1309</v>
      </c>
      <c r="AA208" s="81">
        <v>838</v>
      </c>
      <c r="AB208" s="81">
        <v>3117</v>
      </c>
      <c r="AC208" s="81">
        <v>4239460</v>
      </c>
      <c r="AD208" s="81">
        <v>0.29967134973999998</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0</v>
      </c>
      <c r="BJ208" s="81">
        <v>0.75</v>
      </c>
      <c r="BK208" s="81">
        <v>0</v>
      </c>
      <c r="BL208" s="81">
        <v>0</v>
      </c>
      <c r="BM208" s="82"/>
      <c r="BN208" s="81">
        <v>0</v>
      </c>
      <c r="BO208" s="81">
        <v>0</v>
      </c>
      <c r="BP208" s="81">
        <v>0</v>
      </c>
      <c r="BQ208" s="81">
        <v>1</v>
      </c>
      <c r="BR208" s="81">
        <v>0</v>
      </c>
      <c r="BS208" s="81">
        <v>0</v>
      </c>
      <c r="BT208"/>
      <c r="BU208" s="80">
        <v>0.75</v>
      </c>
      <c r="BV208" s="80">
        <v>0</v>
      </c>
      <c r="BW208" s="80">
        <v>0</v>
      </c>
      <c r="BX208" s="80">
        <v>0</v>
      </c>
      <c r="BY208" s="80">
        <v>0</v>
      </c>
      <c r="BZ208" s="80">
        <v>0</v>
      </c>
      <c r="CA208" s="80">
        <v>0</v>
      </c>
      <c r="CB208" s="80">
        <v>0</v>
      </c>
      <c r="CC208" s="80">
        <v>0</v>
      </c>
    </row>
    <row r="209" spans="1:81">
      <c r="A209" s="80" t="s">
        <v>1980</v>
      </c>
      <c r="B209" s="80">
        <v>164</v>
      </c>
      <c r="C209" s="80">
        <v>11</v>
      </c>
      <c r="D209" s="80">
        <v>10</v>
      </c>
      <c r="E209" s="80">
        <v>2014</v>
      </c>
      <c r="F209" s="80" t="s">
        <v>90</v>
      </c>
      <c r="G209" s="80" t="s">
        <v>1969</v>
      </c>
      <c r="H209" s="80" t="s">
        <v>1970</v>
      </c>
      <c r="I209" s="177"/>
      <c r="J209" s="81">
        <v>0</v>
      </c>
      <c r="K209" s="81">
        <v>0.49506343624279892</v>
      </c>
      <c r="L209" s="81">
        <v>6.9386222779178555</v>
      </c>
      <c r="M209" s="81">
        <v>6.8329962581010131</v>
      </c>
      <c r="N209" s="81">
        <v>8.1910495234741045</v>
      </c>
      <c r="O209" s="81">
        <v>2.3025534618083432</v>
      </c>
      <c r="P209" s="81">
        <v>4.1476309705418783</v>
      </c>
      <c r="Q209" s="81">
        <v>0.22607349806319793</v>
      </c>
      <c r="R209" s="81">
        <v>24.965353568779229</v>
      </c>
      <c r="S209" s="81">
        <v>0.4659355699199999</v>
      </c>
      <c r="T209" s="82"/>
      <c r="U209" s="81">
        <v>0</v>
      </c>
      <c r="V209" s="81">
        <v>167</v>
      </c>
      <c r="W209" s="81">
        <v>125</v>
      </c>
      <c r="X209" s="81">
        <v>1004</v>
      </c>
      <c r="Y209" s="81">
        <v>1609</v>
      </c>
      <c r="Z209" s="81">
        <v>1325</v>
      </c>
      <c r="AA209" s="81">
        <v>826</v>
      </c>
      <c r="AB209" s="81">
        <v>3046</v>
      </c>
      <c r="AC209" s="81">
        <v>4151565</v>
      </c>
      <c r="AD209" s="81">
        <v>0.4659355699199999</v>
      </c>
      <c r="AE209" s="82"/>
      <c r="AF209" s="81">
        <v>0</v>
      </c>
      <c r="AG209" s="81">
        <v>343416.56248764286</v>
      </c>
      <c r="AH209" s="81">
        <v>887542.59397139412</v>
      </c>
      <c r="AI209" s="81">
        <v>6587404.1649701986</v>
      </c>
      <c r="AJ209" s="81">
        <v>9386844.5375968218</v>
      </c>
      <c r="AK209" s="81">
        <v>0</v>
      </c>
      <c r="AL209" s="81">
        <v>0</v>
      </c>
      <c r="AM209" s="81">
        <v>418170.28296720894</v>
      </c>
      <c r="AN209" s="81">
        <v>0</v>
      </c>
      <c r="AO209" s="81">
        <v>0</v>
      </c>
      <c r="AP209" s="82"/>
      <c r="AQ209" s="81">
        <v>2</v>
      </c>
      <c r="AR209" s="81">
        <v>0</v>
      </c>
      <c r="AS209" s="81">
        <v>0</v>
      </c>
      <c r="AT209" s="81">
        <v>0</v>
      </c>
      <c r="AU209" s="81">
        <v>0</v>
      </c>
      <c r="AV209" s="81">
        <v>0</v>
      </c>
      <c r="AW209" s="81" t="s">
        <v>564</v>
      </c>
      <c r="AX209" s="82"/>
      <c r="AY209" s="81">
        <v>7.1</v>
      </c>
      <c r="AZ209" s="81">
        <v>0</v>
      </c>
      <c r="BA209" s="81">
        <v>0</v>
      </c>
      <c r="BB209" s="81">
        <v>0</v>
      </c>
      <c r="BC209" s="81">
        <v>0</v>
      </c>
      <c r="BD209" s="81">
        <v>0</v>
      </c>
      <c r="BE209" s="81" t="s">
        <v>564</v>
      </c>
      <c r="BF209" s="82"/>
      <c r="BG209" s="81">
        <v>0</v>
      </c>
      <c r="BH209" s="81">
        <v>0</v>
      </c>
      <c r="BI209" s="81">
        <v>0</v>
      </c>
      <c r="BJ209" s="81">
        <v>0.79700000000000004</v>
      </c>
      <c r="BK209" s="81">
        <v>0</v>
      </c>
      <c r="BL209" s="81">
        <v>0</v>
      </c>
      <c r="BM209" s="82"/>
      <c r="BN209" s="81">
        <v>0</v>
      </c>
      <c r="BO209" s="81">
        <v>0</v>
      </c>
      <c r="BP209" s="81">
        <v>0</v>
      </c>
      <c r="BQ209" s="81">
        <v>1</v>
      </c>
      <c r="BR209" s="81">
        <v>0</v>
      </c>
      <c r="BS209" s="81">
        <v>0</v>
      </c>
      <c r="BT209"/>
      <c r="BU209" s="80">
        <v>0.79700000000000004</v>
      </c>
      <c r="BV209" s="80">
        <v>0</v>
      </c>
      <c r="BW209" s="80">
        <v>0</v>
      </c>
      <c r="BX209" s="80">
        <v>0</v>
      </c>
      <c r="BY209" s="80">
        <v>0</v>
      </c>
      <c r="BZ209" s="80">
        <v>0</v>
      </c>
      <c r="CA209" s="80">
        <v>0</v>
      </c>
      <c r="CB209" s="80">
        <v>0</v>
      </c>
      <c r="CC209" s="80">
        <v>0</v>
      </c>
    </row>
    <row r="210" spans="1:81">
      <c r="A210" s="80" t="s">
        <v>1981</v>
      </c>
      <c r="B210" s="80">
        <v>165</v>
      </c>
      <c r="C210" s="80">
        <v>12</v>
      </c>
      <c r="D210" s="80">
        <v>10</v>
      </c>
      <c r="E210" s="80">
        <v>2015</v>
      </c>
      <c r="F210" s="80" t="s">
        <v>91</v>
      </c>
      <c r="G210" s="80" t="s">
        <v>1969</v>
      </c>
      <c r="H210" s="80" t="s">
        <v>1970</v>
      </c>
      <c r="I210" s="177"/>
      <c r="J210" s="81">
        <v>0</v>
      </c>
      <c r="K210" s="81">
        <v>0.47170279377183472</v>
      </c>
      <c r="L210" s="81">
        <v>6.645424762847413</v>
      </c>
      <c r="M210" s="81">
        <v>9.7026927330734623</v>
      </c>
      <c r="N210" s="81">
        <v>6.8686123703553568</v>
      </c>
      <c r="O210" s="81">
        <v>2.3098408928583667</v>
      </c>
      <c r="P210" s="81">
        <v>4.1910967632280833</v>
      </c>
      <c r="Q210" s="81">
        <v>0.21608339185255587</v>
      </c>
      <c r="R210" s="81">
        <v>24.53956461742472</v>
      </c>
      <c r="S210" s="81">
        <v>0.42517094119999987</v>
      </c>
      <c r="T210" s="82"/>
      <c r="U210" s="81">
        <v>0</v>
      </c>
      <c r="V210" s="81">
        <v>167</v>
      </c>
      <c r="W210" s="81">
        <v>125</v>
      </c>
      <c r="X210" s="81">
        <v>1004</v>
      </c>
      <c r="Y210" s="81">
        <v>1579</v>
      </c>
      <c r="Z210" s="81">
        <v>1342</v>
      </c>
      <c r="AA210" s="81">
        <v>834</v>
      </c>
      <c r="AB210" s="81">
        <v>2974</v>
      </c>
      <c r="AC210" s="81">
        <v>4203696</v>
      </c>
      <c r="AD210" s="81">
        <v>0.42517094119999987</v>
      </c>
      <c r="AE210" s="82"/>
      <c r="AF210" s="81">
        <v>0</v>
      </c>
      <c r="AG210" s="81">
        <v>305539.39672960126</v>
      </c>
      <c r="AH210" s="81">
        <v>609816.02086085209</v>
      </c>
      <c r="AI210" s="81">
        <v>10873132.085486755</v>
      </c>
      <c r="AJ210" s="81">
        <v>7992136.6493001226</v>
      </c>
      <c r="AK210" s="81">
        <v>0</v>
      </c>
      <c r="AL210" s="81">
        <v>0</v>
      </c>
      <c r="AM210" s="81">
        <v>407574.22453921108</v>
      </c>
      <c r="AN210" s="81">
        <v>0</v>
      </c>
      <c r="AO210" s="81">
        <v>0</v>
      </c>
      <c r="AP210" s="82"/>
      <c r="AQ210" s="81">
        <v>3</v>
      </c>
      <c r="AR210" s="81">
        <v>0</v>
      </c>
      <c r="AS210" s="81">
        <v>0</v>
      </c>
      <c r="AT210" s="81">
        <v>0</v>
      </c>
      <c r="AU210" s="81">
        <v>0</v>
      </c>
      <c r="AV210" s="81">
        <v>0</v>
      </c>
      <c r="AW210" s="81" t="s">
        <v>564</v>
      </c>
      <c r="AX210" s="82"/>
      <c r="AY210" s="81">
        <v>10</v>
      </c>
      <c r="AZ210" s="81">
        <v>0</v>
      </c>
      <c r="BA210" s="81">
        <v>0</v>
      </c>
      <c r="BB210" s="81">
        <v>0</v>
      </c>
      <c r="BC210" s="81">
        <v>0</v>
      </c>
      <c r="BD210" s="81">
        <v>0</v>
      </c>
      <c r="BE210" s="81" t="s">
        <v>564</v>
      </c>
      <c r="BF210" s="82"/>
      <c r="BG210" s="81">
        <v>0</v>
      </c>
      <c r="BH210" s="81">
        <v>0</v>
      </c>
      <c r="BI210" s="81">
        <v>0</v>
      </c>
      <c r="BJ210" s="81">
        <v>0.86599999999999999</v>
      </c>
      <c r="BK210" s="81">
        <v>0</v>
      </c>
      <c r="BL210" s="81">
        <v>0</v>
      </c>
      <c r="BM210" s="82"/>
      <c r="BN210" s="81">
        <v>0</v>
      </c>
      <c r="BO210" s="81">
        <v>0</v>
      </c>
      <c r="BP210" s="81">
        <v>0</v>
      </c>
      <c r="BQ210" s="81">
        <v>1</v>
      </c>
      <c r="BR210" s="81">
        <v>0</v>
      </c>
      <c r="BS210" s="81">
        <v>0</v>
      </c>
      <c r="BT210"/>
      <c r="BU210" s="80">
        <v>0.86599999999999999</v>
      </c>
      <c r="BV210" s="80">
        <v>0</v>
      </c>
      <c r="BW210" s="80">
        <v>0</v>
      </c>
      <c r="BX210" s="80">
        <v>0</v>
      </c>
      <c r="BY210" s="80">
        <v>0</v>
      </c>
      <c r="BZ210" s="80">
        <v>0</v>
      </c>
      <c r="CA210" s="80">
        <v>0</v>
      </c>
      <c r="CB210" s="80">
        <v>0</v>
      </c>
      <c r="CC210" s="80">
        <v>0</v>
      </c>
    </row>
    <row r="211" spans="1:81">
      <c r="A211" s="80" t="s">
        <v>1982</v>
      </c>
      <c r="B211" s="80">
        <v>166</v>
      </c>
      <c r="C211" s="80">
        <v>13</v>
      </c>
      <c r="D211" s="80">
        <v>10</v>
      </c>
      <c r="E211" s="80">
        <v>2016</v>
      </c>
      <c r="F211" s="80" t="s">
        <v>92</v>
      </c>
      <c r="G211" s="80" t="s">
        <v>1969</v>
      </c>
      <c r="H211" s="80" t="s">
        <v>1970</v>
      </c>
      <c r="I211" s="177"/>
      <c r="J211" s="81">
        <v>0</v>
      </c>
      <c r="K211" s="81">
        <v>0.46323012755344217</v>
      </c>
      <c r="L211" s="81">
        <v>6.6329123471892721</v>
      </c>
      <c r="M211" s="81">
        <v>5.795303401926736</v>
      </c>
      <c r="N211" s="81">
        <v>7.3208983398875302</v>
      </c>
      <c r="O211" s="81">
        <v>2.2800911711993548</v>
      </c>
      <c r="P211" s="81">
        <v>4.2902514677756143</v>
      </c>
      <c r="Q211" s="81">
        <v>0.20652804943721897</v>
      </c>
      <c r="R211" s="81">
        <v>24.729122192872875</v>
      </c>
      <c r="S211" s="81">
        <v>0.40609397598000002</v>
      </c>
      <c r="T211" s="82"/>
      <c r="U211" s="81">
        <v>0</v>
      </c>
      <c r="V211" s="81">
        <v>167</v>
      </c>
      <c r="W211" s="81">
        <v>125</v>
      </c>
      <c r="X211" s="81">
        <v>1004</v>
      </c>
      <c r="Y211" s="81">
        <v>1563</v>
      </c>
      <c r="Z211" s="81">
        <v>1341</v>
      </c>
      <c r="AA211" s="81">
        <v>883</v>
      </c>
      <c r="AB211" s="81">
        <v>2924</v>
      </c>
      <c r="AC211" s="81">
        <v>4223490.6499217916</v>
      </c>
      <c r="AD211" s="81">
        <v>0.40609397598000002</v>
      </c>
      <c r="AE211" s="82"/>
      <c r="AF211" s="81">
        <v>0</v>
      </c>
      <c r="AG211" s="81">
        <v>292043.41620641667</v>
      </c>
      <c r="AH211" s="81">
        <v>440712.24614941061</v>
      </c>
      <c r="AI211" s="81">
        <v>6718761.7090775687</v>
      </c>
      <c r="AJ211" s="81">
        <v>8911287.7914176136</v>
      </c>
      <c r="AK211" s="81">
        <v>0</v>
      </c>
      <c r="AL211" s="81">
        <v>0</v>
      </c>
      <c r="AM211" s="81">
        <v>401033.25590577541</v>
      </c>
      <c r="AN211" s="81">
        <v>0</v>
      </c>
      <c r="AO211" s="81">
        <v>0</v>
      </c>
      <c r="AP211" s="82"/>
      <c r="AQ211" s="81">
        <v>3</v>
      </c>
      <c r="AR211" s="81">
        <v>0</v>
      </c>
      <c r="AS211" s="81">
        <v>0</v>
      </c>
      <c r="AT211" s="81">
        <v>0</v>
      </c>
      <c r="AU211" s="81">
        <v>0</v>
      </c>
      <c r="AV211" s="81">
        <v>0</v>
      </c>
      <c r="AW211" s="81" t="s">
        <v>564</v>
      </c>
      <c r="AX211" s="82"/>
      <c r="AY211" s="81">
        <v>10</v>
      </c>
      <c r="AZ211" s="81">
        <v>0</v>
      </c>
      <c r="BA211" s="81">
        <v>0</v>
      </c>
      <c r="BB211" s="81">
        <v>0</v>
      </c>
      <c r="BC211" s="81">
        <v>0</v>
      </c>
      <c r="BD211" s="81">
        <v>0</v>
      </c>
      <c r="BE211" s="81" t="s">
        <v>564</v>
      </c>
      <c r="BF211" s="82"/>
      <c r="BG211" s="81">
        <v>0</v>
      </c>
      <c r="BH211" s="81">
        <v>0</v>
      </c>
      <c r="BI211" s="81">
        <v>0</v>
      </c>
      <c r="BJ211" s="81">
        <v>0.83299999999999996</v>
      </c>
      <c r="BK211" s="81">
        <v>0</v>
      </c>
      <c r="BL211" s="81">
        <v>0</v>
      </c>
      <c r="BM211" s="82"/>
      <c r="BN211" s="81">
        <v>0</v>
      </c>
      <c r="BO211" s="81">
        <v>0</v>
      </c>
      <c r="BP211" s="81">
        <v>0</v>
      </c>
      <c r="BQ211" s="81">
        <v>1</v>
      </c>
      <c r="BR211" s="81">
        <v>0</v>
      </c>
      <c r="BS211" s="81">
        <v>0</v>
      </c>
      <c r="BT211"/>
      <c r="BU211" s="80">
        <v>0.83299999999999996</v>
      </c>
      <c r="BV211" s="80">
        <v>0</v>
      </c>
      <c r="BW211" s="80">
        <v>0</v>
      </c>
      <c r="BX211" s="80">
        <v>0</v>
      </c>
      <c r="BY211" s="80">
        <v>0</v>
      </c>
      <c r="BZ211" s="80">
        <v>0</v>
      </c>
      <c r="CA211" s="80">
        <v>0</v>
      </c>
      <c r="CB211" s="80">
        <v>0</v>
      </c>
      <c r="CC211" s="80">
        <v>0</v>
      </c>
    </row>
    <row r="212" spans="1:81">
      <c r="A212" s="80" t="s">
        <v>1983</v>
      </c>
      <c r="B212" s="80">
        <v>167</v>
      </c>
      <c r="C212" s="80">
        <v>14</v>
      </c>
      <c r="D212" s="80">
        <v>10</v>
      </c>
      <c r="E212" s="80">
        <v>2017</v>
      </c>
      <c r="F212" s="80" t="s">
        <v>71</v>
      </c>
      <c r="G212" s="80" t="s">
        <v>1969</v>
      </c>
      <c r="H212" s="80" t="s">
        <v>1970</v>
      </c>
      <c r="I212" s="177"/>
      <c r="J212" s="81">
        <v>0</v>
      </c>
      <c r="K212" s="81">
        <v>0.45887208506646471</v>
      </c>
      <c r="L212" s="81">
        <v>7.7635175417657161</v>
      </c>
      <c r="M212" s="81">
        <v>5.2552665548082276</v>
      </c>
      <c r="N212" s="81">
        <v>8.0586961941420761</v>
      </c>
      <c r="O212" s="81">
        <v>2.2796815499806735</v>
      </c>
      <c r="P212" s="81">
        <v>4.2534183693895002</v>
      </c>
      <c r="Q212" s="81">
        <v>0.19718400214455326</v>
      </c>
      <c r="R212" s="81">
        <v>23.751561698764327</v>
      </c>
      <c r="S212" s="81">
        <v>0.47316067707999998</v>
      </c>
      <c r="T212" s="82"/>
      <c r="U212" s="81">
        <v>0</v>
      </c>
      <c r="V212" s="81">
        <v>167</v>
      </c>
      <c r="W212" s="81">
        <v>125</v>
      </c>
      <c r="X212" s="81">
        <v>1004</v>
      </c>
      <c r="Y212" s="81">
        <v>1553</v>
      </c>
      <c r="Z212" s="81">
        <v>1363</v>
      </c>
      <c r="AA212" s="81">
        <v>881</v>
      </c>
      <c r="AB212" s="81">
        <v>2887</v>
      </c>
      <c r="AC212" s="81">
        <v>4137022.9999999991</v>
      </c>
      <c r="AD212" s="81">
        <v>0.47316067707999998</v>
      </c>
      <c r="AE212" s="82"/>
      <c r="AF212" s="81">
        <v>0</v>
      </c>
      <c r="AG212" s="81">
        <v>293231.8481823706</v>
      </c>
      <c r="AH212" s="81">
        <v>917301.60185590689</v>
      </c>
      <c r="AI212" s="81">
        <v>6375603.8318563364</v>
      </c>
      <c r="AJ212" s="81">
        <v>10101250.106847361</v>
      </c>
      <c r="AK212" s="81">
        <v>0</v>
      </c>
      <c r="AL212" s="81">
        <v>0</v>
      </c>
      <c r="AM212" s="81">
        <v>396578.18884046382</v>
      </c>
      <c r="AN212" s="81">
        <v>0</v>
      </c>
      <c r="AO212" s="81">
        <v>0</v>
      </c>
      <c r="AP212" s="82"/>
      <c r="AQ212" s="81">
        <v>3</v>
      </c>
      <c r="AR212" s="81">
        <v>0</v>
      </c>
      <c r="AS212" s="81">
        <v>0</v>
      </c>
      <c r="AT212" s="81">
        <v>0</v>
      </c>
      <c r="AU212" s="81">
        <v>0</v>
      </c>
      <c r="AV212" s="81">
        <v>0</v>
      </c>
      <c r="AW212" s="81" t="s">
        <v>564</v>
      </c>
      <c r="AX212" s="82"/>
      <c r="AY212" s="81">
        <v>10</v>
      </c>
      <c r="AZ212" s="81">
        <v>0</v>
      </c>
      <c r="BA212" s="81">
        <v>0</v>
      </c>
      <c r="BB212" s="81">
        <v>0</v>
      </c>
      <c r="BC212" s="81">
        <v>0</v>
      </c>
      <c r="BD212" s="81">
        <v>0</v>
      </c>
      <c r="BE212" s="81" t="s">
        <v>564</v>
      </c>
      <c r="BF212" s="82"/>
      <c r="BG212" s="81">
        <v>0</v>
      </c>
      <c r="BH212" s="81">
        <v>0</v>
      </c>
      <c r="BI212" s="81">
        <v>0</v>
      </c>
      <c r="BJ212" s="81">
        <v>0.86899999999999999</v>
      </c>
      <c r="BK212" s="81">
        <v>0</v>
      </c>
      <c r="BL212" s="81">
        <v>0</v>
      </c>
      <c r="BM212" s="82"/>
      <c r="BN212" s="81">
        <v>0</v>
      </c>
      <c r="BO212" s="81">
        <v>0</v>
      </c>
      <c r="BP212" s="81">
        <v>0</v>
      </c>
      <c r="BQ212" s="81">
        <v>1</v>
      </c>
      <c r="BR212" s="81">
        <v>0</v>
      </c>
      <c r="BS212" s="81">
        <v>0</v>
      </c>
      <c r="BT212"/>
      <c r="BU212" s="80">
        <v>0.86899999999999999</v>
      </c>
      <c r="BV212" s="80">
        <v>0</v>
      </c>
      <c r="BW212" s="80">
        <v>0</v>
      </c>
      <c r="BX212" s="80">
        <v>0</v>
      </c>
      <c r="BY212" s="80">
        <v>0</v>
      </c>
      <c r="BZ212" s="80">
        <v>0</v>
      </c>
      <c r="CA212" s="80">
        <v>0</v>
      </c>
      <c r="CB212" s="80">
        <v>0</v>
      </c>
      <c r="CC212" s="80">
        <v>0</v>
      </c>
    </row>
    <row r="213" spans="1:81">
      <c r="A213" s="80" t="s">
        <v>1984</v>
      </c>
      <c r="B213" s="80">
        <v>168</v>
      </c>
      <c r="C213" s="80">
        <v>15</v>
      </c>
      <c r="D213" s="80">
        <v>10</v>
      </c>
      <c r="E213" s="80">
        <v>2018</v>
      </c>
      <c r="F213" s="80" t="s">
        <v>93</v>
      </c>
      <c r="G213" s="80" t="s">
        <v>1969</v>
      </c>
      <c r="H213" s="80" t="s">
        <v>1970</v>
      </c>
      <c r="I213" s="177"/>
      <c r="J213" s="81">
        <v>0</v>
      </c>
      <c r="K213" s="81">
        <v>0.4219070513304482</v>
      </c>
      <c r="L213" s="81">
        <v>7.0659388083801788</v>
      </c>
      <c r="M213" s="81">
        <v>4.9375223542718407</v>
      </c>
      <c r="N213" s="81">
        <v>6.389289086275606</v>
      </c>
      <c r="O213" s="81">
        <v>2.279520519521228</v>
      </c>
      <c r="P213" s="81">
        <v>4.1346006706679734</v>
      </c>
      <c r="Q213" s="81">
        <v>0.18063175903657822</v>
      </c>
      <c r="R213" s="81">
        <v>24.05935817318263</v>
      </c>
      <c r="S213" s="81">
        <v>0.27277215539999999</v>
      </c>
      <c r="T213" s="82"/>
      <c r="U213" s="81">
        <v>0</v>
      </c>
      <c r="V213" s="81">
        <v>167</v>
      </c>
      <c r="W213" s="81">
        <v>125</v>
      </c>
      <c r="X213" s="81">
        <v>1004</v>
      </c>
      <c r="Y213" s="81">
        <v>1549</v>
      </c>
      <c r="Z213" s="81">
        <v>1389</v>
      </c>
      <c r="AA213" s="81">
        <v>865</v>
      </c>
      <c r="AB213" s="81">
        <v>2850</v>
      </c>
      <c r="AC213" s="81">
        <v>4174211</v>
      </c>
      <c r="AD213" s="81">
        <v>0.27277215539999999</v>
      </c>
      <c r="AE213" s="82"/>
      <c r="AF213" s="81">
        <v>0</v>
      </c>
      <c r="AG213" s="81">
        <v>261619.40480565769</v>
      </c>
      <c r="AH213" s="81">
        <v>879380.2516419146</v>
      </c>
      <c r="AI213" s="81">
        <v>6154320.6730820416</v>
      </c>
      <c r="AJ213" s="81">
        <v>8171782.4938255642</v>
      </c>
      <c r="AK213" s="81">
        <v>0</v>
      </c>
      <c r="AL213" s="81">
        <v>0</v>
      </c>
      <c r="AM213" s="81">
        <v>392305.66552819929</v>
      </c>
      <c r="AN213" s="81">
        <v>0</v>
      </c>
      <c r="AO213" s="81">
        <v>0</v>
      </c>
      <c r="AP213" s="82"/>
      <c r="AQ213" s="81">
        <v>3</v>
      </c>
      <c r="AR213" s="81">
        <v>0</v>
      </c>
      <c r="AS213" s="81">
        <v>0</v>
      </c>
      <c r="AT213" s="81">
        <v>0</v>
      </c>
      <c r="AU213" s="81">
        <v>0</v>
      </c>
      <c r="AV213" s="81">
        <v>0</v>
      </c>
      <c r="AW213" s="81" t="s">
        <v>564</v>
      </c>
      <c r="AX213" s="82"/>
      <c r="AY213" s="81">
        <v>10</v>
      </c>
      <c r="AZ213" s="81">
        <v>0</v>
      </c>
      <c r="BA213" s="81">
        <v>0</v>
      </c>
      <c r="BB213" s="81">
        <v>0</v>
      </c>
      <c r="BC213" s="81">
        <v>0</v>
      </c>
      <c r="BD213" s="81">
        <v>0</v>
      </c>
      <c r="BE213" s="81" t="s">
        <v>564</v>
      </c>
      <c r="BF213" s="82"/>
      <c r="BG213" s="81">
        <v>0</v>
      </c>
      <c r="BH213" s="81">
        <v>0</v>
      </c>
      <c r="BI213" s="81">
        <v>0</v>
      </c>
      <c r="BJ213" s="81">
        <v>0.79400000000000004</v>
      </c>
      <c r="BK213" s="81">
        <v>0</v>
      </c>
      <c r="BL213" s="81">
        <v>0</v>
      </c>
      <c r="BM213" s="82"/>
      <c r="BN213" s="81">
        <v>0</v>
      </c>
      <c r="BO213" s="81">
        <v>0</v>
      </c>
      <c r="BP213" s="81">
        <v>0</v>
      </c>
      <c r="BQ213" s="81">
        <v>1</v>
      </c>
      <c r="BR213" s="81">
        <v>0</v>
      </c>
      <c r="BS213" s="81">
        <v>0</v>
      </c>
      <c r="BT213"/>
      <c r="BU213" s="80">
        <v>0.79400000000000004</v>
      </c>
      <c r="BV213" s="80">
        <v>0</v>
      </c>
      <c r="BW213" s="80">
        <v>0</v>
      </c>
      <c r="BX213" s="80">
        <v>0</v>
      </c>
      <c r="BY213" s="80">
        <v>0</v>
      </c>
      <c r="BZ213" s="80">
        <v>0</v>
      </c>
      <c r="CA213" s="80">
        <v>0</v>
      </c>
      <c r="CB213" s="80">
        <v>0</v>
      </c>
      <c r="CC213" s="80">
        <v>0</v>
      </c>
    </row>
    <row r="214" spans="1:81">
      <c r="A214" s="80" t="s">
        <v>1985</v>
      </c>
      <c r="B214" s="80">
        <v>169</v>
      </c>
      <c r="C214" s="80">
        <v>16</v>
      </c>
      <c r="D214" s="80">
        <v>10</v>
      </c>
      <c r="E214" s="80">
        <v>2019</v>
      </c>
      <c r="F214" s="80" t="s">
        <v>73</v>
      </c>
      <c r="G214" s="80" t="s">
        <v>1969</v>
      </c>
      <c r="H214" s="80" t="s">
        <v>1970</v>
      </c>
      <c r="I214" s="177"/>
      <c r="J214" s="81">
        <v>0</v>
      </c>
      <c r="K214" s="81">
        <v>0.37799854898579832</v>
      </c>
      <c r="L214" s="81">
        <v>7.0890631471842935</v>
      </c>
      <c r="M214" s="81">
        <v>4.9382138748048297</v>
      </c>
      <c r="N214" s="81">
        <v>5.8862482207096454</v>
      </c>
      <c r="O214" s="81">
        <v>2.2265933370343025</v>
      </c>
      <c r="P214" s="81">
        <v>3.9057190240414892</v>
      </c>
      <c r="Q214" s="81">
        <v>0.17216752387900869</v>
      </c>
      <c r="R214" s="81">
        <v>24.081080118603431</v>
      </c>
      <c r="S214" s="81">
        <v>0.21724655238999999</v>
      </c>
      <c r="T214" s="82"/>
      <c r="U214" s="81">
        <v>0</v>
      </c>
      <c r="V214" s="81">
        <v>167</v>
      </c>
      <c r="W214" s="81">
        <v>125</v>
      </c>
      <c r="X214" s="81">
        <v>1004</v>
      </c>
      <c r="Y214" s="81">
        <v>1537</v>
      </c>
      <c r="Z214" s="81">
        <v>1394</v>
      </c>
      <c r="AA214" s="81">
        <v>811</v>
      </c>
      <c r="AB214" s="81">
        <v>2790</v>
      </c>
      <c r="AC214" s="81">
        <v>4246410</v>
      </c>
      <c r="AD214" s="81">
        <v>0.21724655238999999</v>
      </c>
      <c r="AE214" s="82"/>
      <c r="AF214" s="81">
        <v>0</v>
      </c>
      <c r="AG214" s="81">
        <v>253356.05562286539</v>
      </c>
      <c r="AH214" s="81">
        <v>922511.63197975548</v>
      </c>
      <c r="AI214" s="81">
        <v>7008390.6944598584</v>
      </c>
      <c r="AJ214" s="81">
        <v>8780779.8032792024</v>
      </c>
      <c r="AK214" s="81">
        <v>0</v>
      </c>
      <c r="AL214" s="81">
        <v>0</v>
      </c>
      <c r="AM214" s="81">
        <v>379976.99689124495</v>
      </c>
      <c r="AN214" s="81">
        <v>0</v>
      </c>
      <c r="AO214" s="81">
        <v>0</v>
      </c>
      <c r="AP214" s="82"/>
      <c r="AQ214" s="81">
        <v>3</v>
      </c>
      <c r="AR214" s="81">
        <v>0</v>
      </c>
      <c r="AS214" s="81">
        <v>0</v>
      </c>
      <c r="AT214" s="81">
        <v>0</v>
      </c>
      <c r="AU214" s="81">
        <v>0</v>
      </c>
      <c r="AV214" s="81">
        <v>0</v>
      </c>
      <c r="AW214" s="81" t="s">
        <v>564</v>
      </c>
      <c r="AX214" s="82"/>
      <c r="AY214" s="81">
        <v>10</v>
      </c>
      <c r="AZ214" s="81">
        <v>0</v>
      </c>
      <c r="BA214" s="81">
        <v>0</v>
      </c>
      <c r="BB214" s="81">
        <v>0</v>
      </c>
      <c r="BC214" s="81">
        <v>0</v>
      </c>
      <c r="BD214" s="81">
        <v>0</v>
      </c>
      <c r="BE214" s="81" t="s">
        <v>564</v>
      </c>
      <c r="BF214" s="82"/>
      <c r="BG214" s="81">
        <v>0</v>
      </c>
      <c r="BH214" s="81">
        <v>0</v>
      </c>
      <c r="BI214" s="81">
        <v>0</v>
      </c>
      <c r="BJ214" s="81">
        <v>0.63300000000000001</v>
      </c>
      <c r="BK214" s="81">
        <v>0</v>
      </c>
      <c r="BL214" s="81">
        <v>0</v>
      </c>
      <c r="BM214" s="82"/>
      <c r="BN214" s="81">
        <v>0</v>
      </c>
      <c r="BO214" s="81">
        <v>0</v>
      </c>
      <c r="BP214" s="81">
        <v>0</v>
      </c>
      <c r="BQ214" s="81">
        <v>1</v>
      </c>
      <c r="BR214" s="81">
        <v>0</v>
      </c>
      <c r="BS214" s="81">
        <v>0</v>
      </c>
      <c r="BT214"/>
      <c r="BU214" s="80">
        <v>0.63300000000000001</v>
      </c>
      <c r="BV214" s="80">
        <v>0</v>
      </c>
      <c r="BW214" s="80">
        <v>0</v>
      </c>
      <c r="BX214" s="80">
        <v>0</v>
      </c>
      <c r="BY214" s="80">
        <v>0</v>
      </c>
      <c r="BZ214" s="80">
        <v>0</v>
      </c>
      <c r="CA214" s="80">
        <v>0</v>
      </c>
      <c r="CB214" s="80">
        <v>0</v>
      </c>
      <c r="CC214" s="80">
        <v>0</v>
      </c>
    </row>
    <row r="215" spans="1:81">
      <c r="A215" s="80" t="s">
        <v>1986</v>
      </c>
      <c r="B215" s="80">
        <v>170</v>
      </c>
      <c r="C215" s="80">
        <v>17</v>
      </c>
      <c r="D215" s="80">
        <v>10</v>
      </c>
      <c r="E215" s="80">
        <v>2020</v>
      </c>
      <c r="F215" s="80" t="s">
        <v>218</v>
      </c>
      <c r="G215" s="80" t="s">
        <v>1969</v>
      </c>
      <c r="H215" s="80" t="s">
        <v>1970</v>
      </c>
      <c r="I215" s="177"/>
      <c r="J215" s="81">
        <v>0</v>
      </c>
      <c r="K215" s="81">
        <v>0.2983827351671085</v>
      </c>
      <c r="L215" s="81">
        <v>3.2403529053079878</v>
      </c>
      <c r="M215" s="81">
        <v>5.1995512167989997</v>
      </c>
      <c r="N215" s="81">
        <v>5.6827464846089324</v>
      </c>
      <c r="O215" s="81">
        <v>1.9480119618117875</v>
      </c>
      <c r="P215" s="81">
        <v>3.7809958812507021</v>
      </c>
      <c r="Q215" s="81">
        <v>0.16185390453828363</v>
      </c>
      <c r="R215" s="81">
        <v>22.68905681028092</v>
      </c>
      <c r="S215" s="81">
        <v>0.31901092853000002</v>
      </c>
      <c r="T215" s="82"/>
      <c r="U215" s="81">
        <v>0</v>
      </c>
      <c r="V215" s="81">
        <v>116</v>
      </c>
      <c r="W215" s="81">
        <v>72</v>
      </c>
      <c r="X215" s="81">
        <v>1117</v>
      </c>
      <c r="Y215" s="81">
        <v>1533</v>
      </c>
      <c r="Z215" s="81">
        <v>1392</v>
      </c>
      <c r="AA215" s="81">
        <v>853</v>
      </c>
      <c r="AB215" s="81">
        <v>2745</v>
      </c>
      <c r="AC215" s="81">
        <v>4021815.9999999995</v>
      </c>
      <c r="AD215" s="81">
        <v>0.31901092853000002</v>
      </c>
      <c r="AE215" s="82"/>
      <c r="AF215" s="81">
        <v>0</v>
      </c>
      <c r="AG215" s="81">
        <v>194143.62295539165</v>
      </c>
      <c r="AH215" s="81">
        <v>386036.03307528916</v>
      </c>
      <c r="AI215" s="81">
        <v>7793294.3486852711</v>
      </c>
      <c r="AJ215" s="81">
        <v>8900252.2968662884</v>
      </c>
      <c r="AK215" s="81"/>
      <c r="AL215" s="81"/>
      <c r="AM215" s="81">
        <v>358252.99758608959</v>
      </c>
      <c r="AN215" s="81"/>
      <c r="AO215" s="81"/>
      <c r="AP215" s="82"/>
      <c r="AQ215" s="81">
        <v>3</v>
      </c>
      <c r="AR215" s="81">
        <v>0</v>
      </c>
      <c r="AS215" s="81">
        <v>0</v>
      </c>
      <c r="AT215" s="81">
        <v>0</v>
      </c>
      <c r="AU215" s="81">
        <v>0</v>
      </c>
      <c r="AV215" s="81">
        <v>0</v>
      </c>
      <c r="AW215" s="81">
        <v>0</v>
      </c>
      <c r="AX215" s="82"/>
      <c r="AY215" s="81">
        <v>10</v>
      </c>
      <c r="AZ215" s="81">
        <v>0</v>
      </c>
      <c r="BA215" s="81">
        <v>0</v>
      </c>
      <c r="BB215" s="81">
        <v>0</v>
      </c>
      <c r="BC215" s="81">
        <v>0</v>
      </c>
      <c r="BD215" s="81">
        <v>0</v>
      </c>
      <c r="BE215" s="81">
        <v>0</v>
      </c>
      <c r="BF215" s="82"/>
      <c r="BG215" s="81">
        <v>0</v>
      </c>
      <c r="BH215" s="81">
        <v>0</v>
      </c>
      <c r="BI215" s="81">
        <v>0</v>
      </c>
      <c r="BJ215" s="81">
        <v>0.63400000000000001</v>
      </c>
      <c r="BK215" s="81">
        <v>0</v>
      </c>
      <c r="BL215" s="81">
        <v>0</v>
      </c>
      <c r="BM215" s="82"/>
      <c r="BN215" s="81">
        <v>0</v>
      </c>
      <c r="BO215" s="81">
        <v>0</v>
      </c>
      <c r="BP215" s="81">
        <v>0</v>
      </c>
      <c r="BQ215" s="81">
        <v>1</v>
      </c>
      <c r="BR215" s="81">
        <v>0</v>
      </c>
      <c r="BS215" s="81">
        <v>0</v>
      </c>
      <c r="BT215"/>
      <c r="BU215" s="80">
        <v>0.63400000000000001</v>
      </c>
      <c r="BV215" s="80">
        <v>0</v>
      </c>
      <c r="BW215" s="80">
        <v>0</v>
      </c>
      <c r="BX215" s="80">
        <v>0</v>
      </c>
      <c r="BY215" s="80">
        <v>0</v>
      </c>
      <c r="BZ215" s="80">
        <v>0</v>
      </c>
      <c r="CA215" s="80">
        <v>0</v>
      </c>
      <c r="CB215" s="80">
        <v>0</v>
      </c>
      <c r="CC215" s="80">
        <v>0</v>
      </c>
    </row>
    <row r="216" spans="1:81">
      <c r="A216" s="80" t="s">
        <v>1987</v>
      </c>
      <c r="B216" s="80">
        <v>170</v>
      </c>
      <c r="C216" s="80">
        <v>18</v>
      </c>
      <c r="D216" s="80">
        <v>10</v>
      </c>
      <c r="E216" s="80">
        <v>2021</v>
      </c>
      <c r="F216" s="80" t="s">
        <v>75</v>
      </c>
      <c r="G216" s="174" t="s">
        <v>1969</v>
      </c>
      <c r="H216" s="80" t="s">
        <v>1970</v>
      </c>
      <c r="I216" s="177"/>
      <c r="J216" s="81">
        <v>0.45647648411214453</v>
      </c>
      <c r="K216" s="81">
        <v>0.30286956803648557</v>
      </c>
      <c r="L216" s="81">
        <v>2.8597508993378504</v>
      </c>
      <c r="M216" s="81">
        <v>5.1245081776446311</v>
      </c>
      <c r="N216" s="81">
        <v>5.3162157878989742</v>
      </c>
      <c r="O216" s="81">
        <v>1.8823381573673204</v>
      </c>
      <c r="P216" s="81">
        <v>3.8453169573664003</v>
      </c>
      <c r="Q216" s="81">
        <v>0.15920163281702487</v>
      </c>
      <c r="R216" s="81">
        <v>24.180360125049656</v>
      </c>
      <c r="S216" s="81">
        <v>0.35679569777499998</v>
      </c>
      <c r="T216" s="82"/>
      <c r="U216" s="81">
        <v>44027</v>
      </c>
      <c r="V216" s="81">
        <v>116</v>
      </c>
      <c r="W216" s="81">
        <v>72</v>
      </c>
      <c r="X216" s="81">
        <v>1117</v>
      </c>
      <c r="Y216" s="81">
        <v>1501</v>
      </c>
      <c r="Z216" s="81">
        <v>1385</v>
      </c>
      <c r="AA216" s="81">
        <v>846</v>
      </c>
      <c r="AB216" s="81">
        <v>2668</v>
      </c>
      <c r="AC216" s="81">
        <v>4154421</v>
      </c>
      <c r="AD216" s="81">
        <v>0.35679569777499998</v>
      </c>
      <c r="AE216" s="82"/>
      <c r="AF216" s="81">
        <v>616073.17215380818</v>
      </c>
      <c r="AG216" s="81">
        <v>192839.60109114245</v>
      </c>
      <c r="AH216" s="81">
        <v>336930.59547401231</v>
      </c>
      <c r="AI216" s="81">
        <v>7518534.0542779751</v>
      </c>
      <c r="AJ216" s="81">
        <v>7926728.6971212057</v>
      </c>
      <c r="AK216" s="81">
        <v>0</v>
      </c>
      <c r="AL216" s="81">
        <v>0</v>
      </c>
      <c r="AM216" s="81">
        <v>350212.05267121817</v>
      </c>
      <c r="AN216" s="81">
        <v>0</v>
      </c>
      <c r="AO216" s="81">
        <v>0</v>
      </c>
      <c r="AP216" s="82"/>
      <c r="AQ216" s="81">
        <v>3</v>
      </c>
      <c r="AR216" s="81">
        <v>0</v>
      </c>
      <c r="AS216" s="81">
        <v>0</v>
      </c>
      <c r="AT216" s="81">
        <v>0</v>
      </c>
      <c r="AU216" s="81">
        <v>0</v>
      </c>
      <c r="AV216" s="81">
        <v>0</v>
      </c>
      <c r="AW216" s="81"/>
      <c r="AX216" s="82"/>
      <c r="AY216" s="81">
        <v>10</v>
      </c>
      <c r="AZ216" s="81">
        <v>0</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1988</v>
      </c>
      <c r="B217" s="80">
        <v>170</v>
      </c>
      <c r="C217" s="80">
        <v>19</v>
      </c>
      <c r="D217" s="80">
        <v>10</v>
      </c>
      <c r="E217" s="80">
        <v>2022</v>
      </c>
      <c r="F217" s="80" t="s">
        <v>568</v>
      </c>
      <c r="G217" s="174" t="s">
        <v>1969</v>
      </c>
      <c r="H217" s="80" t="s">
        <v>1970</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3</v>
      </c>
      <c r="AR217" s="81">
        <v>0</v>
      </c>
      <c r="AS217" s="81">
        <v>0</v>
      </c>
      <c r="AT217" s="81">
        <v>0</v>
      </c>
      <c r="AU217" s="81">
        <v>0</v>
      </c>
      <c r="AV217" s="81">
        <v>0</v>
      </c>
      <c r="AW217" s="81"/>
      <c r="AX217" s="82"/>
      <c r="AY217" s="81">
        <v>10</v>
      </c>
      <c r="AZ217" s="81">
        <v>0</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1989</v>
      </c>
      <c r="B218" s="80">
        <v>205</v>
      </c>
      <c r="C218" s="80">
        <v>1</v>
      </c>
      <c r="D218" s="80">
        <v>13</v>
      </c>
      <c r="E218" s="80">
        <v>1990</v>
      </c>
      <c r="F218" s="80" t="s">
        <v>562</v>
      </c>
      <c r="G218" s="80" t="s">
        <v>1990</v>
      </c>
      <c r="H218" s="80" t="s">
        <v>1991</v>
      </c>
      <c r="I218" s="177"/>
      <c r="J218" s="81">
        <v>3.2987028131727767</v>
      </c>
      <c r="K218" s="81">
        <v>1.0142824864161146</v>
      </c>
      <c r="L218" s="81">
        <v>1.2877339284720928</v>
      </c>
      <c r="M218" s="81">
        <v>2.0323361812319964</v>
      </c>
      <c r="N218" s="81">
        <v>3.3631257735053155</v>
      </c>
      <c r="O218" s="81">
        <v>2.7740519352117152</v>
      </c>
      <c r="P218" s="81">
        <v>6.564774193693296</v>
      </c>
      <c r="Q218" s="81">
        <v>0.28398797109194557</v>
      </c>
      <c r="R218" s="81">
        <v>0</v>
      </c>
      <c r="S218" s="81">
        <v>0.25847393674603708</v>
      </c>
      <c r="T218" s="82"/>
      <c r="U218" s="81">
        <v>113988</v>
      </c>
      <c r="V218" s="81">
        <v>344</v>
      </c>
      <c r="W218" s="81">
        <v>14</v>
      </c>
      <c r="X218" s="81">
        <v>788</v>
      </c>
      <c r="Y218" s="81">
        <v>1451</v>
      </c>
      <c r="Z218" s="81">
        <v>1141</v>
      </c>
      <c r="AA218" s="81">
        <v>1594</v>
      </c>
      <c r="AB218" s="81">
        <v>4611</v>
      </c>
      <c r="AC218" s="81">
        <v>0</v>
      </c>
      <c r="AD218" s="81">
        <v>0.25847393674603708</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1992</v>
      </c>
      <c r="B219" s="80">
        <v>206</v>
      </c>
      <c r="C219" s="80">
        <v>2</v>
      </c>
      <c r="D219" s="80">
        <v>13</v>
      </c>
      <c r="E219" s="80">
        <v>2005</v>
      </c>
      <c r="F219" s="80" t="s">
        <v>565</v>
      </c>
      <c r="G219" s="80" t="s">
        <v>1990</v>
      </c>
      <c r="H219" s="80" t="s">
        <v>1991</v>
      </c>
      <c r="I219" s="177"/>
      <c r="J219" s="81">
        <v>2.6715303903290608</v>
      </c>
      <c r="K219" s="81">
        <v>0.79562089454281948</v>
      </c>
      <c r="L219" s="81">
        <v>0.61388651258711224</v>
      </c>
      <c r="M219" s="81">
        <v>1.9623934498862234</v>
      </c>
      <c r="N219" s="81">
        <v>3.2281296452305899</v>
      </c>
      <c r="O219" s="81">
        <v>3.3090595116310495</v>
      </c>
      <c r="P219" s="81">
        <v>7.5681385795915013</v>
      </c>
      <c r="Q219" s="81">
        <v>0.21427313812389764</v>
      </c>
      <c r="R219" s="81">
        <v>0</v>
      </c>
      <c r="S219" s="81">
        <v>0.15859160500000002</v>
      </c>
      <c r="T219" s="82"/>
      <c r="U219" s="81">
        <v>114576</v>
      </c>
      <c r="V219" s="81">
        <v>343</v>
      </c>
      <c r="W219" s="81">
        <v>6</v>
      </c>
      <c r="X219" s="81">
        <v>406</v>
      </c>
      <c r="Y219" s="81">
        <v>1272</v>
      </c>
      <c r="Z219" s="81">
        <v>1575</v>
      </c>
      <c r="AA219" s="81">
        <v>1505</v>
      </c>
      <c r="AB219" s="81">
        <v>3637</v>
      </c>
      <c r="AC219" s="81">
        <v>0</v>
      </c>
      <c r="AD219" s="81">
        <v>0.15859160500000002</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1993</v>
      </c>
      <c r="B220" s="80">
        <v>207</v>
      </c>
      <c r="C220" s="80">
        <v>3</v>
      </c>
      <c r="D220" s="80">
        <v>13</v>
      </c>
      <c r="E220" s="80">
        <v>2006</v>
      </c>
      <c r="F220" s="80" t="s">
        <v>566</v>
      </c>
      <c r="G220" s="80" t="s">
        <v>1990</v>
      </c>
      <c r="H220" s="80" t="s">
        <v>1991</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1994</v>
      </c>
      <c r="B221" s="80">
        <v>208</v>
      </c>
      <c r="C221" s="80">
        <v>4</v>
      </c>
      <c r="D221" s="80">
        <v>13</v>
      </c>
      <c r="E221" s="80">
        <v>2007</v>
      </c>
      <c r="F221" s="80" t="s">
        <v>567</v>
      </c>
      <c r="G221" s="80" t="s">
        <v>1990</v>
      </c>
      <c r="H221" s="80" t="s">
        <v>1991</v>
      </c>
      <c r="I221" s="177"/>
      <c r="J221" s="81">
        <v>0</v>
      </c>
      <c r="K221" s="81">
        <v>0.95542380048118103</v>
      </c>
      <c r="L221" s="81">
        <v>0.35878455017437433</v>
      </c>
      <c r="M221" s="81">
        <v>2.8492868323054177</v>
      </c>
      <c r="N221" s="81">
        <v>3.5378468442182123</v>
      </c>
      <c r="O221" s="81">
        <v>3.2276235754288378</v>
      </c>
      <c r="P221" s="81">
        <v>7.741456138147881</v>
      </c>
      <c r="Q221" s="81">
        <v>0.21703152369563533</v>
      </c>
      <c r="R221" s="81">
        <v>0</v>
      </c>
      <c r="S221" s="81">
        <v>0.88061603574060465</v>
      </c>
      <c r="T221" s="82"/>
      <c r="U221" s="81">
        <v>0</v>
      </c>
      <c r="V221" s="81">
        <v>429</v>
      </c>
      <c r="W221" s="81">
        <v>4</v>
      </c>
      <c r="X221" s="81">
        <v>737</v>
      </c>
      <c r="Y221" s="81">
        <v>1281</v>
      </c>
      <c r="Z221" s="81">
        <v>1597</v>
      </c>
      <c r="AA221" s="81">
        <v>1516</v>
      </c>
      <c r="AB221" s="81">
        <v>3489</v>
      </c>
      <c r="AC221" s="81">
        <v>0</v>
      </c>
      <c r="AD221" s="81">
        <v>0.88061603574060465</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1995</v>
      </c>
      <c r="B222" s="80">
        <v>209</v>
      </c>
      <c r="C222" s="80">
        <v>5</v>
      </c>
      <c r="D222" s="80">
        <v>13</v>
      </c>
      <c r="E222" s="80">
        <v>2008</v>
      </c>
      <c r="F222" s="80" t="s">
        <v>84</v>
      </c>
      <c r="G222" s="80" t="s">
        <v>1990</v>
      </c>
      <c r="H222" s="80" t="s">
        <v>1991</v>
      </c>
      <c r="I222" s="177"/>
      <c r="J222" s="81">
        <v>0</v>
      </c>
      <c r="K222" s="81">
        <v>0.7060209942818676</v>
      </c>
      <c r="L222" s="81">
        <v>0.31733756383646927</v>
      </c>
      <c r="M222" s="81">
        <v>2.9888017954314225</v>
      </c>
      <c r="N222" s="81">
        <v>2.9391874922564312</v>
      </c>
      <c r="O222" s="81">
        <v>3.0849879820542867</v>
      </c>
      <c r="P222" s="81">
        <v>7.4622974677844134</v>
      </c>
      <c r="Q222" s="81">
        <v>0.20819857826590329</v>
      </c>
      <c r="R222" s="81">
        <v>0</v>
      </c>
      <c r="S222" s="81">
        <v>0.76282147128680966</v>
      </c>
      <c r="T222" s="82"/>
      <c r="U222" s="81">
        <v>0</v>
      </c>
      <c r="V222" s="81">
        <v>429</v>
      </c>
      <c r="W222" s="81">
        <v>4</v>
      </c>
      <c r="X222" s="81">
        <v>737</v>
      </c>
      <c r="Y222" s="81">
        <v>1259</v>
      </c>
      <c r="Z222" s="81">
        <v>1580</v>
      </c>
      <c r="AA222" s="81">
        <v>1463</v>
      </c>
      <c r="AB222" s="81">
        <v>3402</v>
      </c>
      <c r="AC222" s="81">
        <v>0</v>
      </c>
      <c r="AD222" s="81">
        <v>0.76282147128680966</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1996</v>
      </c>
      <c r="B223" s="80">
        <v>210</v>
      </c>
      <c r="C223" s="80">
        <v>6</v>
      </c>
      <c r="D223" s="80">
        <v>13</v>
      </c>
      <c r="E223" s="80">
        <v>2009</v>
      </c>
      <c r="F223" s="80" t="s">
        <v>85</v>
      </c>
      <c r="G223" s="80" t="s">
        <v>1990</v>
      </c>
      <c r="H223" s="80" t="s">
        <v>1991</v>
      </c>
      <c r="I223" s="177"/>
      <c r="J223" s="81">
        <v>0</v>
      </c>
      <c r="K223" s="81">
        <v>0.52956400008490645</v>
      </c>
      <c r="L223" s="81">
        <v>5.013602755534869</v>
      </c>
      <c r="M223" s="81">
        <v>2.9246040281609078</v>
      </c>
      <c r="N223" s="81">
        <v>2.8250472781056519</v>
      </c>
      <c r="O223" s="81">
        <v>3.1314016189348219</v>
      </c>
      <c r="P223" s="81">
        <v>7.2539470424332997</v>
      </c>
      <c r="Q223" s="81">
        <v>0.19279220579416048</v>
      </c>
      <c r="R223" s="81">
        <v>0</v>
      </c>
      <c r="S223" s="81">
        <v>0.53641438158611732</v>
      </c>
      <c r="T223" s="82"/>
      <c r="U223" s="81">
        <v>0</v>
      </c>
      <c r="V223" s="81">
        <v>291</v>
      </c>
      <c r="W223" s="81">
        <v>86</v>
      </c>
      <c r="X223" s="81">
        <v>753</v>
      </c>
      <c r="Y223" s="81">
        <v>1265</v>
      </c>
      <c r="Z223" s="81">
        <v>1583</v>
      </c>
      <c r="AA223" s="81">
        <v>1460</v>
      </c>
      <c r="AB223" s="81">
        <v>3307</v>
      </c>
      <c r="AC223" s="81">
        <v>0</v>
      </c>
      <c r="AD223" s="81">
        <v>0.53641438158611732</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0</v>
      </c>
      <c r="BJ223" s="81">
        <v>0</v>
      </c>
      <c r="BK223" s="81">
        <v>0</v>
      </c>
      <c r="BL223" s="81">
        <v>0</v>
      </c>
      <c r="BM223" s="82"/>
      <c r="BN223" s="81">
        <v>0</v>
      </c>
      <c r="BO223" s="81">
        <v>0</v>
      </c>
      <c r="BP223" s="81">
        <v>0</v>
      </c>
      <c r="BQ223" s="81">
        <v>0</v>
      </c>
      <c r="BR223" s="81">
        <v>0</v>
      </c>
      <c r="BS223" s="81">
        <v>0</v>
      </c>
      <c r="BT223"/>
      <c r="BU223" s="80"/>
      <c r="BV223" s="80"/>
      <c r="BW223" s="80"/>
      <c r="BX223" s="80"/>
      <c r="BY223" s="80"/>
      <c r="BZ223" s="80"/>
      <c r="CA223" s="80"/>
      <c r="CB223" s="80"/>
      <c r="CC223" s="80"/>
    </row>
    <row r="224" spans="1:81">
      <c r="A224" s="80" t="s">
        <v>1997</v>
      </c>
      <c r="B224" s="80">
        <v>211</v>
      </c>
      <c r="C224" s="80">
        <v>7</v>
      </c>
      <c r="D224" s="80">
        <v>13</v>
      </c>
      <c r="E224" s="80">
        <v>2010</v>
      </c>
      <c r="F224" s="80" t="s">
        <v>86</v>
      </c>
      <c r="G224" s="80" t="s">
        <v>1990</v>
      </c>
      <c r="H224" s="80" t="s">
        <v>1991</v>
      </c>
      <c r="I224" s="177"/>
      <c r="J224" s="81">
        <v>0</v>
      </c>
      <c r="K224" s="81">
        <v>0.57887846768416551</v>
      </c>
      <c r="L224" s="81">
        <v>4.5514159864768251</v>
      </c>
      <c r="M224" s="81">
        <v>3.1226290518512849</v>
      </c>
      <c r="N224" s="81">
        <v>3.3369493333300233</v>
      </c>
      <c r="O224" s="81">
        <v>3.101165972027601</v>
      </c>
      <c r="P224" s="81">
        <v>7.3072563139185354</v>
      </c>
      <c r="Q224" s="81">
        <v>0.1962131072971221</v>
      </c>
      <c r="R224" s="81">
        <v>0</v>
      </c>
      <c r="S224" s="81">
        <v>0.86641450830222377</v>
      </c>
      <c r="T224" s="82"/>
      <c r="U224" s="81">
        <v>0</v>
      </c>
      <c r="V224" s="81">
        <v>291</v>
      </c>
      <c r="W224" s="81">
        <v>86</v>
      </c>
      <c r="X224" s="81">
        <v>753</v>
      </c>
      <c r="Y224" s="81">
        <v>1236</v>
      </c>
      <c r="Z224" s="81">
        <v>1575</v>
      </c>
      <c r="AA224" s="81">
        <v>1434</v>
      </c>
      <c r="AB224" s="81">
        <v>3225</v>
      </c>
      <c r="AC224" s="81">
        <v>0</v>
      </c>
      <c r="AD224" s="81">
        <v>0.86641450830222377</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0</v>
      </c>
      <c r="BJ224" s="81">
        <v>0</v>
      </c>
      <c r="BK224" s="81">
        <v>0</v>
      </c>
      <c r="BL224" s="81">
        <v>0</v>
      </c>
      <c r="BM224" s="82"/>
      <c r="BN224" s="81">
        <v>0</v>
      </c>
      <c r="BO224" s="81">
        <v>0</v>
      </c>
      <c r="BP224" s="81">
        <v>0</v>
      </c>
      <c r="BQ224" s="81">
        <v>0</v>
      </c>
      <c r="BR224" s="81">
        <v>0</v>
      </c>
      <c r="BS224" s="81">
        <v>0</v>
      </c>
      <c r="BT224"/>
      <c r="BU224" s="80">
        <v>0</v>
      </c>
      <c r="BV224" s="80">
        <v>0</v>
      </c>
      <c r="BW224" s="80">
        <v>0</v>
      </c>
      <c r="BX224" s="80">
        <v>0</v>
      </c>
      <c r="BY224" s="80">
        <v>0</v>
      </c>
      <c r="BZ224" s="80">
        <v>0</v>
      </c>
      <c r="CA224" s="80">
        <v>0</v>
      </c>
      <c r="CB224" s="80">
        <v>0</v>
      </c>
      <c r="CC224" s="80">
        <v>0</v>
      </c>
    </row>
    <row r="225" spans="1:81">
      <c r="A225" s="80" t="s">
        <v>1998</v>
      </c>
      <c r="B225" s="80">
        <v>212</v>
      </c>
      <c r="C225" s="80">
        <v>8</v>
      </c>
      <c r="D225" s="80">
        <v>13</v>
      </c>
      <c r="E225" s="80">
        <v>2011</v>
      </c>
      <c r="F225" s="80" t="s">
        <v>87</v>
      </c>
      <c r="G225" s="80" t="s">
        <v>1990</v>
      </c>
      <c r="H225" s="80" t="s">
        <v>1991</v>
      </c>
      <c r="I225" s="177"/>
      <c r="J225" s="81">
        <v>2.0837924477737317</v>
      </c>
      <c r="K225" s="81">
        <v>0.70727346505098987</v>
      </c>
      <c r="L225" s="81">
        <v>4.6510244690549634</v>
      </c>
      <c r="M225" s="81">
        <v>4.1586218963067072</v>
      </c>
      <c r="N225" s="81">
        <v>4.2870105693051341</v>
      </c>
      <c r="O225" s="81">
        <v>3.0082458985598102</v>
      </c>
      <c r="P225" s="81">
        <v>7.0960880313059764</v>
      </c>
      <c r="Q225" s="81">
        <v>0.22527239362520854</v>
      </c>
      <c r="R225" s="81">
        <v>0</v>
      </c>
      <c r="S225" s="81">
        <v>0.54515714300972007</v>
      </c>
      <c r="T225" s="82"/>
      <c r="U225" s="81">
        <v>92532</v>
      </c>
      <c r="V225" s="81">
        <v>291</v>
      </c>
      <c r="W225" s="81">
        <v>86</v>
      </c>
      <c r="X225" s="81">
        <v>753</v>
      </c>
      <c r="Y225" s="81">
        <v>1256</v>
      </c>
      <c r="Z225" s="81">
        <v>1561</v>
      </c>
      <c r="AA225" s="81">
        <v>1434</v>
      </c>
      <c r="AB225" s="81">
        <v>3210</v>
      </c>
      <c r="AC225" s="81">
        <v>0</v>
      </c>
      <c r="AD225" s="81">
        <v>0.54515714300972007</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0</v>
      </c>
      <c r="BJ225" s="81">
        <v>0</v>
      </c>
      <c r="BK225" s="81">
        <v>0</v>
      </c>
      <c r="BL225" s="81">
        <v>0</v>
      </c>
      <c r="BM225" s="82"/>
      <c r="BN225" s="81">
        <v>0</v>
      </c>
      <c r="BO225" s="81">
        <v>0</v>
      </c>
      <c r="BP225" s="81">
        <v>0</v>
      </c>
      <c r="BQ225" s="81">
        <v>0</v>
      </c>
      <c r="BR225" s="81">
        <v>0</v>
      </c>
      <c r="BS225" s="81">
        <v>0</v>
      </c>
      <c r="BT225"/>
      <c r="BU225" s="80">
        <v>0</v>
      </c>
      <c r="BV225" s="80">
        <v>0</v>
      </c>
      <c r="BW225" s="80">
        <v>0</v>
      </c>
      <c r="BX225" s="80">
        <v>0</v>
      </c>
      <c r="BY225" s="80">
        <v>0</v>
      </c>
      <c r="BZ225" s="80">
        <v>0</v>
      </c>
      <c r="CA225" s="80">
        <v>0</v>
      </c>
      <c r="CB225" s="80">
        <v>0</v>
      </c>
      <c r="CC225" s="80">
        <v>0</v>
      </c>
    </row>
    <row r="226" spans="1:81">
      <c r="A226" s="80" t="s">
        <v>1999</v>
      </c>
      <c r="B226" s="80">
        <v>213</v>
      </c>
      <c r="C226" s="80">
        <v>9</v>
      </c>
      <c r="D226" s="80">
        <v>13</v>
      </c>
      <c r="E226" s="80">
        <v>2012</v>
      </c>
      <c r="F226" s="80" t="s">
        <v>88</v>
      </c>
      <c r="G226" s="80" t="s">
        <v>1990</v>
      </c>
      <c r="H226" s="80" t="s">
        <v>1991</v>
      </c>
      <c r="I226" s="177"/>
      <c r="J226" s="81">
        <v>0</v>
      </c>
      <c r="K226" s="81">
        <v>0.68627264809914068</v>
      </c>
      <c r="L226" s="81">
        <v>4.6407858738029386</v>
      </c>
      <c r="M226" s="81">
        <v>4.6240385474001391</v>
      </c>
      <c r="N226" s="81">
        <v>4.450795737703646</v>
      </c>
      <c r="O226" s="81">
        <v>2.9616298838618884</v>
      </c>
      <c r="P226" s="81">
        <v>7.1712983964782069</v>
      </c>
      <c r="Q226" s="81">
        <v>0.24299938879308536</v>
      </c>
      <c r="R226" s="81">
        <v>0</v>
      </c>
      <c r="S226" s="81">
        <v>0.38744297703501174</v>
      </c>
      <c r="T226" s="82"/>
      <c r="U226" s="81">
        <v>0</v>
      </c>
      <c r="V226" s="81">
        <v>291</v>
      </c>
      <c r="W226" s="81">
        <v>86</v>
      </c>
      <c r="X226" s="81">
        <v>753</v>
      </c>
      <c r="Y226" s="81">
        <v>1267</v>
      </c>
      <c r="Z226" s="81">
        <v>1549</v>
      </c>
      <c r="AA226" s="81">
        <v>1441</v>
      </c>
      <c r="AB226" s="81">
        <v>3187</v>
      </c>
      <c r="AC226" s="81">
        <v>0</v>
      </c>
      <c r="AD226" s="81">
        <v>0.38744297703501174</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0</v>
      </c>
      <c r="BJ226" s="81">
        <v>0</v>
      </c>
      <c r="BK226" s="81">
        <v>0</v>
      </c>
      <c r="BL226" s="81">
        <v>0</v>
      </c>
      <c r="BM226" s="82"/>
      <c r="BN226" s="81">
        <v>0</v>
      </c>
      <c r="BO226" s="81">
        <v>0</v>
      </c>
      <c r="BP226" s="81">
        <v>0</v>
      </c>
      <c r="BQ226" s="81">
        <v>0</v>
      </c>
      <c r="BR226" s="81">
        <v>0</v>
      </c>
      <c r="BS226" s="81">
        <v>0</v>
      </c>
      <c r="BT226"/>
      <c r="BU226" s="80">
        <v>0</v>
      </c>
      <c r="BV226" s="80">
        <v>0</v>
      </c>
      <c r="BW226" s="80">
        <v>0</v>
      </c>
      <c r="BX226" s="80">
        <v>0</v>
      </c>
      <c r="BY226" s="80">
        <v>0</v>
      </c>
      <c r="BZ226" s="80">
        <v>0</v>
      </c>
      <c r="CA226" s="80">
        <v>0</v>
      </c>
      <c r="CB226" s="80">
        <v>0</v>
      </c>
      <c r="CC226" s="80">
        <v>0</v>
      </c>
    </row>
    <row r="227" spans="1:81">
      <c r="A227" s="80" t="s">
        <v>2000</v>
      </c>
      <c r="B227" s="80">
        <v>214</v>
      </c>
      <c r="C227" s="80">
        <v>10</v>
      </c>
      <c r="D227" s="80">
        <v>13</v>
      </c>
      <c r="E227" s="80">
        <v>2013</v>
      </c>
      <c r="F227" s="80" t="s">
        <v>89</v>
      </c>
      <c r="G227" s="80" t="s">
        <v>1990</v>
      </c>
      <c r="H227" s="80" t="s">
        <v>1991</v>
      </c>
      <c r="I227" s="177"/>
      <c r="J227" s="81">
        <v>0</v>
      </c>
      <c r="K227" s="81">
        <v>0.57489250739917708</v>
      </c>
      <c r="L227" s="81">
        <v>4.0893773836526455</v>
      </c>
      <c r="M227" s="81">
        <v>3.9884767993312851</v>
      </c>
      <c r="N227" s="81">
        <v>4.6579569481328704</v>
      </c>
      <c r="O227" s="81">
        <v>2.8387106010865848</v>
      </c>
      <c r="P227" s="81">
        <v>7.2532680781015673</v>
      </c>
      <c r="Q227" s="81">
        <v>0.24258909221828959</v>
      </c>
      <c r="R227" s="81">
        <v>0</v>
      </c>
      <c r="S227" s="81">
        <v>0.31760777208714941</v>
      </c>
      <c r="T227" s="82"/>
      <c r="U227" s="81">
        <v>0</v>
      </c>
      <c r="V227" s="81">
        <v>291</v>
      </c>
      <c r="W227" s="81">
        <v>86</v>
      </c>
      <c r="X227" s="81">
        <v>753</v>
      </c>
      <c r="Y227" s="81">
        <v>1256</v>
      </c>
      <c r="Z227" s="81">
        <v>1551</v>
      </c>
      <c r="AA227" s="81">
        <v>1452</v>
      </c>
      <c r="AB227" s="81">
        <v>3136</v>
      </c>
      <c r="AC227" s="81">
        <v>0</v>
      </c>
      <c r="AD227" s="81">
        <v>0.31760777208714941</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0</v>
      </c>
      <c r="BJ227" s="81">
        <v>0</v>
      </c>
      <c r="BK227" s="81">
        <v>0</v>
      </c>
      <c r="BL227" s="81">
        <v>0</v>
      </c>
      <c r="BM227" s="82"/>
      <c r="BN227" s="81">
        <v>0</v>
      </c>
      <c r="BO227" s="81">
        <v>0</v>
      </c>
      <c r="BP227" s="81">
        <v>0</v>
      </c>
      <c r="BQ227" s="81">
        <v>0</v>
      </c>
      <c r="BR227" s="81">
        <v>0</v>
      </c>
      <c r="BS227" s="81">
        <v>0</v>
      </c>
      <c r="BT227"/>
      <c r="BU227" s="80">
        <v>0</v>
      </c>
      <c r="BV227" s="80">
        <v>0</v>
      </c>
      <c r="BW227" s="80">
        <v>0</v>
      </c>
      <c r="BX227" s="80">
        <v>0</v>
      </c>
      <c r="BY227" s="80">
        <v>0</v>
      </c>
      <c r="BZ227" s="80">
        <v>0</v>
      </c>
      <c r="CA227" s="80">
        <v>0</v>
      </c>
      <c r="CB227" s="80">
        <v>0</v>
      </c>
      <c r="CC227" s="80">
        <v>0</v>
      </c>
    </row>
    <row r="228" spans="1:81">
      <c r="A228" s="80" t="s">
        <v>2001</v>
      </c>
      <c r="B228" s="80">
        <v>215</v>
      </c>
      <c r="C228" s="80">
        <v>11</v>
      </c>
      <c r="D228" s="80">
        <v>13</v>
      </c>
      <c r="E228" s="80">
        <v>2014</v>
      </c>
      <c r="F228" s="80" t="s">
        <v>90</v>
      </c>
      <c r="G228" s="80" t="s">
        <v>1990</v>
      </c>
      <c r="H228" s="80" t="s">
        <v>1991</v>
      </c>
      <c r="I228" s="177"/>
      <c r="J228" s="81">
        <v>1.7572781837482772</v>
      </c>
      <c r="K228" s="81">
        <v>0.5949598707668079</v>
      </c>
      <c r="L228" s="81">
        <v>3.5810515894264126</v>
      </c>
      <c r="M228" s="81">
        <v>3.5673766655961257</v>
      </c>
      <c r="N228" s="81">
        <v>4.4428620701662789</v>
      </c>
      <c r="O228" s="81">
        <v>2.6831264490808167</v>
      </c>
      <c r="P228" s="81">
        <v>7.245800835946647</v>
      </c>
      <c r="Q228" s="81">
        <v>0.22696413561302012</v>
      </c>
      <c r="R228" s="81">
        <v>0</v>
      </c>
      <c r="S228" s="81">
        <v>0.27933123846712166</v>
      </c>
      <c r="T228" s="82"/>
      <c r="U228" s="81">
        <v>79015</v>
      </c>
      <c r="V228" s="81">
        <v>261</v>
      </c>
      <c r="W228" s="81">
        <v>89</v>
      </c>
      <c r="X228" s="81">
        <v>696</v>
      </c>
      <c r="Y228" s="81">
        <v>1242</v>
      </c>
      <c r="Z228" s="81">
        <v>1544</v>
      </c>
      <c r="AA228" s="81">
        <v>1443</v>
      </c>
      <c r="AB228" s="81">
        <v>3058</v>
      </c>
      <c r="AC228" s="81">
        <v>0</v>
      </c>
      <c r="AD228" s="81">
        <v>0.27933123846712166</v>
      </c>
      <c r="AE228" s="82"/>
      <c r="AF228" s="81">
        <v>1384883.8821447138</v>
      </c>
      <c r="AG228" s="81">
        <v>473302.82350466592</v>
      </c>
      <c r="AH228" s="81">
        <v>547290.22245392273</v>
      </c>
      <c r="AI228" s="81">
        <v>4191811.3991334452</v>
      </c>
      <c r="AJ228" s="81">
        <v>5921341.1659780685</v>
      </c>
      <c r="AK228" s="81">
        <v>0</v>
      </c>
      <c r="AL228" s="81">
        <v>0</v>
      </c>
      <c r="AM228" s="81">
        <v>419817.70364862931</v>
      </c>
      <c r="AN228" s="81">
        <v>0</v>
      </c>
      <c r="AO228" s="81">
        <v>0</v>
      </c>
      <c r="AP228" s="82"/>
      <c r="AQ228" s="81">
        <v>13</v>
      </c>
      <c r="AR228" s="81">
        <v>2</v>
      </c>
      <c r="AS228" s="81">
        <v>0</v>
      </c>
      <c r="AT228" s="81">
        <v>0</v>
      </c>
      <c r="AU228" s="81">
        <v>0</v>
      </c>
      <c r="AV228" s="81">
        <v>0</v>
      </c>
      <c r="AW228" s="81" t="s">
        <v>564</v>
      </c>
      <c r="AX228" s="82"/>
      <c r="AY228" s="81">
        <v>62.300000000000004</v>
      </c>
      <c r="AZ228" s="81">
        <v>71.34</v>
      </c>
      <c r="BA228" s="81">
        <v>0</v>
      </c>
      <c r="BB228" s="81">
        <v>0</v>
      </c>
      <c r="BC228" s="81">
        <v>0</v>
      </c>
      <c r="BD228" s="81">
        <v>0</v>
      </c>
      <c r="BE228" s="81" t="s">
        <v>564</v>
      </c>
      <c r="BF228" s="82"/>
      <c r="BG228" s="81">
        <v>0</v>
      </c>
      <c r="BH228" s="81">
        <v>0</v>
      </c>
      <c r="BI228" s="81">
        <v>0</v>
      </c>
      <c r="BJ228" s="81">
        <v>0</v>
      </c>
      <c r="BK228" s="81">
        <v>0</v>
      </c>
      <c r="BL228" s="81">
        <v>0</v>
      </c>
      <c r="BM228" s="82"/>
      <c r="BN228" s="81">
        <v>0</v>
      </c>
      <c r="BO228" s="81">
        <v>0</v>
      </c>
      <c r="BP228" s="81">
        <v>0</v>
      </c>
      <c r="BQ228" s="81">
        <v>0</v>
      </c>
      <c r="BR228" s="81">
        <v>0</v>
      </c>
      <c r="BS228" s="81">
        <v>0</v>
      </c>
      <c r="BT228"/>
      <c r="BU228" s="80">
        <v>0</v>
      </c>
      <c r="BV228" s="80">
        <v>0</v>
      </c>
      <c r="BW228" s="80">
        <v>0</v>
      </c>
      <c r="BX228" s="80">
        <v>0</v>
      </c>
      <c r="BY228" s="80">
        <v>0</v>
      </c>
      <c r="BZ228" s="80">
        <v>0</v>
      </c>
      <c r="CA228" s="80">
        <v>0</v>
      </c>
      <c r="CB228" s="80">
        <v>0</v>
      </c>
      <c r="CC228" s="80">
        <v>0</v>
      </c>
    </row>
    <row r="229" spans="1:81">
      <c r="A229" s="80" t="s">
        <v>2002</v>
      </c>
      <c r="B229" s="80">
        <v>216</v>
      </c>
      <c r="C229" s="80">
        <v>12</v>
      </c>
      <c r="D229" s="80">
        <v>13</v>
      </c>
      <c r="E229" s="80">
        <v>2015</v>
      </c>
      <c r="F229" s="80" t="s">
        <v>91</v>
      </c>
      <c r="G229" s="80" t="s">
        <v>1990</v>
      </c>
      <c r="H229" s="80" t="s">
        <v>1991</v>
      </c>
      <c r="I229" s="177"/>
      <c r="J229" s="81">
        <v>0</v>
      </c>
      <c r="K229" s="81">
        <v>0.56263894110769375</v>
      </c>
      <c r="L229" s="81">
        <v>4.2011257536753757</v>
      </c>
      <c r="M229" s="81">
        <v>4.1185923445431278</v>
      </c>
      <c r="N229" s="81">
        <v>3.859373648115239</v>
      </c>
      <c r="O229" s="81">
        <v>2.6024436885259687</v>
      </c>
      <c r="P229" s="81">
        <v>7.1107936690260658</v>
      </c>
      <c r="Q229" s="81">
        <v>0.21804514423319443</v>
      </c>
      <c r="R229" s="81">
        <v>0</v>
      </c>
      <c r="S229" s="81">
        <v>0.52426025255419417</v>
      </c>
      <c r="T229" s="82"/>
      <c r="U229" s="81">
        <v>0</v>
      </c>
      <c r="V229" s="81">
        <v>261</v>
      </c>
      <c r="W229" s="81">
        <v>89</v>
      </c>
      <c r="X229" s="81">
        <v>696</v>
      </c>
      <c r="Y229" s="81">
        <v>1239</v>
      </c>
      <c r="Z229" s="81">
        <v>1512</v>
      </c>
      <c r="AA229" s="81">
        <v>1415</v>
      </c>
      <c r="AB229" s="81">
        <v>3001</v>
      </c>
      <c r="AC229" s="81">
        <v>0</v>
      </c>
      <c r="AD229" s="81">
        <v>0.52426025255419417</v>
      </c>
      <c r="AE229" s="82"/>
      <c r="AF229" s="81">
        <v>0</v>
      </c>
      <c r="AG229" s="81">
        <v>436473.23350793147</v>
      </c>
      <c r="AH229" s="81">
        <v>597065.80926873465</v>
      </c>
      <c r="AI229" s="81">
        <v>4233561.0431307293</v>
      </c>
      <c r="AJ229" s="81">
        <v>5947103.1123364912</v>
      </c>
      <c r="AK229" s="81">
        <v>0</v>
      </c>
      <c r="AL229" s="81">
        <v>0</v>
      </c>
      <c r="AM229" s="81">
        <v>411274.46127847087</v>
      </c>
      <c r="AN229" s="81">
        <v>0</v>
      </c>
      <c r="AO229" s="81">
        <v>0</v>
      </c>
      <c r="AP229" s="82"/>
      <c r="AQ229" s="81">
        <v>14</v>
      </c>
      <c r="AR229" s="81">
        <v>3</v>
      </c>
      <c r="AS229" s="81">
        <v>0</v>
      </c>
      <c r="AT229" s="81">
        <v>1</v>
      </c>
      <c r="AU229" s="81">
        <v>0</v>
      </c>
      <c r="AV229" s="81">
        <v>0</v>
      </c>
      <c r="AW229" s="81" t="s">
        <v>564</v>
      </c>
      <c r="AX229" s="82"/>
      <c r="AY229" s="81">
        <v>70.300000000000011</v>
      </c>
      <c r="AZ229" s="81">
        <v>87.44</v>
      </c>
      <c r="BA229" s="81">
        <v>0</v>
      </c>
      <c r="BB229" s="81">
        <v>750</v>
      </c>
      <c r="BC229" s="81">
        <v>0</v>
      </c>
      <c r="BD229" s="81">
        <v>0</v>
      </c>
      <c r="BE229" s="81" t="s">
        <v>564</v>
      </c>
      <c r="BF229" s="82"/>
      <c r="BG229" s="81">
        <v>0</v>
      </c>
      <c r="BH229" s="81">
        <v>0</v>
      </c>
      <c r="BI229" s="81">
        <v>0</v>
      </c>
      <c r="BJ229" s="81">
        <v>0</v>
      </c>
      <c r="BK229" s="81">
        <v>0</v>
      </c>
      <c r="BL229" s="81">
        <v>0</v>
      </c>
      <c r="BM229" s="82"/>
      <c r="BN229" s="81">
        <v>0</v>
      </c>
      <c r="BO229" s="81">
        <v>0</v>
      </c>
      <c r="BP229" s="81">
        <v>0</v>
      </c>
      <c r="BQ229" s="81">
        <v>0</v>
      </c>
      <c r="BR229" s="81">
        <v>0</v>
      </c>
      <c r="BS229" s="81">
        <v>0</v>
      </c>
      <c r="BT229"/>
      <c r="BU229" s="80">
        <v>0</v>
      </c>
      <c r="BV229" s="80">
        <v>0</v>
      </c>
      <c r="BW229" s="80">
        <v>0</v>
      </c>
      <c r="BX229" s="80">
        <v>0</v>
      </c>
      <c r="BY229" s="80">
        <v>0</v>
      </c>
      <c r="BZ229" s="80">
        <v>0</v>
      </c>
      <c r="CA229" s="80">
        <v>0</v>
      </c>
      <c r="CB229" s="80">
        <v>0</v>
      </c>
      <c r="CC229" s="80">
        <v>0</v>
      </c>
    </row>
    <row r="230" spans="1:81">
      <c r="A230" s="80" t="s">
        <v>2003</v>
      </c>
      <c r="B230" s="80">
        <v>217</v>
      </c>
      <c r="C230" s="80">
        <v>13</v>
      </c>
      <c r="D230" s="80">
        <v>13</v>
      </c>
      <c r="E230" s="80">
        <v>2016</v>
      </c>
      <c r="F230" s="80" t="s">
        <v>92</v>
      </c>
      <c r="G230" s="80" t="s">
        <v>1990</v>
      </c>
      <c r="H230" s="80" t="s">
        <v>1991</v>
      </c>
      <c r="I230" s="177"/>
      <c r="J230" s="81">
        <v>1.1282657407260595</v>
      </c>
      <c r="K230" s="81">
        <v>0.54334253924415321</v>
      </c>
      <c r="L230" s="81">
        <v>4.4400536226667402</v>
      </c>
      <c r="M230" s="81">
        <v>2.9086968078632247</v>
      </c>
      <c r="N230" s="81">
        <v>3.303858740897192</v>
      </c>
      <c r="O230" s="81">
        <v>2.5793425105961378</v>
      </c>
      <c r="P230" s="81">
        <v>6.8702328147618559</v>
      </c>
      <c r="Q230" s="81">
        <v>0.20801132202209641</v>
      </c>
      <c r="R230" s="81">
        <v>0</v>
      </c>
      <c r="S230" s="81">
        <v>0.40322382032569098</v>
      </c>
      <c r="T230" s="82"/>
      <c r="U230" s="81">
        <v>66737</v>
      </c>
      <c r="V230" s="81">
        <v>261</v>
      </c>
      <c r="W230" s="81">
        <v>89</v>
      </c>
      <c r="X230" s="81">
        <v>696</v>
      </c>
      <c r="Y230" s="81">
        <v>1231</v>
      </c>
      <c r="Z230" s="81">
        <v>1517</v>
      </c>
      <c r="AA230" s="81">
        <v>1414</v>
      </c>
      <c r="AB230" s="81">
        <v>2945</v>
      </c>
      <c r="AC230" s="81">
        <v>0</v>
      </c>
      <c r="AD230" s="81">
        <v>0.40322382032569098</v>
      </c>
      <c r="AE230" s="82"/>
      <c r="AF230" s="81">
        <v>990164.95143716841</v>
      </c>
      <c r="AG230" s="81">
        <v>413434.62179805408</v>
      </c>
      <c r="AH230" s="81">
        <v>505946.4333248933</v>
      </c>
      <c r="AI230" s="81">
        <v>4318738.7524874508</v>
      </c>
      <c r="AJ230" s="81">
        <v>5116974.6503872117</v>
      </c>
      <c r="AK230" s="81">
        <v>0</v>
      </c>
      <c r="AL230" s="81">
        <v>0</v>
      </c>
      <c r="AM230" s="81">
        <v>403913.45370810822</v>
      </c>
      <c r="AN230" s="81">
        <v>0</v>
      </c>
      <c r="AO230" s="81">
        <v>0</v>
      </c>
      <c r="AP230" s="82"/>
      <c r="AQ230" s="81">
        <v>15</v>
      </c>
      <c r="AR230" s="81">
        <v>3</v>
      </c>
      <c r="AS230" s="81">
        <v>0</v>
      </c>
      <c r="AT230" s="81">
        <v>1</v>
      </c>
      <c r="AU230" s="81">
        <v>0</v>
      </c>
      <c r="AV230" s="81">
        <v>0</v>
      </c>
      <c r="AW230" s="81" t="s">
        <v>564</v>
      </c>
      <c r="AX230" s="82"/>
      <c r="AY230" s="81">
        <v>78.300000000000011</v>
      </c>
      <c r="AZ230" s="81">
        <v>87.44</v>
      </c>
      <c r="BA230" s="81">
        <v>0</v>
      </c>
      <c r="BB230" s="81">
        <v>750</v>
      </c>
      <c r="BC230" s="81">
        <v>0</v>
      </c>
      <c r="BD230" s="81">
        <v>0</v>
      </c>
      <c r="BE230" s="81" t="s">
        <v>564</v>
      </c>
      <c r="BF230" s="82"/>
      <c r="BG230" s="81">
        <v>0</v>
      </c>
      <c r="BH230" s="81">
        <v>0</v>
      </c>
      <c r="BI230" s="81">
        <v>0</v>
      </c>
      <c r="BJ230" s="81">
        <v>0</v>
      </c>
      <c r="BK230" s="81">
        <v>0</v>
      </c>
      <c r="BL230" s="81">
        <v>0</v>
      </c>
      <c r="BM230" s="82"/>
      <c r="BN230" s="81">
        <v>0</v>
      </c>
      <c r="BO230" s="81">
        <v>0</v>
      </c>
      <c r="BP230" s="81">
        <v>0</v>
      </c>
      <c r="BQ230" s="81">
        <v>0</v>
      </c>
      <c r="BR230" s="81">
        <v>0</v>
      </c>
      <c r="BS230" s="81">
        <v>0</v>
      </c>
      <c r="BT230"/>
      <c r="BU230" s="80">
        <v>0</v>
      </c>
      <c r="BV230" s="80">
        <v>0</v>
      </c>
      <c r="BW230" s="80">
        <v>0</v>
      </c>
      <c r="BX230" s="80">
        <v>0</v>
      </c>
      <c r="BY230" s="80">
        <v>0</v>
      </c>
      <c r="BZ230" s="80">
        <v>0</v>
      </c>
      <c r="CA230" s="80">
        <v>0</v>
      </c>
      <c r="CB230" s="80">
        <v>0</v>
      </c>
      <c r="CC230" s="80">
        <v>0</v>
      </c>
    </row>
    <row r="231" spans="1:81">
      <c r="A231" s="80" t="s">
        <v>2004</v>
      </c>
      <c r="B231" s="80">
        <v>218</v>
      </c>
      <c r="C231" s="80">
        <v>14</v>
      </c>
      <c r="D231" s="80">
        <v>13</v>
      </c>
      <c r="E231" s="80">
        <v>2017</v>
      </c>
      <c r="F231" s="80" t="s">
        <v>71</v>
      </c>
      <c r="G231" s="80" t="s">
        <v>1990</v>
      </c>
      <c r="H231" s="80" t="s">
        <v>1991</v>
      </c>
      <c r="I231" s="177"/>
      <c r="J231" s="81">
        <v>1.0462076137599916</v>
      </c>
      <c r="K231" s="81">
        <v>0.5383681029073516</v>
      </c>
      <c r="L231" s="81">
        <v>3.8193757384721265</v>
      </c>
      <c r="M231" s="81">
        <v>2.4674014577290855</v>
      </c>
      <c r="N231" s="81">
        <v>3.4235884471936551</v>
      </c>
      <c r="O231" s="81">
        <v>2.5422714277113889</v>
      </c>
      <c r="P231" s="81">
        <v>6.9232712164637267</v>
      </c>
      <c r="Q231" s="81">
        <v>0.19691079950909146</v>
      </c>
      <c r="R231" s="81">
        <v>0</v>
      </c>
      <c r="S231" s="81">
        <v>0.56462788060676516</v>
      </c>
      <c r="T231" s="82"/>
      <c r="U231" s="81">
        <v>66465</v>
      </c>
      <c r="V231" s="81">
        <v>261</v>
      </c>
      <c r="W231" s="81">
        <v>89</v>
      </c>
      <c r="X231" s="81">
        <v>696</v>
      </c>
      <c r="Y231" s="81">
        <v>1231</v>
      </c>
      <c r="Z231" s="81">
        <v>1520</v>
      </c>
      <c r="AA231" s="81">
        <v>1434</v>
      </c>
      <c r="AB231" s="81">
        <v>2883</v>
      </c>
      <c r="AC231" s="81">
        <v>0</v>
      </c>
      <c r="AD231" s="81">
        <v>0.56462788060676516</v>
      </c>
      <c r="AE231" s="82"/>
      <c r="AF231" s="81">
        <v>935561.88403332233</v>
      </c>
      <c r="AG231" s="81">
        <v>419185.28666872502</v>
      </c>
      <c r="AH231" s="81">
        <v>559358.17065547826</v>
      </c>
      <c r="AI231" s="81">
        <v>3966129.4652467342</v>
      </c>
      <c r="AJ231" s="81">
        <v>5726497.1785382656</v>
      </c>
      <c r="AK231" s="81">
        <v>0</v>
      </c>
      <c r="AL231" s="81">
        <v>0</v>
      </c>
      <c r="AM231" s="81">
        <v>396028.72131176211</v>
      </c>
      <c r="AN231" s="81">
        <v>0</v>
      </c>
      <c r="AO231" s="81">
        <v>0</v>
      </c>
      <c r="AP231" s="82"/>
      <c r="AQ231" s="81">
        <v>15</v>
      </c>
      <c r="AR231" s="81">
        <v>3</v>
      </c>
      <c r="AS231" s="81">
        <v>0</v>
      </c>
      <c r="AT231" s="81">
        <v>1</v>
      </c>
      <c r="AU231" s="81">
        <v>0</v>
      </c>
      <c r="AV231" s="81">
        <v>0</v>
      </c>
      <c r="AW231" s="81" t="s">
        <v>564</v>
      </c>
      <c r="AX231" s="82"/>
      <c r="AY231" s="81">
        <v>78.300000000000011</v>
      </c>
      <c r="AZ231" s="81">
        <v>87.44</v>
      </c>
      <c r="BA231" s="81">
        <v>0</v>
      </c>
      <c r="BB231" s="81">
        <v>750</v>
      </c>
      <c r="BC231" s="81">
        <v>0</v>
      </c>
      <c r="BD231" s="81">
        <v>0</v>
      </c>
      <c r="BE231" s="81" t="s">
        <v>564</v>
      </c>
      <c r="BF231" s="82"/>
      <c r="BG231" s="81">
        <v>0</v>
      </c>
      <c r="BH231" s="81">
        <v>0</v>
      </c>
      <c r="BI231" s="81">
        <v>0</v>
      </c>
      <c r="BJ231" s="81">
        <v>0</v>
      </c>
      <c r="BK231" s="81">
        <v>0</v>
      </c>
      <c r="BL231" s="81">
        <v>0</v>
      </c>
      <c r="BM231" s="82"/>
      <c r="BN231" s="81">
        <v>0</v>
      </c>
      <c r="BO231" s="81">
        <v>0</v>
      </c>
      <c r="BP231" s="81">
        <v>0</v>
      </c>
      <c r="BQ231" s="81">
        <v>0</v>
      </c>
      <c r="BR231" s="81">
        <v>0</v>
      </c>
      <c r="BS231" s="81">
        <v>0</v>
      </c>
      <c r="BT231"/>
      <c r="BU231" s="80">
        <v>0</v>
      </c>
      <c r="BV231" s="80">
        <v>0</v>
      </c>
      <c r="BW231" s="80">
        <v>0</v>
      </c>
      <c r="BX231" s="80">
        <v>0</v>
      </c>
      <c r="BY231" s="80">
        <v>0</v>
      </c>
      <c r="BZ231" s="80">
        <v>0</v>
      </c>
      <c r="CA231" s="80">
        <v>0</v>
      </c>
      <c r="CB231" s="80">
        <v>0</v>
      </c>
      <c r="CC231" s="80">
        <v>0</v>
      </c>
    </row>
    <row r="232" spans="1:81">
      <c r="A232" s="80" t="s">
        <v>2005</v>
      </c>
      <c r="B232" s="80">
        <v>219</v>
      </c>
      <c r="C232" s="80">
        <v>15</v>
      </c>
      <c r="D232" s="80">
        <v>13</v>
      </c>
      <c r="E232" s="80">
        <v>2018</v>
      </c>
      <c r="F232" s="80" t="s">
        <v>93</v>
      </c>
      <c r="G232" s="80" t="s">
        <v>1990</v>
      </c>
      <c r="H232" s="80" t="s">
        <v>1991</v>
      </c>
      <c r="I232" s="177"/>
      <c r="J232" s="81">
        <v>1.0634015783183068</v>
      </c>
      <c r="K232" s="81">
        <v>0.46399832841868638</v>
      </c>
      <c r="L232" s="81">
        <v>3.3986751467383969</v>
      </c>
      <c r="M232" s="81">
        <v>2.380557574897761</v>
      </c>
      <c r="N232" s="81">
        <v>2.2758804585780825</v>
      </c>
      <c r="O232" s="81">
        <v>2.5306124126002407</v>
      </c>
      <c r="P232" s="81">
        <v>6.9308334941833083</v>
      </c>
      <c r="Q232" s="81">
        <v>0.17866699253477683</v>
      </c>
      <c r="R232" s="81">
        <v>0</v>
      </c>
      <c r="S232" s="81">
        <v>0.51443204223464389</v>
      </c>
      <c r="T232" s="82"/>
      <c r="U232" s="81">
        <v>69762</v>
      </c>
      <c r="V232" s="81">
        <v>261</v>
      </c>
      <c r="W232" s="81">
        <v>89</v>
      </c>
      <c r="X232" s="81">
        <v>696</v>
      </c>
      <c r="Y232" s="81">
        <v>1223</v>
      </c>
      <c r="Z232" s="81">
        <v>1542</v>
      </c>
      <c r="AA232" s="81">
        <v>1450</v>
      </c>
      <c r="AB232" s="81">
        <v>2819</v>
      </c>
      <c r="AC232" s="81">
        <v>0</v>
      </c>
      <c r="AD232" s="81">
        <v>0.51443204223464389</v>
      </c>
      <c r="AE232" s="82"/>
      <c r="AF232" s="81">
        <v>1027330.613471605</v>
      </c>
      <c r="AG232" s="81">
        <v>369337.76036176342</v>
      </c>
      <c r="AH232" s="81">
        <v>518433.15181148611</v>
      </c>
      <c r="AI232" s="81">
        <v>4052296.0278995922</v>
      </c>
      <c r="AJ232" s="81">
        <v>4802310.4913117671</v>
      </c>
      <c r="AK232" s="81">
        <v>0</v>
      </c>
      <c r="AL232" s="81">
        <v>0</v>
      </c>
      <c r="AM232" s="81">
        <v>388038.48109613807</v>
      </c>
      <c r="AN232" s="81">
        <v>0</v>
      </c>
      <c r="AO232" s="81">
        <v>0</v>
      </c>
      <c r="AP232" s="82"/>
      <c r="AQ232" s="81">
        <v>15</v>
      </c>
      <c r="AR232" s="81">
        <v>3</v>
      </c>
      <c r="AS232" s="81">
        <v>0</v>
      </c>
      <c r="AT232" s="81">
        <v>1</v>
      </c>
      <c r="AU232" s="81">
        <v>0</v>
      </c>
      <c r="AV232" s="81">
        <v>0</v>
      </c>
      <c r="AW232" s="81" t="s">
        <v>564</v>
      </c>
      <c r="AX232" s="82"/>
      <c r="AY232" s="81">
        <v>78.2</v>
      </c>
      <c r="AZ232" s="81">
        <v>87.34</v>
      </c>
      <c r="BA232" s="81">
        <v>0</v>
      </c>
      <c r="BB232" s="81">
        <v>750</v>
      </c>
      <c r="BC232" s="81">
        <v>0</v>
      </c>
      <c r="BD232" s="81">
        <v>0</v>
      </c>
      <c r="BE232" s="81" t="s">
        <v>564</v>
      </c>
      <c r="BF232" s="82"/>
      <c r="BG232" s="81">
        <v>0</v>
      </c>
      <c r="BH232" s="81">
        <v>0</v>
      </c>
      <c r="BI232" s="81">
        <v>0</v>
      </c>
      <c r="BJ232" s="81">
        <v>0</v>
      </c>
      <c r="BK232" s="81">
        <v>0</v>
      </c>
      <c r="BL232" s="81">
        <v>0</v>
      </c>
      <c r="BM232" s="82"/>
      <c r="BN232" s="81">
        <v>0</v>
      </c>
      <c r="BO232" s="81">
        <v>0</v>
      </c>
      <c r="BP232" s="81">
        <v>0</v>
      </c>
      <c r="BQ232" s="81">
        <v>0</v>
      </c>
      <c r="BR232" s="81">
        <v>0</v>
      </c>
      <c r="BS232" s="81">
        <v>0</v>
      </c>
      <c r="BT232"/>
      <c r="BU232" s="80">
        <v>0</v>
      </c>
      <c r="BV232" s="80">
        <v>0</v>
      </c>
      <c r="BW232" s="80">
        <v>0</v>
      </c>
      <c r="BX232" s="80">
        <v>0</v>
      </c>
      <c r="BY232" s="80">
        <v>0</v>
      </c>
      <c r="BZ232" s="80">
        <v>0</v>
      </c>
      <c r="CA232" s="80">
        <v>0</v>
      </c>
      <c r="CB232" s="80">
        <v>0</v>
      </c>
      <c r="CC232" s="80">
        <v>0</v>
      </c>
    </row>
    <row r="233" spans="1:81">
      <c r="A233" s="80" t="s">
        <v>2006</v>
      </c>
      <c r="B233" s="80">
        <v>220</v>
      </c>
      <c r="C233" s="80">
        <v>16</v>
      </c>
      <c r="D233" s="80">
        <v>13</v>
      </c>
      <c r="E233" s="80">
        <v>2019</v>
      </c>
      <c r="F233" s="80" t="s">
        <v>73</v>
      </c>
      <c r="G233" s="80" t="s">
        <v>1990</v>
      </c>
      <c r="H233" s="80" t="s">
        <v>1991</v>
      </c>
      <c r="I233" s="177"/>
      <c r="J233" s="81">
        <v>0</v>
      </c>
      <c r="K233" s="81">
        <v>0.43648003966543636</v>
      </c>
      <c r="L233" s="81">
        <v>3.4523152909151307</v>
      </c>
      <c r="M233" s="81">
        <v>2.6659666818365548</v>
      </c>
      <c r="N233" s="81">
        <v>2.321580899267226</v>
      </c>
      <c r="O233" s="81">
        <v>2.4422246860297339</v>
      </c>
      <c r="P233" s="81">
        <v>6.8338043096360943</v>
      </c>
      <c r="Q233" s="81">
        <v>0.17013113381162256</v>
      </c>
      <c r="R233" s="81">
        <v>0</v>
      </c>
      <c r="S233" s="81">
        <v>0.45079415092991415</v>
      </c>
      <c r="T233" s="82"/>
      <c r="U233" s="81">
        <v>0</v>
      </c>
      <c r="V233" s="81">
        <v>261</v>
      </c>
      <c r="W233" s="81">
        <v>89</v>
      </c>
      <c r="X233" s="81">
        <v>696</v>
      </c>
      <c r="Y233" s="81">
        <v>1208</v>
      </c>
      <c r="Z233" s="81">
        <v>1529</v>
      </c>
      <c r="AA233" s="81">
        <v>1419</v>
      </c>
      <c r="AB233" s="81">
        <v>2757</v>
      </c>
      <c r="AC233" s="81">
        <v>0</v>
      </c>
      <c r="AD233" s="81">
        <v>0.45079415092991421</v>
      </c>
      <c r="AE233" s="82"/>
      <c r="AF233" s="81">
        <v>0</v>
      </c>
      <c r="AG233" s="81">
        <v>357705.130612579</v>
      </c>
      <c r="AH233" s="81">
        <v>564407.44965200382</v>
      </c>
      <c r="AI233" s="81">
        <v>4004611.4524607169</v>
      </c>
      <c r="AJ233" s="81">
        <v>4727566.6244254271</v>
      </c>
      <c r="AK233" s="81">
        <v>0</v>
      </c>
      <c r="AL233" s="81">
        <v>0</v>
      </c>
      <c r="AM233" s="81">
        <v>375482.64531511202</v>
      </c>
      <c r="AN233" s="81">
        <v>0</v>
      </c>
      <c r="AO233" s="81">
        <v>0</v>
      </c>
      <c r="AP233" s="82"/>
      <c r="AQ233" s="81">
        <v>16</v>
      </c>
      <c r="AR233" s="81">
        <v>3</v>
      </c>
      <c r="AS233" s="81">
        <v>0</v>
      </c>
      <c r="AT233" s="81">
        <v>1</v>
      </c>
      <c r="AU233" s="81">
        <v>0</v>
      </c>
      <c r="AV233" s="81">
        <v>0</v>
      </c>
      <c r="AW233" s="81" t="s">
        <v>564</v>
      </c>
      <c r="AX233" s="82"/>
      <c r="AY233" s="81">
        <v>82.1</v>
      </c>
      <c r="AZ233" s="81">
        <v>87.44</v>
      </c>
      <c r="BA233" s="81">
        <v>0</v>
      </c>
      <c r="BB233" s="81">
        <v>750</v>
      </c>
      <c r="BC233" s="81">
        <v>0</v>
      </c>
      <c r="BD233" s="81">
        <v>0</v>
      </c>
      <c r="BE233" s="81" t="s">
        <v>564</v>
      </c>
      <c r="BF233" s="82"/>
      <c r="BG233" s="81">
        <v>0</v>
      </c>
      <c r="BH233" s="81">
        <v>0</v>
      </c>
      <c r="BI233" s="81">
        <v>0</v>
      </c>
      <c r="BJ233" s="81">
        <v>0</v>
      </c>
      <c r="BK233" s="81">
        <v>0</v>
      </c>
      <c r="BL233" s="81">
        <v>0</v>
      </c>
      <c r="BM233" s="82"/>
      <c r="BN233" s="81">
        <v>0</v>
      </c>
      <c r="BO233" s="81">
        <v>0</v>
      </c>
      <c r="BP233" s="81">
        <v>0</v>
      </c>
      <c r="BQ233" s="81">
        <v>0</v>
      </c>
      <c r="BR233" s="81">
        <v>0</v>
      </c>
      <c r="BS233" s="81">
        <v>0</v>
      </c>
      <c r="BT233"/>
      <c r="BU233" s="80">
        <v>0</v>
      </c>
      <c r="BV233" s="80">
        <v>0</v>
      </c>
      <c r="BW233" s="80">
        <v>0</v>
      </c>
      <c r="BX233" s="80">
        <v>0</v>
      </c>
      <c r="BY233" s="80">
        <v>0</v>
      </c>
      <c r="BZ233" s="80">
        <v>0</v>
      </c>
      <c r="CA233" s="80">
        <v>0</v>
      </c>
      <c r="CB233" s="80">
        <v>0</v>
      </c>
      <c r="CC233" s="80">
        <v>0</v>
      </c>
    </row>
    <row r="234" spans="1:81">
      <c r="A234" s="80" t="s">
        <v>2007</v>
      </c>
      <c r="B234" s="80">
        <v>221</v>
      </c>
      <c r="C234" s="80">
        <v>17</v>
      </c>
      <c r="D234" s="80">
        <v>13</v>
      </c>
      <c r="E234" s="80">
        <v>2020</v>
      </c>
      <c r="F234" s="80" t="s">
        <v>218</v>
      </c>
      <c r="G234" s="80" t="s">
        <v>1990</v>
      </c>
      <c r="H234" s="80" t="s">
        <v>1991</v>
      </c>
      <c r="I234" s="177"/>
      <c r="J234" s="81">
        <v>0</v>
      </c>
      <c r="K234" s="81">
        <v>0.41579879979823098</v>
      </c>
      <c r="L234" s="81">
        <v>4.1770653273897196</v>
      </c>
      <c r="M234" s="81">
        <v>2.6744344523390411</v>
      </c>
      <c r="N234" s="81">
        <v>2.5650455538426487</v>
      </c>
      <c r="O234" s="81">
        <v>2.1131451597239934</v>
      </c>
      <c r="P234" s="81">
        <v>6.4804407718505583</v>
      </c>
      <c r="Q234" s="81">
        <v>0.15872885647251714</v>
      </c>
      <c r="R234" s="81">
        <v>0</v>
      </c>
      <c r="S234" s="81">
        <v>0.40956023293200022</v>
      </c>
      <c r="T234" s="82"/>
      <c r="U234" s="81">
        <v>0</v>
      </c>
      <c r="V234" s="81">
        <v>217</v>
      </c>
      <c r="W234" s="81">
        <v>101</v>
      </c>
      <c r="X234" s="81">
        <v>733</v>
      </c>
      <c r="Y234" s="81">
        <v>1199</v>
      </c>
      <c r="Z234" s="81">
        <v>1510</v>
      </c>
      <c r="AA234" s="81">
        <v>1462</v>
      </c>
      <c r="AB234" s="81">
        <v>2692</v>
      </c>
      <c r="AC234" s="81">
        <v>0</v>
      </c>
      <c r="AD234" s="81">
        <v>0.40956023293200022</v>
      </c>
      <c r="AE234" s="82"/>
      <c r="AF234" s="81">
        <v>0</v>
      </c>
      <c r="AG234" s="81">
        <v>310050.92135737225</v>
      </c>
      <c r="AH234" s="81">
        <v>700638.08909423777</v>
      </c>
      <c r="AI234" s="81">
        <v>3936308.2329529389</v>
      </c>
      <c r="AJ234" s="81">
        <v>5274352.1823786702</v>
      </c>
      <c r="AK234" s="81"/>
      <c r="AL234" s="81"/>
      <c r="AM234" s="81">
        <v>351335.90874380805</v>
      </c>
      <c r="AN234" s="81"/>
      <c r="AO234" s="81"/>
      <c r="AP234" s="82"/>
      <c r="AQ234" s="81">
        <v>17</v>
      </c>
      <c r="AR234" s="81">
        <v>3</v>
      </c>
      <c r="AS234" s="81">
        <v>0</v>
      </c>
      <c r="AT234" s="81">
        <v>2</v>
      </c>
      <c r="AU234" s="81">
        <v>0</v>
      </c>
      <c r="AV234" s="81">
        <v>0</v>
      </c>
      <c r="AW234" s="81">
        <v>0</v>
      </c>
      <c r="AX234" s="82"/>
      <c r="AY234" s="81">
        <v>85.1</v>
      </c>
      <c r="AZ234" s="81">
        <v>87.44</v>
      </c>
      <c r="BA234" s="81">
        <v>0</v>
      </c>
      <c r="BB234" s="81">
        <v>1080</v>
      </c>
      <c r="BC234" s="81">
        <v>0</v>
      </c>
      <c r="BD234" s="81">
        <v>0</v>
      </c>
      <c r="BE234" s="81">
        <v>0</v>
      </c>
      <c r="BF234" s="82"/>
      <c r="BG234" s="81">
        <v>0</v>
      </c>
      <c r="BH234" s="81">
        <v>0</v>
      </c>
      <c r="BI234" s="81">
        <v>0</v>
      </c>
      <c r="BJ234" s="81">
        <v>0</v>
      </c>
      <c r="BK234" s="81">
        <v>0</v>
      </c>
      <c r="BL234" s="81">
        <v>0</v>
      </c>
      <c r="BM234" s="82"/>
      <c r="BN234" s="81">
        <v>0</v>
      </c>
      <c r="BO234" s="81">
        <v>0</v>
      </c>
      <c r="BP234" s="81">
        <v>0</v>
      </c>
      <c r="BQ234" s="81">
        <v>0</v>
      </c>
      <c r="BR234" s="81">
        <v>0</v>
      </c>
      <c r="BS234" s="81">
        <v>0</v>
      </c>
      <c r="BT234"/>
      <c r="BU234" s="80">
        <v>0</v>
      </c>
      <c r="BV234" s="80">
        <v>0</v>
      </c>
      <c r="BW234" s="80">
        <v>0</v>
      </c>
      <c r="BX234" s="80">
        <v>0</v>
      </c>
      <c r="BY234" s="80">
        <v>0</v>
      </c>
      <c r="BZ234" s="80">
        <v>0</v>
      </c>
      <c r="CA234" s="80">
        <v>0</v>
      </c>
      <c r="CB234" s="80">
        <v>0</v>
      </c>
      <c r="CC234" s="80">
        <v>0</v>
      </c>
    </row>
    <row r="235" spans="1:81">
      <c r="A235" s="80" t="s">
        <v>2008</v>
      </c>
      <c r="B235" s="80">
        <v>221</v>
      </c>
      <c r="C235" s="80">
        <v>18</v>
      </c>
      <c r="D235" s="80">
        <v>13</v>
      </c>
      <c r="E235" s="80">
        <v>2021</v>
      </c>
      <c r="F235" s="80" t="s">
        <v>75</v>
      </c>
      <c r="G235" s="174" t="s">
        <v>1990</v>
      </c>
      <c r="H235" s="80" t="s">
        <v>1991</v>
      </c>
      <c r="I235" s="177"/>
      <c r="J235" s="81">
        <v>0</v>
      </c>
      <c r="K235" s="81">
        <v>0.41736063513968696</v>
      </c>
      <c r="L235" s="81">
        <v>3.8438380104422469</v>
      </c>
      <c r="M235" s="81">
        <v>2.4197823050577059</v>
      </c>
      <c r="N235" s="81">
        <v>2.0343946302879341</v>
      </c>
      <c r="O235" s="81">
        <v>2.038633383430311</v>
      </c>
      <c r="P235" s="81">
        <v>6.6224903154643568</v>
      </c>
      <c r="Q235" s="81">
        <v>0.15735183873256919</v>
      </c>
      <c r="R235" s="81">
        <v>0</v>
      </c>
      <c r="S235" s="81">
        <v>0.44072204309886132</v>
      </c>
      <c r="T235" s="82"/>
      <c r="U235" s="81">
        <v>0</v>
      </c>
      <c r="V235" s="81">
        <v>217</v>
      </c>
      <c r="W235" s="81">
        <v>101</v>
      </c>
      <c r="X235" s="81">
        <v>733</v>
      </c>
      <c r="Y235" s="81">
        <v>1196</v>
      </c>
      <c r="Z235" s="81">
        <v>1500</v>
      </c>
      <c r="AA235" s="81">
        <v>1457</v>
      </c>
      <c r="AB235" s="81">
        <v>2637</v>
      </c>
      <c r="AC235" s="81">
        <v>0</v>
      </c>
      <c r="AD235" s="81">
        <v>0.44072204309886132</v>
      </c>
      <c r="AE235" s="82"/>
      <c r="AF235" s="81">
        <v>0</v>
      </c>
      <c r="AG235" s="81">
        <v>330432.0979991192</v>
      </c>
      <c r="AH235" s="81">
        <v>640514.09811757214</v>
      </c>
      <c r="AI235" s="81">
        <v>4313966.8838055078</v>
      </c>
      <c r="AJ235" s="81">
        <v>4867665.8348262217</v>
      </c>
      <c r="AK235" s="81">
        <v>0</v>
      </c>
      <c r="AL235" s="81">
        <v>0</v>
      </c>
      <c r="AM235" s="81">
        <v>346142.87214917631</v>
      </c>
      <c r="AN235" s="81">
        <v>0</v>
      </c>
      <c r="AO235" s="81">
        <v>0</v>
      </c>
      <c r="AP235" s="82"/>
      <c r="AQ235" s="81">
        <v>18</v>
      </c>
      <c r="AR235" s="81">
        <v>3</v>
      </c>
      <c r="AS235" s="81">
        <v>0</v>
      </c>
      <c r="AT235" s="81">
        <v>2</v>
      </c>
      <c r="AU235" s="81">
        <v>0</v>
      </c>
      <c r="AV235" s="81">
        <v>0</v>
      </c>
      <c r="AW235" s="81"/>
      <c r="AX235" s="82"/>
      <c r="AY235" s="81">
        <v>90.6</v>
      </c>
      <c r="AZ235" s="81">
        <v>87.44</v>
      </c>
      <c r="BA235" s="81">
        <v>0</v>
      </c>
      <c r="BB235" s="81">
        <v>1080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2009</v>
      </c>
      <c r="B236" s="80">
        <v>221</v>
      </c>
      <c r="C236" s="80">
        <v>19</v>
      </c>
      <c r="D236" s="80">
        <v>13</v>
      </c>
      <c r="E236" s="80">
        <v>2022</v>
      </c>
      <c r="F236" s="80" t="s">
        <v>568</v>
      </c>
      <c r="G236" s="174" t="s">
        <v>1990</v>
      </c>
      <c r="H236" s="80" t="s">
        <v>1991</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19</v>
      </c>
      <c r="AR236" s="81">
        <v>3</v>
      </c>
      <c r="AS236" s="81">
        <v>0</v>
      </c>
      <c r="AT236" s="81">
        <v>2</v>
      </c>
      <c r="AU236" s="81">
        <v>0</v>
      </c>
      <c r="AV236" s="81">
        <v>0</v>
      </c>
      <c r="AW236" s="81"/>
      <c r="AX236" s="82"/>
      <c r="AY236" s="81">
        <v>96.5</v>
      </c>
      <c r="AZ236" s="81">
        <v>87.44</v>
      </c>
      <c r="BA236" s="81">
        <v>0</v>
      </c>
      <c r="BB236" s="81">
        <v>1080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2010</v>
      </c>
      <c r="B237" s="80">
        <v>222</v>
      </c>
      <c r="C237" s="80">
        <v>1</v>
      </c>
      <c r="D237" s="80">
        <v>14</v>
      </c>
      <c r="E237" s="80">
        <v>1990</v>
      </c>
      <c r="F237" s="80" t="s">
        <v>562</v>
      </c>
      <c r="G237" s="80" t="s">
        <v>1641</v>
      </c>
      <c r="H237" s="80" t="s">
        <v>1642</v>
      </c>
      <c r="I237" s="177"/>
      <c r="J237" s="81">
        <v>5.0805663929170883</v>
      </c>
      <c r="K237" s="81">
        <v>0.43153728508047595</v>
      </c>
      <c r="L237" s="81">
        <v>2.1264065357424511</v>
      </c>
      <c r="M237" s="81">
        <v>1.3351246046079901</v>
      </c>
      <c r="N237" s="81">
        <v>4.5491650622890347</v>
      </c>
      <c r="O237" s="81">
        <v>2.0738530243081446</v>
      </c>
      <c r="P237" s="81">
        <v>3.9001512932418767</v>
      </c>
      <c r="Q237" s="81">
        <v>0.24955958769563291</v>
      </c>
      <c r="R237" s="81">
        <v>0</v>
      </c>
      <c r="S237" s="81">
        <v>0.28686231268625162</v>
      </c>
      <c r="T237" s="82"/>
      <c r="U237" s="81">
        <v>107806</v>
      </c>
      <c r="V237" s="81">
        <v>133</v>
      </c>
      <c r="W237" s="81">
        <v>28</v>
      </c>
      <c r="X237" s="81">
        <v>555</v>
      </c>
      <c r="Y237" s="81">
        <v>999</v>
      </c>
      <c r="Z237" s="81">
        <v>853</v>
      </c>
      <c r="AA237" s="81">
        <v>947</v>
      </c>
      <c r="AB237" s="81">
        <v>4052</v>
      </c>
      <c r="AC237" s="81">
        <v>0</v>
      </c>
      <c r="AD237" s="81">
        <v>0.28686231268625162</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2011</v>
      </c>
      <c r="B238" s="80">
        <v>223</v>
      </c>
      <c r="C238" s="80">
        <v>2</v>
      </c>
      <c r="D238" s="80">
        <v>14</v>
      </c>
      <c r="E238" s="80">
        <v>2005</v>
      </c>
      <c r="F238" s="80" t="s">
        <v>565</v>
      </c>
      <c r="G238" s="80" t="s">
        <v>1641</v>
      </c>
      <c r="H238" s="80" t="s">
        <v>1642</v>
      </c>
      <c r="I238" s="177"/>
      <c r="J238" s="81">
        <v>2.8719596084533228</v>
      </c>
      <c r="K238" s="81">
        <v>0.28781947524219437</v>
      </c>
      <c r="L238" s="81">
        <v>0.39073392971357629</v>
      </c>
      <c r="M238" s="81">
        <v>1.870793061438607</v>
      </c>
      <c r="N238" s="81">
        <v>7.4062859652774895</v>
      </c>
      <c r="O238" s="81">
        <v>3.0443347507005658</v>
      </c>
      <c r="P238" s="81">
        <v>4.3699085884817377</v>
      </c>
      <c r="Q238" s="81">
        <v>0.20408087722331084</v>
      </c>
      <c r="R238" s="81">
        <v>0</v>
      </c>
      <c r="S238" s="81">
        <v>0</v>
      </c>
      <c r="T238" s="82"/>
      <c r="U238" s="81">
        <v>71721</v>
      </c>
      <c r="V238" s="81">
        <v>97</v>
      </c>
      <c r="W238" s="81">
        <v>4</v>
      </c>
      <c r="X238" s="81">
        <v>311</v>
      </c>
      <c r="Y238" s="81">
        <v>1130</v>
      </c>
      <c r="Z238" s="81">
        <v>1449</v>
      </c>
      <c r="AA238" s="81">
        <v>869</v>
      </c>
      <c r="AB238" s="81">
        <v>3464</v>
      </c>
      <c r="AC238" s="81">
        <v>0</v>
      </c>
      <c r="AD238" s="81">
        <v>0</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2012</v>
      </c>
      <c r="B239" s="80">
        <v>224</v>
      </c>
      <c r="C239" s="80">
        <v>3</v>
      </c>
      <c r="D239" s="80">
        <v>14</v>
      </c>
      <c r="E239" s="80">
        <v>2006</v>
      </c>
      <c r="F239" s="80" t="s">
        <v>566</v>
      </c>
      <c r="G239" s="80" t="s">
        <v>1641</v>
      </c>
      <c r="H239" s="80" t="s">
        <v>1642</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2013</v>
      </c>
      <c r="B240" s="80">
        <v>225</v>
      </c>
      <c r="C240" s="80">
        <v>4</v>
      </c>
      <c r="D240" s="80">
        <v>14</v>
      </c>
      <c r="E240" s="80">
        <v>2007</v>
      </c>
      <c r="F240" s="80" t="s">
        <v>567</v>
      </c>
      <c r="G240" s="80" t="s">
        <v>1641</v>
      </c>
      <c r="H240" s="80" t="s">
        <v>1642</v>
      </c>
      <c r="I240" s="177"/>
      <c r="J240" s="81">
        <v>1.5752293481798165</v>
      </c>
      <c r="K240" s="81">
        <v>0.35296912979317591</v>
      </c>
      <c r="L240" s="81">
        <v>1.6011931881940396</v>
      </c>
      <c r="M240" s="81">
        <v>2.222430749408109</v>
      </c>
      <c r="N240" s="81">
        <v>6.5003871705268974</v>
      </c>
      <c r="O240" s="81">
        <v>2.9527602026935078</v>
      </c>
      <c r="P240" s="81">
        <v>4.2281831678010855</v>
      </c>
      <c r="Q240" s="81">
        <v>0.20994020993773838</v>
      </c>
      <c r="R240" s="81">
        <v>0</v>
      </c>
      <c r="S240" s="81">
        <v>0</v>
      </c>
      <c r="T240" s="82"/>
      <c r="U240" s="81">
        <v>61130</v>
      </c>
      <c r="V240" s="81">
        <v>111</v>
      </c>
      <c r="W240" s="81">
        <v>19</v>
      </c>
      <c r="X240" s="81">
        <v>481</v>
      </c>
      <c r="Y240" s="81">
        <v>1152</v>
      </c>
      <c r="Z240" s="81">
        <v>1461</v>
      </c>
      <c r="AA240" s="81">
        <v>828</v>
      </c>
      <c r="AB240" s="81">
        <v>3375</v>
      </c>
      <c r="AC240" s="81">
        <v>0</v>
      </c>
      <c r="AD240" s="81">
        <v>0</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2014</v>
      </c>
      <c r="B241" s="80">
        <v>226</v>
      </c>
      <c r="C241" s="80">
        <v>5</v>
      </c>
      <c r="D241" s="80">
        <v>14</v>
      </c>
      <c r="E241" s="80">
        <v>2008</v>
      </c>
      <c r="F241" s="80" t="s">
        <v>84</v>
      </c>
      <c r="G241" s="80" t="s">
        <v>1641</v>
      </c>
      <c r="H241" s="80" t="s">
        <v>1642</v>
      </c>
      <c r="I241" s="177"/>
      <c r="J241" s="81">
        <v>1.4938069705255499</v>
      </c>
      <c r="K241" s="81">
        <v>0.25445458885266736</v>
      </c>
      <c r="L241" s="81">
        <v>1.424038718936941</v>
      </c>
      <c r="M241" s="81">
        <v>2.3424455717968478</v>
      </c>
      <c r="N241" s="81">
        <v>6.214394134804186</v>
      </c>
      <c r="O241" s="81">
        <v>2.8526376213805782</v>
      </c>
      <c r="P241" s="81">
        <v>4.1519549820755381</v>
      </c>
      <c r="Q241" s="81">
        <v>0.20538342994132022</v>
      </c>
      <c r="R241" s="81">
        <v>0</v>
      </c>
      <c r="S241" s="81">
        <v>0</v>
      </c>
      <c r="T241" s="82"/>
      <c r="U241" s="81">
        <v>63568</v>
      </c>
      <c r="V241" s="81">
        <v>111</v>
      </c>
      <c r="W241" s="81">
        <v>19</v>
      </c>
      <c r="X241" s="81">
        <v>481</v>
      </c>
      <c r="Y241" s="81">
        <v>1158</v>
      </c>
      <c r="Z241" s="81">
        <v>1461</v>
      </c>
      <c r="AA241" s="81">
        <v>814</v>
      </c>
      <c r="AB241" s="81">
        <v>3356</v>
      </c>
      <c r="AC241" s="81">
        <v>0</v>
      </c>
      <c r="AD241" s="81">
        <v>0</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2015</v>
      </c>
      <c r="B242" s="80">
        <v>227</v>
      </c>
      <c r="C242" s="80">
        <v>6</v>
      </c>
      <c r="D242" s="80">
        <v>14</v>
      </c>
      <c r="E242" s="80">
        <v>2009</v>
      </c>
      <c r="F242" s="80" t="s">
        <v>85</v>
      </c>
      <c r="G242" s="80" t="s">
        <v>1641</v>
      </c>
      <c r="H242" s="80" t="s">
        <v>1642</v>
      </c>
      <c r="I242" s="177"/>
      <c r="J242" s="81">
        <v>1.5600793416312375</v>
      </c>
      <c r="K242" s="81">
        <v>0.1786457141648076</v>
      </c>
      <c r="L242" s="81">
        <v>1.7319145281717385</v>
      </c>
      <c r="M242" s="81">
        <v>2.4712259822889941</v>
      </c>
      <c r="N242" s="81">
        <v>6.3077076902979901</v>
      </c>
      <c r="O242" s="81">
        <v>2.8861117890245769</v>
      </c>
      <c r="P242" s="81">
        <v>4.0393554421221047</v>
      </c>
      <c r="Q242" s="81">
        <v>0.19238411827055624</v>
      </c>
      <c r="R242" s="81">
        <v>0</v>
      </c>
      <c r="S242" s="81">
        <v>0</v>
      </c>
      <c r="T242" s="82"/>
      <c r="U242" s="81">
        <v>62706</v>
      </c>
      <c r="V242" s="81">
        <v>81</v>
      </c>
      <c r="W242" s="81">
        <v>29</v>
      </c>
      <c r="X242" s="81">
        <v>519</v>
      </c>
      <c r="Y242" s="81">
        <v>1151</v>
      </c>
      <c r="Z242" s="81">
        <v>1459</v>
      </c>
      <c r="AA242" s="81">
        <v>813</v>
      </c>
      <c r="AB242" s="81">
        <v>3300</v>
      </c>
      <c r="AC242" s="81">
        <v>0</v>
      </c>
      <c r="AD242" s="81">
        <v>0</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2016</v>
      </c>
      <c r="B243" s="80">
        <v>228</v>
      </c>
      <c r="C243" s="80">
        <v>7</v>
      </c>
      <c r="D243" s="80">
        <v>14</v>
      </c>
      <c r="E243" s="80">
        <v>2010</v>
      </c>
      <c r="F243" s="80" t="s">
        <v>86</v>
      </c>
      <c r="G243" s="80" t="s">
        <v>1641</v>
      </c>
      <c r="H243" s="80" t="s">
        <v>1642</v>
      </c>
      <c r="I243" s="177"/>
      <c r="J243" s="81">
        <v>1.9918982373946519</v>
      </c>
      <c r="K243" s="81">
        <v>0.20754381247479559</v>
      </c>
      <c r="L243" s="81">
        <v>1.598758394816556</v>
      </c>
      <c r="M243" s="81">
        <v>2.3482876065973821</v>
      </c>
      <c r="N243" s="81">
        <v>6.4191072497676478</v>
      </c>
      <c r="O243" s="81">
        <v>2.8648866598731169</v>
      </c>
      <c r="P243" s="81">
        <v>4.0816682757662113</v>
      </c>
      <c r="Q243" s="81">
        <v>0.19718656767441015</v>
      </c>
      <c r="R243" s="81">
        <v>0</v>
      </c>
      <c r="S243" s="81">
        <v>0</v>
      </c>
      <c r="T243" s="82"/>
      <c r="U243" s="81">
        <v>78934</v>
      </c>
      <c r="V243" s="81">
        <v>81</v>
      </c>
      <c r="W243" s="81">
        <v>29</v>
      </c>
      <c r="X243" s="81">
        <v>519</v>
      </c>
      <c r="Y243" s="81">
        <v>1148</v>
      </c>
      <c r="Z243" s="81">
        <v>1455</v>
      </c>
      <c r="AA243" s="81">
        <v>801</v>
      </c>
      <c r="AB243" s="81">
        <v>3241</v>
      </c>
      <c r="AC243" s="81">
        <v>0</v>
      </c>
      <c r="AD243" s="81">
        <v>0</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2017</v>
      </c>
      <c r="B244" s="80">
        <v>229</v>
      </c>
      <c r="C244" s="80">
        <v>8</v>
      </c>
      <c r="D244" s="80">
        <v>14</v>
      </c>
      <c r="E244" s="80">
        <v>2011</v>
      </c>
      <c r="F244" s="80" t="s">
        <v>87</v>
      </c>
      <c r="G244" s="80" t="s">
        <v>1641</v>
      </c>
      <c r="H244" s="80" t="s">
        <v>1642</v>
      </c>
      <c r="I244" s="177"/>
      <c r="J244" s="81">
        <v>0</v>
      </c>
      <c r="K244" s="81">
        <v>0.24133545693250161</v>
      </c>
      <c r="L244" s="81">
        <v>1.4475667772999645</v>
      </c>
      <c r="M244" s="81">
        <v>2.7662207660525384</v>
      </c>
      <c r="N244" s="81">
        <v>7.3101283510759467</v>
      </c>
      <c r="O244" s="81">
        <v>2.8348044309939024</v>
      </c>
      <c r="P244" s="81">
        <v>3.9290752418807147</v>
      </c>
      <c r="Q244" s="81">
        <v>0.22379864899401561</v>
      </c>
      <c r="R244" s="81">
        <v>0</v>
      </c>
      <c r="S244" s="81">
        <v>0</v>
      </c>
      <c r="T244" s="82"/>
      <c r="U244" s="81">
        <v>0</v>
      </c>
      <c r="V244" s="81">
        <v>81</v>
      </c>
      <c r="W244" s="81">
        <v>29</v>
      </c>
      <c r="X244" s="81">
        <v>519</v>
      </c>
      <c r="Y244" s="81">
        <v>1148</v>
      </c>
      <c r="Z244" s="81">
        <v>1471</v>
      </c>
      <c r="AA244" s="81">
        <v>794</v>
      </c>
      <c r="AB244" s="81">
        <v>3189</v>
      </c>
      <c r="AC244" s="81">
        <v>0</v>
      </c>
      <c r="AD244" s="81">
        <v>0</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2018</v>
      </c>
      <c r="B245" s="80">
        <v>230</v>
      </c>
      <c r="C245" s="80">
        <v>9</v>
      </c>
      <c r="D245" s="80">
        <v>14</v>
      </c>
      <c r="E245" s="80">
        <v>2012</v>
      </c>
      <c r="F245" s="80" t="s">
        <v>88</v>
      </c>
      <c r="G245" s="80" t="s">
        <v>1641</v>
      </c>
      <c r="H245" s="80" t="s">
        <v>1642</v>
      </c>
      <c r="I245" s="177"/>
      <c r="J245" s="81">
        <v>0</v>
      </c>
      <c r="K245" s="81">
        <v>0.26541537252281455</v>
      </c>
      <c r="L245" s="81">
        <v>1.410588648076577</v>
      </c>
      <c r="M245" s="81">
        <v>2.9995830214297574</v>
      </c>
      <c r="N245" s="81">
        <v>7.4313658365256297</v>
      </c>
      <c r="O245" s="81">
        <v>2.8564719473787354</v>
      </c>
      <c r="P245" s="81">
        <v>3.86682779601913</v>
      </c>
      <c r="Q245" s="81">
        <v>0.24124570635121498</v>
      </c>
      <c r="R245" s="81">
        <v>0</v>
      </c>
      <c r="S245" s="81">
        <v>0</v>
      </c>
      <c r="T245" s="82"/>
      <c r="U245" s="81">
        <v>0</v>
      </c>
      <c r="V245" s="81">
        <v>81</v>
      </c>
      <c r="W245" s="81">
        <v>29</v>
      </c>
      <c r="X245" s="81">
        <v>519</v>
      </c>
      <c r="Y245" s="81">
        <v>1165</v>
      </c>
      <c r="Z245" s="81">
        <v>1494</v>
      </c>
      <c r="AA245" s="81">
        <v>777</v>
      </c>
      <c r="AB245" s="81">
        <v>3164</v>
      </c>
      <c r="AC245" s="81">
        <v>0</v>
      </c>
      <c r="AD245" s="81">
        <v>0</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2019</v>
      </c>
      <c r="B246" s="80">
        <v>231</v>
      </c>
      <c r="C246" s="80">
        <v>10</v>
      </c>
      <c r="D246" s="80">
        <v>14</v>
      </c>
      <c r="E246" s="80">
        <v>2013</v>
      </c>
      <c r="F246" s="80" t="s">
        <v>89</v>
      </c>
      <c r="G246" s="80" t="s">
        <v>1641</v>
      </c>
      <c r="H246" s="80" t="s">
        <v>1642</v>
      </c>
      <c r="I246" s="177"/>
      <c r="J246" s="81">
        <v>0</v>
      </c>
      <c r="K246" s="81">
        <v>0.24528334997460327</v>
      </c>
      <c r="L246" s="81">
        <v>1.2174810484927223</v>
      </c>
      <c r="M246" s="81">
        <v>2.7958380083722196</v>
      </c>
      <c r="N246" s="81">
        <v>7.2290543129489278</v>
      </c>
      <c r="O246" s="81">
        <v>2.7746520124095824</v>
      </c>
      <c r="P246" s="81">
        <v>3.8913883146288706</v>
      </c>
      <c r="Q246" s="81">
        <v>0.24150610519945798</v>
      </c>
      <c r="R246" s="81">
        <v>0</v>
      </c>
      <c r="S246" s="81">
        <v>0</v>
      </c>
      <c r="T246" s="82"/>
      <c r="U246" s="81">
        <v>0</v>
      </c>
      <c r="V246" s="81">
        <v>81</v>
      </c>
      <c r="W246" s="81">
        <v>29</v>
      </c>
      <c r="X246" s="81">
        <v>519</v>
      </c>
      <c r="Y246" s="81">
        <v>1154</v>
      </c>
      <c r="Z246" s="81">
        <v>1516</v>
      </c>
      <c r="AA246" s="81">
        <v>779</v>
      </c>
      <c r="AB246" s="81">
        <v>3122</v>
      </c>
      <c r="AC246" s="81">
        <v>0</v>
      </c>
      <c r="AD246" s="81">
        <v>0</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2020</v>
      </c>
      <c r="B247" s="80">
        <v>232</v>
      </c>
      <c r="C247" s="80">
        <v>11</v>
      </c>
      <c r="D247" s="80">
        <v>14</v>
      </c>
      <c r="E247" s="80">
        <v>2014</v>
      </c>
      <c r="F247" s="80" t="s">
        <v>90</v>
      </c>
      <c r="G247" s="80" t="s">
        <v>1641</v>
      </c>
      <c r="H247" s="80" t="s">
        <v>1642</v>
      </c>
      <c r="I247" s="177"/>
      <c r="J247" s="81">
        <v>0</v>
      </c>
      <c r="K247" s="81">
        <v>0.22997121961581826</v>
      </c>
      <c r="L247" s="81">
        <v>1.1185991644599313</v>
      </c>
      <c r="M247" s="81">
        <v>2.7988454858189749</v>
      </c>
      <c r="N247" s="81">
        <v>7.0401639074184441</v>
      </c>
      <c r="O247" s="81">
        <v>2.5858109820157091</v>
      </c>
      <c r="P247" s="81">
        <v>3.8262648904998922</v>
      </c>
      <c r="Q247" s="81">
        <v>0.22599927826737942</v>
      </c>
      <c r="R247" s="81">
        <v>0</v>
      </c>
      <c r="S247" s="81">
        <v>0</v>
      </c>
      <c r="T247" s="82"/>
      <c r="U247" s="81">
        <v>0</v>
      </c>
      <c r="V247" s="81">
        <v>69</v>
      </c>
      <c r="W247" s="81">
        <v>22</v>
      </c>
      <c r="X247" s="81">
        <v>508</v>
      </c>
      <c r="Y247" s="81">
        <v>1171</v>
      </c>
      <c r="Z247" s="81">
        <v>1488</v>
      </c>
      <c r="AA247" s="81">
        <v>762</v>
      </c>
      <c r="AB247" s="81">
        <v>3045</v>
      </c>
      <c r="AC247" s="81">
        <v>0</v>
      </c>
      <c r="AD247" s="81">
        <v>0</v>
      </c>
      <c r="AE247" s="82"/>
      <c r="AF247" s="81">
        <v>0</v>
      </c>
      <c r="AG247" s="81">
        <v>186619.67708471985</v>
      </c>
      <c r="AH247" s="81">
        <v>198943.86200405593</v>
      </c>
      <c r="AI247" s="81">
        <v>3271179.0175906662</v>
      </c>
      <c r="AJ247" s="81">
        <v>6638922.4270078996</v>
      </c>
      <c r="AK247" s="81">
        <v>0</v>
      </c>
      <c r="AL247" s="81">
        <v>0</v>
      </c>
      <c r="AM247" s="81">
        <v>418032.9979104239</v>
      </c>
      <c r="AN247" s="81">
        <v>0</v>
      </c>
      <c r="AO247" s="81">
        <v>0</v>
      </c>
      <c r="AP247" s="82"/>
      <c r="AQ247" s="81">
        <v>3</v>
      </c>
      <c r="AR247" s="81">
        <v>1</v>
      </c>
      <c r="AS247" s="81">
        <v>0</v>
      </c>
      <c r="AT247" s="81">
        <v>0</v>
      </c>
      <c r="AU247" s="81">
        <v>0</v>
      </c>
      <c r="AV247" s="81">
        <v>0</v>
      </c>
      <c r="AW247" s="81" t="s">
        <v>564</v>
      </c>
      <c r="AX247" s="82"/>
      <c r="AY247" s="81">
        <v>13.3</v>
      </c>
      <c r="AZ247" s="81">
        <v>11</v>
      </c>
      <c r="BA247" s="81">
        <v>0</v>
      </c>
      <c r="BB247" s="81">
        <v>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2021</v>
      </c>
      <c r="B248" s="80">
        <v>233</v>
      </c>
      <c r="C248" s="80">
        <v>12</v>
      </c>
      <c r="D248" s="80">
        <v>14</v>
      </c>
      <c r="E248" s="80">
        <v>2015</v>
      </c>
      <c r="F248" s="80" t="s">
        <v>91</v>
      </c>
      <c r="G248" s="80" t="s">
        <v>1641</v>
      </c>
      <c r="H248" s="80" t="s">
        <v>1642</v>
      </c>
      <c r="I248" s="177"/>
      <c r="J248" s="81">
        <v>0</v>
      </c>
      <c r="K248" s="81">
        <v>0.22157364958192644</v>
      </c>
      <c r="L248" s="81">
        <v>0.98871174007588247</v>
      </c>
      <c r="M248" s="81">
        <v>2.422802853612815</v>
      </c>
      <c r="N248" s="81">
        <v>6.5271845664083532</v>
      </c>
      <c r="O248" s="81">
        <v>2.5508079010552152</v>
      </c>
      <c r="P248" s="81">
        <v>3.7538960217402622</v>
      </c>
      <c r="Q248" s="81">
        <v>0.21768185675529841</v>
      </c>
      <c r="R248" s="81">
        <v>0</v>
      </c>
      <c r="S248" s="81">
        <v>0</v>
      </c>
      <c r="T248" s="82"/>
      <c r="U248" s="81">
        <v>0</v>
      </c>
      <c r="V248" s="81">
        <v>69</v>
      </c>
      <c r="W248" s="81">
        <v>22</v>
      </c>
      <c r="X248" s="81">
        <v>508</v>
      </c>
      <c r="Y248" s="81">
        <v>1172</v>
      </c>
      <c r="Z248" s="81">
        <v>1482</v>
      </c>
      <c r="AA248" s="81">
        <v>747</v>
      </c>
      <c r="AB248" s="81">
        <v>2996</v>
      </c>
      <c r="AC248" s="81">
        <v>0</v>
      </c>
      <c r="AD248" s="81">
        <v>0</v>
      </c>
      <c r="AE248" s="82"/>
      <c r="AF248" s="81">
        <v>0</v>
      </c>
      <c r="AG248" s="81">
        <v>172792.23734617291</v>
      </c>
      <c r="AH248" s="81">
        <v>148774.22458470581</v>
      </c>
      <c r="AI248" s="81">
        <v>3102009.2641394874</v>
      </c>
      <c r="AJ248" s="81">
        <v>5959719.1621796992</v>
      </c>
      <c r="AK248" s="81">
        <v>0</v>
      </c>
      <c r="AL248" s="81">
        <v>0</v>
      </c>
      <c r="AM248" s="81">
        <v>410589.23225268198</v>
      </c>
      <c r="AN248" s="81">
        <v>0</v>
      </c>
      <c r="AO248" s="81">
        <v>0</v>
      </c>
      <c r="AP248" s="82"/>
      <c r="AQ248" s="81">
        <v>3</v>
      </c>
      <c r="AR248" s="81">
        <v>1</v>
      </c>
      <c r="AS248" s="81">
        <v>0</v>
      </c>
      <c r="AT248" s="81">
        <v>0</v>
      </c>
      <c r="AU248" s="81">
        <v>0</v>
      </c>
      <c r="AV248" s="81">
        <v>0</v>
      </c>
      <c r="AW248" s="81" t="s">
        <v>564</v>
      </c>
      <c r="AX248" s="82"/>
      <c r="AY248" s="81">
        <v>13.3</v>
      </c>
      <c r="AZ248" s="81">
        <v>11</v>
      </c>
      <c r="BA248" s="81">
        <v>0</v>
      </c>
      <c r="BB248" s="81">
        <v>0</v>
      </c>
      <c r="BC248" s="81">
        <v>0</v>
      </c>
      <c r="BD248" s="81">
        <v>0</v>
      </c>
      <c r="BE248" s="81" t="s">
        <v>564</v>
      </c>
      <c r="BF248" s="82"/>
      <c r="BG248" s="81">
        <v>0</v>
      </c>
      <c r="BH248" s="81">
        <v>0</v>
      </c>
      <c r="BI248" s="81">
        <v>0</v>
      </c>
      <c r="BJ248" s="81">
        <v>0</v>
      </c>
      <c r="BK248" s="81">
        <v>0</v>
      </c>
      <c r="BL248" s="81">
        <v>0</v>
      </c>
      <c r="BM248" s="82"/>
      <c r="BN248" s="81">
        <v>0</v>
      </c>
      <c r="BO248" s="81">
        <v>0</v>
      </c>
      <c r="BP248" s="81">
        <v>0</v>
      </c>
      <c r="BQ248" s="81">
        <v>0</v>
      </c>
      <c r="BR248" s="81">
        <v>0</v>
      </c>
      <c r="BS248" s="81">
        <v>0</v>
      </c>
      <c r="BT248"/>
      <c r="BU248" s="80">
        <v>0</v>
      </c>
      <c r="BV248" s="80">
        <v>0</v>
      </c>
      <c r="BW248" s="80">
        <v>0</v>
      </c>
      <c r="BX248" s="80">
        <v>0</v>
      </c>
      <c r="BY248" s="80">
        <v>0</v>
      </c>
      <c r="BZ248" s="80">
        <v>0</v>
      </c>
      <c r="CA248" s="80">
        <v>0</v>
      </c>
      <c r="CB248" s="80">
        <v>0</v>
      </c>
      <c r="CC248" s="80">
        <v>0</v>
      </c>
    </row>
    <row r="249" spans="1:81">
      <c r="A249" s="80" t="s">
        <v>2022</v>
      </c>
      <c r="B249" s="80">
        <v>234</v>
      </c>
      <c r="C249" s="80">
        <v>13</v>
      </c>
      <c r="D249" s="80">
        <v>14</v>
      </c>
      <c r="E249" s="80">
        <v>2016</v>
      </c>
      <c r="F249" s="80" t="s">
        <v>92</v>
      </c>
      <c r="G249" s="80" t="s">
        <v>1641</v>
      </c>
      <c r="H249" s="80" t="s">
        <v>1642</v>
      </c>
      <c r="I249" s="177"/>
      <c r="J249" s="81">
        <v>0</v>
      </c>
      <c r="K249" s="81">
        <v>0.20394808008359261</v>
      </c>
      <c r="L249" s="81">
        <v>1.2285374092215062</v>
      </c>
      <c r="M249" s="81">
        <v>2.2797542718712762</v>
      </c>
      <c r="N249" s="81">
        <v>7.0558644380213886</v>
      </c>
      <c r="O249" s="81">
        <v>2.5232328844592411</v>
      </c>
      <c r="P249" s="81">
        <v>3.8092379963036027</v>
      </c>
      <c r="Q249" s="81">
        <v>0.20631615335366504</v>
      </c>
      <c r="R249" s="81">
        <v>0</v>
      </c>
      <c r="S249" s="81">
        <v>0</v>
      </c>
      <c r="T249" s="82"/>
      <c r="U249" s="81">
        <v>0</v>
      </c>
      <c r="V249" s="81">
        <v>69</v>
      </c>
      <c r="W249" s="81">
        <v>22</v>
      </c>
      <c r="X249" s="81">
        <v>508</v>
      </c>
      <c r="Y249" s="81">
        <v>1168</v>
      </c>
      <c r="Z249" s="81">
        <v>1484</v>
      </c>
      <c r="AA249" s="81">
        <v>784</v>
      </c>
      <c r="AB249" s="81">
        <v>2921</v>
      </c>
      <c r="AC249" s="81">
        <v>0</v>
      </c>
      <c r="AD249" s="81">
        <v>0</v>
      </c>
      <c r="AE249" s="82"/>
      <c r="AF249" s="81">
        <v>0</v>
      </c>
      <c r="AG249" s="81">
        <v>161955.0697767814</v>
      </c>
      <c r="AH249" s="81">
        <v>136299.97690893439</v>
      </c>
      <c r="AI249" s="81">
        <v>3167175.2508614371</v>
      </c>
      <c r="AJ249" s="81">
        <v>6451854.8343141656</v>
      </c>
      <c r="AK249" s="81">
        <v>0</v>
      </c>
      <c r="AL249" s="81">
        <v>0</v>
      </c>
      <c r="AM249" s="81">
        <v>400621.79907687072</v>
      </c>
      <c r="AN249" s="81">
        <v>0</v>
      </c>
      <c r="AO249" s="81">
        <v>0</v>
      </c>
      <c r="AP249" s="82"/>
      <c r="AQ249" s="81">
        <v>3</v>
      </c>
      <c r="AR249" s="81">
        <v>1</v>
      </c>
      <c r="AS249" s="81">
        <v>0</v>
      </c>
      <c r="AT249" s="81">
        <v>0</v>
      </c>
      <c r="AU249" s="81">
        <v>0</v>
      </c>
      <c r="AV249" s="81">
        <v>0</v>
      </c>
      <c r="AW249" s="81" t="s">
        <v>564</v>
      </c>
      <c r="AX249" s="82"/>
      <c r="AY249" s="81">
        <v>13.3</v>
      </c>
      <c r="AZ249" s="81">
        <v>11</v>
      </c>
      <c r="BA249" s="81">
        <v>0</v>
      </c>
      <c r="BB249" s="81">
        <v>0</v>
      </c>
      <c r="BC249" s="81">
        <v>0</v>
      </c>
      <c r="BD249" s="81">
        <v>0</v>
      </c>
      <c r="BE249" s="81" t="s">
        <v>564</v>
      </c>
      <c r="BF249" s="82"/>
      <c r="BG249" s="81">
        <v>0</v>
      </c>
      <c r="BH249" s="81">
        <v>0</v>
      </c>
      <c r="BI249" s="81">
        <v>0</v>
      </c>
      <c r="BJ249" s="81">
        <v>0</v>
      </c>
      <c r="BK249" s="81">
        <v>0</v>
      </c>
      <c r="BL249" s="81">
        <v>0</v>
      </c>
      <c r="BM249" s="82"/>
      <c r="BN249" s="81">
        <v>0</v>
      </c>
      <c r="BO249" s="81">
        <v>0</v>
      </c>
      <c r="BP249" s="81">
        <v>0</v>
      </c>
      <c r="BQ249" s="81">
        <v>0</v>
      </c>
      <c r="BR249" s="81">
        <v>0</v>
      </c>
      <c r="BS249" s="81">
        <v>0</v>
      </c>
      <c r="BT249"/>
      <c r="BU249" s="80">
        <v>0</v>
      </c>
      <c r="BV249" s="80">
        <v>0</v>
      </c>
      <c r="BW249" s="80">
        <v>0</v>
      </c>
      <c r="BX249" s="80">
        <v>0</v>
      </c>
      <c r="BY249" s="80">
        <v>0</v>
      </c>
      <c r="BZ249" s="80">
        <v>0</v>
      </c>
      <c r="CA249" s="80">
        <v>0</v>
      </c>
      <c r="CB249" s="80">
        <v>0</v>
      </c>
      <c r="CC249" s="80">
        <v>0</v>
      </c>
    </row>
    <row r="250" spans="1:81">
      <c r="A250" s="80" t="s">
        <v>2023</v>
      </c>
      <c r="B250" s="80">
        <v>235</v>
      </c>
      <c r="C250" s="80">
        <v>14</v>
      </c>
      <c r="D250" s="80">
        <v>14</v>
      </c>
      <c r="E250" s="80">
        <v>2017</v>
      </c>
      <c r="F250" s="80" t="s">
        <v>71</v>
      </c>
      <c r="G250" s="80" t="s">
        <v>1641</v>
      </c>
      <c r="H250" s="80" t="s">
        <v>1642</v>
      </c>
      <c r="I250" s="177"/>
      <c r="J250" s="81">
        <v>0</v>
      </c>
      <c r="K250" s="81">
        <v>0.22318384549349349</v>
      </c>
      <c r="L250" s="81">
        <v>1.1990675247694884</v>
      </c>
      <c r="M250" s="81">
        <v>2.0328700850188377</v>
      </c>
      <c r="N250" s="81">
        <v>6.3752955411862278</v>
      </c>
      <c r="O250" s="81">
        <v>2.4402460612045505</v>
      </c>
      <c r="P250" s="81">
        <v>3.7899357774923477</v>
      </c>
      <c r="Q250" s="81">
        <v>0.19588628962610974</v>
      </c>
      <c r="R250" s="81">
        <v>0</v>
      </c>
      <c r="S250" s="81">
        <v>0</v>
      </c>
      <c r="T250" s="82"/>
      <c r="U250" s="81">
        <v>0</v>
      </c>
      <c r="V250" s="81">
        <v>69</v>
      </c>
      <c r="W250" s="81">
        <v>22</v>
      </c>
      <c r="X250" s="81">
        <v>508</v>
      </c>
      <c r="Y250" s="81">
        <v>1166</v>
      </c>
      <c r="Z250" s="81">
        <v>1459</v>
      </c>
      <c r="AA250" s="81">
        <v>785</v>
      </c>
      <c r="AB250" s="81">
        <v>2868</v>
      </c>
      <c r="AC250" s="81">
        <v>0</v>
      </c>
      <c r="AD250" s="81">
        <v>0</v>
      </c>
      <c r="AE250" s="82"/>
      <c r="AF250" s="81">
        <v>0</v>
      </c>
      <c r="AG250" s="81">
        <v>173571.1198653614</v>
      </c>
      <c r="AH250" s="81">
        <v>184291.12121193649</v>
      </c>
      <c r="AI250" s="81">
        <v>2947022.6877798699</v>
      </c>
      <c r="AJ250" s="81">
        <v>6122386.8958309107</v>
      </c>
      <c r="AK250" s="81">
        <v>0</v>
      </c>
      <c r="AL250" s="81">
        <v>0</v>
      </c>
      <c r="AM250" s="81">
        <v>393968.21807913057</v>
      </c>
      <c r="AN250" s="81">
        <v>0</v>
      </c>
      <c r="AO250" s="81">
        <v>0</v>
      </c>
      <c r="AP250" s="82"/>
      <c r="AQ250" s="81">
        <v>4</v>
      </c>
      <c r="AR250" s="81">
        <v>1</v>
      </c>
      <c r="AS250" s="81">
        <v>0</v>
      </c>
      <c r="AT250" s="81">
        <v>0</v>
      </c>
      <c r="AU250" s="81">
        <v>0</v>
      </c>
      <c r="AV250" s="81">
        <v>0</v>
      </c>
      <c r="AW250" s="81" t="s">
        <v>564</v>
      </c>
      <c r="AX250" s="82"/>
      <c r="AY250" s="81">
        <v>18.8</v>
      </c>
      <c r="AZ250" s="81">
        <v>11</v>
      </c>
      <c r="BA250" s="81">
        <v>0</v>
      </c>
      <c r="BB250" s="81">
        <v>0</v>
      </c>
      <c r="BC250" s="81">
        <v>0</v>
      </c>
      <c r="BD250" s="81">
        <v>0</v>
      </c>
      <c r="BE250" s="81" t="s">
        <v>564</v>
      </c>
      <c r="BF250" s="82"/>
      <c r="BG250" s="81">
        <v>0</v>
      </c>
      <c r="BH250" s="81">
        <v>0</v>
      </c>
      <c r="BI250" s="81">
        <v>0</v>
      </c>
      <c r="BJ250" s="81">
        <v>0</v>
      </c>
      <c r="BK250" s="81">
        <v>0</v>
      </c>
      <c r="BL250" s="81">
        <v>0</v>
      </c>
      <c r="BM250" s="82"/>
      <c r="BN250" s="81">
        <v>0</v>
      </c>
      <c r="BO250" s="81">
        <v>0</v>
      </c>
      <c r="BP250" s="81">
        <v>0</v>
      </c>
      <c r="BQ250" s="81">
        <v>0</v>
      </c>
      <c r="BR250" s="81">
        <v>0</v>
      </c>
      <c r="BS250" s="81">
        <v>0</v>
      </c>
      <c r="BT250"/>
      <c r="BU250" s="80">
        <v>0</v>
      </c>
      <c r="BV250" s="80">
        <v>0</v>
      </c>
      <c r="BW250" s="80">
        <v>0</v>
      </c>
      <c r="BX250" s="80">
        <v>0</v>
      </c>
      <c r="BY250" s="80">
        <v>0</v>
      </c>
      <c r="BZ250" s="80">
        <v>0</v>
      </c>
      <c r="CA250" s="80">
        <v>0</v>
      </c>
      <c r="CB250" s="80">
        <v>0</v>
      </c>
      <c r="CC250" s="80">
        <v>0</v>
      </c>
    </row>
    <row r="251" spans="1:81">
      <c r="A251" s="80" t="s">
        <v>2024</v>
      </c>
      <c r="B251" s="80">
        <v>236</v>
      </c>
      <c r="C251" s="80">
        <v>15</v>
      </c>
      <c r="D251" s="80">
        <v>14</v>
      </c>
      <c r="E251" s="80">
        <v>2018</v>
      </c>
      <c r="F251" s="80" t="s">
        <v>93</v>
      </c>
      <c r="G251" s="80" t="s">
        <v>1641</v>
      </c>
      <c r="H251" s="80" t="s">
        <v>1642</v>
      </c>
      <c r="I251" s="177"/>
      <c r="J251" s="81">
        <v>0</v>
      </c>
      <c r="K251" s="81">
        <v>0.20826835280707492</v>
      </c>
      <c r="L251" s="81">
        <v>1.1065483684563329</v>
      </c>
      <c r="M251" s="81">
        <v>2.2038120520737188</v>
      </c>
      <c r="N251" s="81">
        <v>6.1076388309184884</v>
      </c>
      <c r="O251" s="81">
        <v>2.4009636573502928</v>
      </c>
      <c r="P251" s="81">
        <v>3.7091908906801705</v>
      </c>
      <c r="Q251" s="81">
        <v>0.17815995601818294</v>
      </c>
      <c r="R251" s="81">
        <v>0</v>
      </c>
      <c r="S251" s="81">
        <v>0</v>
      </c>
      <c r="T251" s="82"/>
      <c r="U251" s="81">
        <v>0</v>
      </c>
      <c r="V251" s="81">
        <v>69</v>
      </c>
      <c r="W251" s="81">
        <v>22</v>
      </c>
      <c r="X251" s="81">
        <v>508</v>
      </c>
      <c r="Y251" s="81">
        <v>1154</v>
      </c>
      <c r="Z251" s="81">
        <v>1463</v>
      </c>
      <c r="AA251" s="81">
        <v>776</v>
      </c>
      <c r="AB251" s="81">
        <v>2811</v>
      </c>
      <c r="AC251" s="81">
        <v>0</v>
      </c>
      <c r="AD251" s="81">
        <v>0</v>
      </c>
      <c r="AE251" s="82"/>
      <c r="AF251" s="81">
        <v>0</v>
      </c>
      <c r="AG251" s="81">
        <v>159125.3073913673</v>
      </c>
      <c r="AH251" s="81">
        <v>175388.08646522599</v>
      </c>
      <c r="AI251" s="81">
        <v>3118254.570214509</v>
      </c>
      <c r="AJ251" s="81">
        <v>5740714.6446354603</v>
      </c>
      <c r="AK251" s="81">
        <v>0</v>
      </c>
      <c r="AL251" s="81">
        <v>0</v>
      </c>
      <c r="AM251" s="81">
        <v>386937.27221044502</v>
      </c>
      <c r="AN251" s="81">
        <v>0</v>
      </c>
      <c r="AO251" s="81">
        <v>0</v>
      </c>
      <c r="AP251" s="82"/>
      <c r="AQ251" s="81">
        <v>5</v>
      </c>
      <c r="AR251" s="81">
        <v>1</v>
      </c>
      <c r="AS251" s="81">
        <v>0</v>
      </c>
      <c r="AT251" s="81">
        <v>0</v>
      </c>
      <c r="AU251" s="81">
        <v>0</v>
      </c>
      <c r="AV251" s="81">
        <v>0</v>
      </c>
      <c r="AW251" s="81" t="s">
        <v>564</v>
      </c>
      <c r="AX251" s="82"/>
      <c r="AY251" s="81">
        <v>27.3</v>
      </c>
      <c r="AZ251" s="81">
        <v>11</v>
      </c>
      <c r="BA251" s="81">
        <v>0</v>
      </c>
      <c r="BB251" s="81">
        <v>0</v>
      </c>
      <c r="BC251" s="81">
        <v>0</v>
      </c>
      <c r="BD251" s="81">
        <v>0</v>
      </c>
      <c r="BE251" s="81" t="s">
        <v>564</v>
      </c>
      <c r="BF251" s="82"/>
      <c r="BG251" s="81">
        <v>0</v>
      </c>
      <c r="BH251" s="81">
        <v>0</v>
      </c>
      <c r="BI251" s="81">
        <v>0</v>
      </c>
      <c r="BJ251" s="81">
        <v>0</v>
      </c>
      <c r="BK251" s="81">
        <v>0</v>
      </c>
      <c r="BL251" s="81">
        <v>0</v>
      </c>
      <c r="BM251" s="82"/>
      <c r="BN251" s="81">
        <v>0</v>
      </c>
      <c r="BO251" s="81">
        <v>0</v>
      </c>
      <c r="BP251" s="81">
        <v>0</v>
      </c>
      <c r="BQ251" s="81">
        <v>0</v>
      </c>
      <c r="BR251" s="81">
        <v>0</v>
      </c>
      <c r="BS251" s="81">
        <v>0</v>
      </c>
      <c r="BT251"/>
      <c r="BU251" s="80">
        <v>0</v>
      </c>
      <c r="BV251" s="80">
        <v>0</v>
      </c>
      <c r="BW251" s="80">
        <v>0</v>
      </c>
      <c r="BX251" s="80">
        <v>0</v>
      </c>
      <c r="BY251" s="80">
        <v>0</v>
      </c>
      <c r="BZ251" s="80">
        <v>0</v>
      </c>
      <c r="CA251" s="80">
        <v>0</v>
      </c>
      <c r="CB251" s="80">
        <v>0</v>
      </c>
      <c r="CC251" s="80">
        <v>0</v>
      </c>
    </row>
    <row r="252" spans="1:81">
      <c r="A252" s="80" t="s">
        <v>2025</v>
      </c>
      <c r="B252" s="80">
        <v>237</v>
      </c>
      <c r="C252" s="80">
        <v>16</v>
      </c>
      <c r="D252" s="80">
        <v>14</v>
      </c>
      <c r="E252" s="80">
        <v>2019</v>
      </c>
      <c r="F252" s="80" t="s">
        <v>73</v>
      </c>
      <c r="G252" s="80" t="s">
        <v>1641</v>
      </c>
      <c r="H252" s="80" t="s">
        <v>1642</v>
      </c>
      <c r="I252" s="177"/>
      <c r="J252" s="81">
        <v>0</v>
      </c>
      <c r="K252" s="81">
        <v>0.1848140333461627</v>
      </c>
      <c r="L252" s="81">
        <v>1.1181062718153687</v>
      </c>
      <c r="M252" s="81">
        <v>2.0408087987862156</v>
      </c>
      <c r="N252" s="81">
        <v>5.9947334963174761</v>
      </c>
      <c r="O252" s="81">
        <v>2.324026761395201</v>
      </c>
      <c r="P252" s="81">
        <v>3.6023154500407322</v>
      </c>
      <c r="Q252" s="81">
        <v>0.17050138655114733</v>
      </c>
      <c r="R252" s="81">
        <v>0</v>
      </c>
      <c r="S252" s="81">
        <v>0</v>
      </c>
      <c r="T252" s="82"/>
      <c r="U252" s="81">
        <v>0</v>
      </c>
      <c r="V252" s="81">
        <v>69</v>
      </c>
      <c r="W252" s="81">
        <v>22</v>
      </c>
      <c r="X252" s="81">
        <v>508</v>
      </c>
      <c r="Y252" s="81">
        <v>1153</v>
      </c>
      <c r="Z252" s="81">
        <v>1455</v>
      </c>
      <c r="AA252" s="81">
        <v>748</v>
      </c>
      <c r="AB252" s="81">
        <v>2763</v>
      </c>
      <c r="AC252" s="81">
        <v>0</v>
      </c>
      <c r="AD252" s="81">
        <v>0</v>
      </c>
      <c r="AE252" s="82"/>
      <c r="AF252" s="81">
        <v>0</v>
      </c>
      <c r="AG252" s="81">
        <v>139383.4926050147</v>
      </c>
      <c r="AH252" s="81">
        <v>186208.84346015251</v>
      </c>
      <c r="AI252" s="81">
        <v>2979081.2659479012</v>
      </c>
      <c r="AJ252" s="81">
        <v>5581104.6130876672</v>
      </c>
      <c r="AK252" s="81">
        <v>0</v>
      </c>
      <c r="AL252" s="81">
        <v>0</v>
      </c>
      <c r="AM252" s="81">
        <v>376299.80014713615</v>
      </c>
      <c r="AN252" s="81">
        <v>0</v>
      </c>
      <c r="AO252" s="81">
        <v>0</v>
      </c>
      <c r="AP252" s="82"/>
      <c r="AQ252" s="81">
        <v>5</v>
      </c>
      <c r="AR252" s="81">
        <v>1</v>
      </c>
      <c r="AS252" s="81">
        <v>0</v>
      </c>
      <c r="AT252" s="81">
        <v>0</v>
      </c>
      <c r="AU252" s="81">
        <v>0</v>
      </c>
      <c r="AV252" s="81">
        <v>0</v>
      </c>
      <c r="AW252" s="81" t="s">
        <v>564</v>
      </c>
      <c r="AX252" s="82"/>
      <c r="AY252" s="81">
        <v>26.8</v>
      </c>
      <c r="AZ252" s="81">
        <v>11</v>
      </c>
      <c r="BA252" s="81">
        <v>0</v>
      </c>
      <c r="BB252" s="81">
        <v>0</v>
      </c>
      <c r="BC252" s="81">
        <v>0</v>
      </c>
      <c r="BD252" s="81">
        <v>0</v>
      </c>
      <c r="BE252" s="81" t="s">
        <v>564</v>
      </c>
      <c r="BF252" s="82"/>
      <c r="BG252" s="81">
        <v>0</v>
      </c>
      <c r="BH252" s="81">
        <v>0</v>
      </c>
      <c r="BI252" s="81">
        <v>0</v>
      </c>
      <c r="BJ252" s="81">
        <v>0</v>
      </c>
      <c r="BK252" s="81">
        <v>0</v>
      </c>
      <c r="BL252" s="81">
        <v>0</v>
      </c>
      <c r="BM252" s="82"/>
      <c r="BN252" s="81">
        <v>0</v>
      </c>
      <c r="BO252" s="81">
        <v>0</v>
      </c>
      <c r="BP252" s="81">
        <v>0</v>
      </c>
      <c r="BQ252" s="81">
        <v>0</v>
      </c>
      <c r="BR252" s="81">
        <v>0</v>
      </c>
      <c r="BS252" s="81">
        <v>0</v>
      </c>
      <c r="BT252"/>
      <c r="BU252" s="80">
        <v>0</v>
      </c>
      <c r="BV252" s="80">
        <v>0</v>
      </c>
      <c r="BW252" s="80">
        <v>0</v>
      </c>
      <c r="BX252" s="80">
        <v>0</v>
      </c>
      <c r="BY252" s="80">
        <v>0</v>
      </c>
      <c r="BZ252" s="80">
        <v>0</v>
      </c>
      <c r="CA252" s="80">
        <v>0</v>
      </c>
      <c r="CB252" s="80">
        <v>0</v>
      </c>
      <c r="CC252" s="80">
        <v>0</v>
      </c>
    </row>
    <row r="253" spans="1:81">
      <c r="A253" s="80" t="s">
        <v>2026</v>
      </c>
      <c r="B253" s="80">
        <v>238</v>
      </c>
      <c r="C253" s="80">
        <v>17</v>
      </c>
      <c r="D253" s="80">
        <v>14</v>
      </c>
      <c r="E253" s="80">
        <v>2020</v>
      </c>
      <c r="F253" s="80" t="s">
        <v>218</v>
      </c>
      <c r="G253" s="80" t="s">
        <v>1641</v>
      </c>
      <c r="H253" s="80" t="s">
        <v>1642</v>
      </c>
      <c r="I253" s="177"/>
      <c r="J253" s="81">
        <v>0</v>
      </c>
      <c r="K253" s="81">
        <v>0.17097197968896949</v>
      </c>
      <c r="L253" s="81">
        <v>2.3520685706787758</v>
      </c>
      <c r="M253" s="81">
        <v>1.7099978113731789</v>
      </c>
      <c r="N253" s="81">
        <v>5.1864092995400082</v>
      </c>
      <c r="O253" s="81">
        <v>1.9969921476332044</v>
      </c>
      <c r="P253" s="81">
        <v>3.3687653807157489</v>
      </c>
      <c r="Q253" s="81">
        <v>0.15843404061725616</v>
      </c>
      <c r="R253" s="81">
        <v>0</v>
      </c>
      <c r="S253" s="81">
        <v>0</v>
      </c>
      <c r="T253" s="82"/>
      <c r="U253" s="81">
        <v>0</v>
      </c>
      <c r="V253" s="81">
        <v>57</v>
      </c>
      <c r="W253" s="81">
        <v>50</v>
      </c>
      <c r="X253" s="81">
        <v>462</v>
      </c>
      <c r="Y253" s="81">
        <v>1140</v>
      </c>
      <c r="Z253" s="81">
        <v>1427</v>
      </c>
      <c r="AA253" s="81">
        <v>760</v>
      </c>
      <c r="AB253" s="81">
        <v>2687</v>
      </c>
      <c r="AC253" s="81">
        <v>0</v>
      </c>
      <c r="AD253" s="81">
        <v>0</v>
      </c>
      <c r="AE253" s="82"/>
      <c r="AF253" s="81">
        <v>0</v>
      </c>
      <c r="AG253" s="81">
        <v>131718.68654096214</v>
      </c>
      <c r="AH253" s="81">
        <v>410130.80396869261</v>
      </c>
      <c r="AI253" s="81">
        <v>2610875.7048929119</v>
      </c>
      <c r="AJ253" s="81">
        <v>5043289.8697647015</v>
      </c>
      <c r="AK253" s="81"/>
      <c r="AL253" s="81"/>
      <c r="AM253" s="81">
        <v>350683.35319264943</v>
      </c>
      <c r="AN253" s="81"/>
      <c r="AO253" s="81"/>
      <c r="AP253" s="82"/>
      <c r="AQ253" s="81">
        <v>7</v>
      </c>
      <c r="AR253" s="81">
        <v>1</v>
      </c>
      <c r="AS253" s="81">
        <v>0</v>
      </c>
      <c r="AT253" s="81">
        <v>0</v>
      </c>
      <c r="AU253" s="81">
        <v>0</v>
      </c>
      <c r="AV253" s="81">
        <v>0</v>
      </c>
      <c r="AW253" s="81">
        <v>0</v>
      </c>
      <c r="AX253" s="82"/>
      <c r="AY253" s="81">
        <v>35.799999999999997</v>
      </c>
      <c r="AZ253" s="81">
        <v>11</v>
      </c>
      <c r="BA253" s="81">
        <v>0</v>
      </c>
      <c r="BB253" s="81">
        <v>0</v>
      </c>
      <c r="BC253" s="81">
        <v>0</v>
      </c>
      <c r="BD253" s="81">
        <v>0</v>
      </c>
      <c r="BE253" s="81">
        <v>0</v>
      </c>
      <c r="BF253" s="82"/>
      <c r="BG253" s="81">
        <v>0</v>
      </c>
      <c r="BH253" s="81">
        <v>0</v>
      </c>
      <c r="BI253" s="81">
        <v>0</v>
      </c>
      <c r="BJ253" s="81">
        <v>0</v>
      </c>
      <c r="BK253" s="81">
        <v>0</v>
      </c>
      <c r="BL253" s="81">
        <v>0</v>
      </c>
      <c r="BM253" s="82"/>
      <c r="BN253" s="81">
        <v>0</v>
      </c>
      <c r="BO253" s="81">
        <v>0</v>
      </c>
      <c r="BP253" s="81">
        <v>0</v>
      </c>
      <c r="BQ253" s="81">
        <v>0</v>
      </c>
      <c r="BR253" s="81">
        <v>0</v>
      </c>
      <c r="BS253" s="81">
        <v>0</v>
      </c>
      <c r="BT253"/>
      <c r="BU253" s="80">
        <v>0</v>
      </c>
      <c r="BV253" s="80">
        <v>0</v>
      </c>
      <c r="BW253" s="80">
        <v>0</v>
      </c>
      <c r="BX253" s="80">
        <v>0</v>
      </c>
      <c r="BY253" s="80">
        <v>0</v>
      </c>
      <c r="BZ253" s="80">
        <v>0</v>
      </c>
      <c r="CA253" s="80">
        <v>0</v>
      </c>
      <c r="CB253" s="80">
        <v>0</v>
      </c>
      <c r="CC253" s="80">
        <v>0</v>
      </c>
    </row>
    <row r="254" spans="1:81">
      <c r="A254" s="80" t="s">
        <v>1643</v>
      </c>
      <c r="B254" s="80">
        <v>238</v>
      </c>
      <c r="C254" s="80">
        <v>18</v>
      </c>
      <c r="D254" s="80">
        <v>14</v>
      </c>
      <c r="E254" s="80">
        <v>2021</v>
      </c>
      <c r="F254" s="80" t="s">
        <v>75</v>
      </c>
      <c r="G254" s="174" t="s">
        <v>1641</v>
      </c>
      <c r="H254" s="80" t="s">
        <v>1642</v>
      </c>
      <c r="I254" s="177"/>
      <c r="J254" s="81">
        <v>0</v>
      </c>
      <c r="K254" s="81">
        <v>0.20265009316538818</v>
      </c>
      <c r="L254" s="81">
        <v>1.8761317414615422</v>
      </c>
      <c r="M254" s="81">
        <v>1.9349485946673204</v>
      </c>
      <c r="N254" s="81">
        <v>5.0916751600764822</v>
      </c>
      <c r="O254" s="81">
        <v>1.9448562477925169</v>
      </c>
      <c r="P254" s="81">
        <v>3.4226048095708035</v>
      </c>
      <c r="Q254" s="81">
        <v>0.15800821727866637</v>
      </c>
      <c r="R254" s="81">
        <v>0</v>
      </c>
      <c r="S254" s="81">
        <v>0</v>
      </c>
      <c r="T254" s="82"/>
      <c r="U254" s="81">
        <v>0</v>
      </c>
      <c r="V254" s="81">
        <v>57</v>
      </c>
      <c r="W254" s="81">
        <v>50</v>
      </c>
      <c r="X254" s="81">
        <v>462</v>
      </c>
      <c r="Y254" s="81">
        <v>1145</v>
      </c>
      <c r="Z254" s="81">
        <v>1431</v>
      </c>
      <c r="AA254" s="81">
        <v>753</v>
      </c>
      <c r="AB254" s="81">
        <v>2648</v>
      </c>
      <c r="AC254" s="81">
        <v>0</v>
      </c>
      <c r="AD254" s="81">
        <v>0</v>
      </c>
      <c r="AE254" s="82"/>
      <c r="AF254" s="81">
        <v>0</v>
      </c>
      <c r="AG254" s="81">
        <v>145841.4893946361</v>
      </c>
      <c r="AH254" s="81">
        <v>314753.10819303844</v>
      </c>
      <c r="AI254" s="81">
        <v>2913717.9360874277</v>
      </c>
      <c r="AJ254" s="81">
        <v>5341738.0806752257</v>
      </c>
      <c r="AK254" s="81">
        <v>0</v>
      </c>
      <c r="AL254" s="81">
        <v>0</v>
      </c>
      <c r="AM254" s="81">
        <v>347586.77491506212</v>
      </c>
      <c r="AN254" s="81">
        <v>0</v>
      </c>
      <c r="AO254" s="81">
        <v>0</v>
      </c>
      <c r="AP254" s="82"/>
      <c r="AQ254" s="81">
        <v>9</v>
      </c>
      <c r="AR254" s="81">
        <v>1</v>
      </c>
      <c r="AS254" s="81">
        <v>0</v>
      </c>
      <c r="AT254" s="81">
        <v>0</v>
      </c>
      <c r="AU254" s="81">
        <v>0</v>
      </c>
      <c r="AV254" s="81">
        <v>0</v>
      </c>
      <c r="AW254" s="81"/>
      <c r="AX254" s="82"/>
      <c r="AY254" s="81">
        <v>46.5</v>
      </c>
      <c r="AZ254" s="81">
        <v>11</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1644</v>
      </c>
      <c r="B255" s="80">
        <v>238</v>
      </c>
      <c r="C255" s="80">
        <v>19</v>
      </c>
      <c r="D255" s="80">
        <v>14</v>
      </c>
      <c r="E255" s="80">
        <v>2022</v>
      </c>
      <c r="F255" s="80" t="s">
        <v>568</v>
      </c>
      <c r="G255" s="174" t="s">
        <v>1641</v>
      </c>
      <c r="H255" s="80" t="s">
        <v>1642</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9</v>
      </c>
      <c r="AR255" s="81">
        <v>1</v>
      </c>
      <c r="AS255" s="81">
        <v>0</v>
      </c>
      <c r="AT255" s="81">
        <v>0</v>
      </c>
      <c r="AU255" s="81">
        <v>0</v>
      </c>
      <c r="AV255" s="81">
        <v>0</v>
      </c>
      <c r="AW255" s="81"/>
      <c r="AX255" s="82"/>
      <c r="AY255" s="81">
        <v>46.5</v>
      </c>
      <c r="AZ255" s="81">
        <v>11</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2027</v>
      </c>
      <c r="B256" s="80">
        <v>1</v>
      </c>
      <c r="C256" s="80">
        <v>1</v>
      </c>
      <c r="D256" s="80">
        <v>1</v>
      </c>
      <c r="E256" s="80">
        <v>1990</v>
      </c>
      <c r="F256" s="80" t="s">
        <v>562</v>
      </c>
      <c r="G256" s="80" t="s">
        <v>2028</v>
      </c>
      <c r="H256" s="80" t="s">
        <v>2029</v>
      </c>
      <c r="I256" s="177" t="s">
        <v>563</v>
      </c>
      <c r="J256" s="81">
        <v>0</v>
      </c>
      <c r="K256" s="81">
        <v>0.61465897716357754</v>
      </c>
      <c r="L256" s="81">
        <v>3.7220685068551864</v>
      </c>
      <c r="M256" s="81">
        <v>2.5867970594960332</v>
      </c>
      <c r="N256" s="81">
        <v>2.3323251894355588</v>
      </c>
      <c r="O256" s="81">
        <v>1.2447980638285698</v>
      </c>
      <c r="P256" s="81">
        <v>2.8623074432978926</v>
      </c>
      <c r="Q256" s="81">
        <v>0.14541218819086607</v>
      </c>
      <c r="R256" s="81">
        <v>5.7609678455608258</v>
      </c>
      <c r="S256" s="81">
        <v>0.1828628306500501</v>
      </c>
      <c r="T256" s="82"/>
      <c r="U256" s="81">
        <v>0</v>
      </c>
      <c r="V256" s="81">
        <v>236</v>
      </c>
      <c r="W256" s="81">
        <v>34</v>
      </c>
      <c r="X256" s="81">
        <v>1079</v>
      </c>
      <c r="Y256" s="81">
        <v>1021</v>
      </c>
      <c r="Z256" s="81">
        <v>512</v>
      </c>
      <c r="AA256" s="81">
        <v>695</v>
      </c>
      <c r="AB256" s="81">
        <v>2361</v>
      </c>
      <c r="AC256" s="81">
        <v>997810</v>
      </c>
      <c r="AD256" s="81">
        <v>0.1828628306500501</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2030</v>
      </c>
      <c r="B257" s="80">
        <v>2</v>
      </c>
      <c r="C257" s="80">
        <v>2</v>
      </c>
      <c r="D257" s="80">
        <v>1</v>
      </c>
      <c r="E257" s="80">
        <v>2005</v>
      </c>
      <c r="F257" s="80" t="s">
        <v>565</v>
      </c>
      <c r="G257" s="80" t="s">
        <v>2028</v>
      </c>
      <c r="H257" s="80" t="s">
        <v>2029</v>
      </c>
      <c r="I257" s="177"/>
      <c r="J257" s="81">
        <v>0</v>
      </c>
      <c r="K257" s="81">
        <v>0.50145750780641474</v>
      </c>
      <c r="L257" s="81">
        <v>3.9128662315609177</v>
      </c>
      <c r="M257" s="81">
        <v>3.5775834570269525</v>
      </c>
      <c r="N257" s="81">
        <v>3.326982888821322</v>
      </c>
      <c r="O257" s="81">
        <v>1.628267378739088</v>
      </c>
      <c r="P257" s="81">
        <v>5.124208114686871</v>
      </c>
      <c r="Q257" s="81">
        <v>0.13762497955936898</v>
      </c>
      <c r="R257" s="81">
        <v>5.9562585785023288</v>
      </c>
      <c r="S257" s="81">
        <v>0.33666273000000002</v>
      </c>
      <c r="T257" s="82"/>
      <c r="U257" s="81">
        <v>0</v>
      </c>
      <c r="V257" s="81">
        <v>235</v>
      </c>
      <c r="W257" s="81">
        <v>47</v>
      </c>
      <c r="X257" s="81">
        <v>852</v>
      </c>
      <c r="Y257" s="81">
        <v>1257</v>
      </c>
      <c r="Z257" s="81">
        <v>775</v>
      </c>
      <c r="AA257" s="81">
        <v>1019</v>
      </c>
      <c r="AB257" s="81">
        <v>2336</v>
      </c>
      <c r="AC257" s="81">
        <v>1053241</v>
      </c>
      <c r="AD257" s="81">
        <v>0.33666273000000002</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2031</v>
      </c>
      <c r="B258" s="80">
        <v>3</v>
      </c>
      <c r="C258" s="80">
        <v>3</v>
      </c>
      <c r="D258" s="80">
        <v>1</v>
      </c>
      <c r="E258" s="80">
        <v>2006</v>
      </c>
      <c r="F258" s="80" t="s">
        <v>566</v>
      </c>
      <c r="G258" s="80" t="s">
        <v>2028</v>
      </c>
      <c r="H258" s="80" t="s">
        <v>2029</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2032</v>
      </c>
      <c r="B259" s="80">
        <v>4</v>
      </c>
      <c r="C259" s="80">
        <v>4</v>
      </c>
      <c r="D259" s="80">
        <v>1</v>
      </c>
      <c r="E259" s="80">
        <v>2007</v>
      </c>
      <c r="F259" s="80" t="s">
        <v>567</v>
      </c>
      <c r="G259" s="80" t="s">
        <v>2028</v>
      </c>
      <c r="H259" s="80" t="s">
        <v>2029</v>
      </c>
      <c r="I259" s="177"/>
      <c r="J259" s="81">
        <v>0</v>
      </c>
      <c r="K259" s="81">
        <v>0.49062615360799133</v>
      </c>
      <c r="L259" s="81">
        <v>5.9157984682227358</v>
      </c>
      <c r="M259" s="81">
        <v>5.4215716415311164</v>
      </c>
      <c r="N259" s="81">
        <v>3.4975428519492504</v>
      </c>
      <c r="O259" s="81">
        <v>1.5986538811297499</v>
      </c>
      <c r="P259" s="81">
        <v>5.1984184357747649</v>
      </c>
      <c r="Q259" s="81">
        <v>0.14667822667649988</v>
      </c>
      <c r="R259" s="81">
        <v>5.2204421965479622</v>
      </c>
      <c r="S259" s="81">
        <v>0.27557777959999996</v>
      </c>
      <c r="T259" s="82"/>
      <c r="U259" s="81">
        <v>0</v>
      </c>
      <c r="V259" s="81">
        <v>207</v>
      </c>
      <c r="W259" s="81">
        <v>53</v>
      </c>
      <c r="X259" s="81">
        <v>1383</v>
      </c>
      <c r="Y259" s="81">
        <v>1259</v>
      </c>
      <c r="Z259" s="81">
        <v>791</v>
      </c>
      <c r="AA259" s="81">
        <v>1018</v>
      </c>
      <c r="AB259" s="81">
        <v>2358</v>
      </c>
      <c r="AC259" s="81">
        <v>949614</v>
      </c>
      <c r="AD259" s="81">
        <v>0.27557777959999996</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2033</v>
      </c>
      <c r="B260" s="80">
        <v>5</v>
      </c>
      <c r="C260" s="80">
        <v>5</v>
      </c>
      <c r="D260" s="80">
        <v>1</v>
      </c>
      <c r="E260" s="80">
        <v>2008</v>
      </c>
      <c r="F260" s="80" t="s">
        <v>84</v>
      </c>
      <c r="G260" s="80" t="s">
        <v>2028</v>
      </c>
      <c r="H260" s="80" t="s">
        <v>2029</v>
      </c>
      <c r="I260" s="177"/>
      <c r="J260" s="81">
        <v>0</v>
      </c>
      <c r="K260" s="81">
        <v>0.38919431494814249</v>
      </c>
      <c r="L260" s="81">
        <v>5.293892555942322</v>
      </c>
      <c r="M260" s="81">
        <v>5.4101715558053067</v>
      </c>
      <c r="N260" s="81">
        <v>3.4849456626565902</v>
      </c>
      <c r="O260" s="81">
        <v>1.5249212746736696</v>
      </c>
      <c r="P260" s="81">
        <v>5.0904804325692714</v>
      </c>
      <c r="Q260" s="81">
        <v>0.14608171849521198</v>
      </c>
      <c r="R260" s="81">
        <v>5.1844644432831446</v>
      </c>
      <c r="S260" s="81">
        <v>0.23471381576000006</v>
      </c>
      <c r="T260" s="82"/>
      <c r="U260" s="81">
        <v>0</v>
      </c>
      <c r="V260" s="81">
        <v>207</v>
      </c>
      <c r="W260" s="81">
        <v>53</v>
      </c>
      <c r="X260" s="81">
        <v>1383</v>
      </c>
      <c r="Y260" s="81">
        <v>1276</v>
      </c>
      <c r="Z260" s="81">
        <v>781</v>
      </c>
      <c r="AA260" s="81">
        <v>998</v>
      </c>
      <c r="AB260" s="81">
        <v>2387</v>
      </c>
      <c r="AC260" s="81">
        <v>979274</v>
      </c>
      <c r="AD260" s="81">
        <v>0.23471381576000006</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2034</v>
      </c>
      <c r="B261" s="80">
        <v>6</v>
      </c>
      <c r="C261" s="80">
        <v>6</v>
      </c>
      <c r="D261" s="80">
        <v>1</v>
      </c>
      <c r="E261" s="80">
        <v>2009</v>
      </c>
      <c r="F261" s="80" t="s">
        <v>85</v>
      </c>
      <c r="G261" s="80" t="s">
        <v>2028</v>
      </c>
      <c r="H261" s="80" t="s">
        <v>2029</v>
      </c>
      <c r="I261" s="177"/>
      <c r="J261" s="81">
        <v>0</v>
      </c>
      <c r="K261" s="81">
        <v>0.31473742582883796</v>
      </c>
      <c r="L261" s="81">
        <v>6.8430338112628846</v>
      </c>
      <c r="M261" s="81">
        <v>5.0086301014391985</v>
      </c>
      <c r="N261" s="81">
        <v>3.2251405384501042</v>
      </c>
      <c r="O261" s="81">
        <v>1.5904276068373955</v>
      </c>
      <c r="P261" s="81">
        <v>4.9684568783789729</v>
      </c>
      <c r="Q261" s="81">
        <v>0.14090679207876802</v>
      </c>
      <c r="R261" s="81">
        <v>5.555812775474708</v>
      </c>
      <c r="S261" s="81">
        <v>0.37272849179999995</v>
      </c>
      <c r="T261" s="82"/>
      <c r="U261" s="81">
        <v>0</v>
      </c>
      <c r="V261" s="81">
        <v>193</v>
      </c>
      <c r="W261" s="81">
        <v>66</v>
      </c>
      <c r="X261" s="81">
        <v>1463</v>
      </c>
      <c r="Y261" s="81">
        <v>1294</v>
      </c>
      <c r="Z261" s="81">
        <v>804</v>
      </c>
      <c r="AA261" s="81">
        <v>1000</v>
      </c>
      <c r="AB261" s="81">
        <v>2417</v>
      </c>
      <c r="AC261" s="81">
        <v>1023790</v>
      </c>
      <c r="AD261" s="81">
        <v>0.37272849179999995</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0.47599999999999998</v>
      </c>
      <c r="BK261" s="81">
        <v>0</v>
      </c>
      <c r="BL261" s="81">
        <v>0</v>
      </c>
      <c r="BM261" s="82"/>
      <c r="BN261" s="81">
        <v>0</v>
      </c>
      <c r="BO261" s="81">
        <v>0</v>
      </c>
      <c r="BP261" s="81">
        <v>0</v>
      </c>
      <c r="BQ261" s="81">
        <v>1</v>
      </c>
      <c r="BR261" s="81">
        <v>0</v>
      </c>
      <c r="BS261" s="81">
        <v>0</v>
      </c>
      <c r="BT261"/>
      <c r="BU261" s="80"/>
      <c r="BV261" s="80"/>
      <c r="BW261" s="80"/>
      <c r="BX261" s="80"/>
      <c r="BY261" s="80"/>
      <c r="BZ261" s="80"/>
      <c r="CA261" s="80"/>
      <c r="CB261" s="80"/>
      <c r="CC261" s="80"/>
    </row>
    <row r="262" spans="1:81">
      <c r="A262" s="80" t="s">
        <v>2035</v>
      </c>
      <c r="B262" s="80">
        <v>7</v>
      </c>
      <c r="C262" s="80">
        <v>7</v>
      </c>
      <c r="D262" s="80">
        <v>1</v>
      </c>
      <c r="E262" s="80">
        <v>2010</v>
      </c>
      <c r="F262" s="80" t="s">
        <v>86</v>
      </c>
      <c r="G262" s="80" t="s">
        <v>2028</v>
      </c>
      <c r="H262" s="80" t="s">
        <v>2029</v>
      </c>
      <c r="I262" s="177"/>
      <c r="J262" s="81">
        <v>0</v>
      </c>
      <c r="K262" s="81">
        <v>0.28214978745677588</v>
      </c>
      <c r="L262" s="81">
        <v>6.3917550675150627</v>
      </c>
      <c r="M262" s="81">
        <v>5.0668941028612258</v>
      </c>
      <c r="N262" s="81">
        <v>3.2796923707736312</v>
      </c>
      <c r="O262" s="81">
        <v>1.6598621678852492</v>
      </c>
      <c r="P262" s="81">
        <v>5.1976300140843135</v>
      </c>
      <c r="Q262" s="81">
        <v>0.14583653277246564</v>
      </c>
      <c r="R262" s="81">
        <v>5.6176261597712553</v>
      </c>
      <c r="S262" s="81">
        <v>0.31840848031999996</v>
      </c>
      <c r="T262" s="82"/>
      <c r="U262" s="81">
        <v>0</v>
      </c>
      <c r="V262" s="81">
        <v>193</v>
      </c>
      <c r="W262" s="81">
        <v>66</v>
      </c>
      <c r="X262" s="81">
        <v>1463</v>
      </c>
      <c r="Y262" s="81">
        <v>1298</v>
      </c>
      <c r="Z262" s="81">
        <v>843</v>
      </c>
      <c r="AA262" s="81">
        <v>1020</v>
      </c>
      <c r="AB262" s="81">
        <v>2397</v>
      </c>
      <c r="AC262" s="81">
        <v>980998</v>
      </c>
      <c r="AD262" s="81">
        <v>0.31840848031999996</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0.501</v>
      </c>
      <c r="BK262" s="81">
        <v>9.4130000000000003</v>
      </c>
      <c r="BL262" s="81">
        <v>0</v>
      </c>
      <c r="BM262" s="82"/>
      <c r="BN262" s="81">
        <v>0</v>
      </c>
      <c r="BO262" s="81">
        <v>0</v>
      </c>
      <c r="BP262" s="81">
        <v>0</v>
      </c>
      <c r="BQ262" s="81">
        <v>1</v>
      </c>
      <c r="BR262" s="81">
        <v>1</v>
      </c>
      <c r="BS262" s="81">
        <v>0</v>
      </c>
      <c r="BT262"/>
      <c r="BU262" s="80">
        <v>9.9139999999999997</v>
      </c>
      <c r="BV262" s="80">
        <v>0</v>
      </c>
      <c r="BW262" s="80">
        <v>0</v>
      </c>
      <c r="BX262" s="80">
        <v>0</v>
      </c>
      <c r="BY262" s="80">
        <v>0</v>
      </c>
      <c r="BZ262" s="80">
        <v>0</v>
      </c>
      <c r="CA262" s="80">
        <v>0</v>
      </c>
      <c r="CB262" s="80">
        <v>0</v>
      </c>
      <c r="CC262" s="80">
        <v>0</v>
      </c>
    </row>
    <row r="263" spans="1:81">
      <c r="A263" s="80" t="s">
        <v>2036</v>
      </c>
      <c r="B263" s="80">
        <v>8</v>
      </c>
      <c r="C263" s="80">
        <v>8</v>
      </c>
      <c r="D263" s="80">
        <v>1</v>
      </c>
      <c r="E263" s="80">
        <v>2011</v>
      </c>
      <c r="F263" s="80" t="s">
        <v>87</v>
      </c>
      <c r="G263" s="80" t="s">
        <v>2028</v>
      </c>
      <c r="H263" s="80" t="s">
        <v>2029</v>
      </c>
      <c r="I263" s="177"/>
      <c r="J263" s="81">
        <v>0</v>
      </c>
      <c r="K263" s="81">
        <v>0.42594779261109528</v>
      </c>
      <c r="L263" s="81">
        <v>2.8183067881563995</v>
      </c>
      <c r="M263" s="81">
        <v>6.4431691655441821</v>
      </c>
      <c r="N263" s="81">
        <v>4.0130847040004882</v>
      </c>
      <c r="O263" s="81">
        <v>1.697799254728503</v>
      </c>
      <c r="P263" s="81">
        <v>4.9633028559274015</v>
      </c>
      <c r="Q263" s="81">
        <v>0.17748096058509422</v>
      </c>
      <c r="R263" s="81">
        <v>5.687205522570058</v>
      </c>
      <c r="S263" s="81">
        <v>0.31974801284999993</v>
      </c>
      <c r="T263" s="82"/>
      <c r="U263" s="81">
        <v>0</v>
      </c>
      <c r="V263" s="81">
        <v>193</v>
      </c>
      <c r="W263" s="81">
        <v>66</v>
      </c>
      <c r="X263" s="81">
        <v>1463</v>
      </c>
      <c r="Y263" s="81">
        <v>1375</v>
      </c>
      <c r="Z263" s="81">
        <v>881</v>
      </c>
      <c r="AA263" s="81">
        <v>1003</v>
      </c>
      <c r="AB263" s="81">
        <v>2529</v>
      </c>
      <c r="AC263" s="81">
        <v>991506</v>
      </c>
      <c r="AD263" s="81">
        <v>0.31974801284999993</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0.41499999999999998</v>
      </c>
      <c r="BK263" s="81">
        <v>8.0660000000000007</v>
      </c>
      <c r="BL263" s="81">
        <v>0</v>
      </c>
      <c r="BM263" s="82"/>
      <c r="BN263" s="81">
        <v>0</v>
      </c>
      <c r="BO263" s="81">
        <v>0</v>
      </c>
      <c r="BP263" s="81">
        <v>0</v>
      </c>
      <c r="BQ263" s="81">
        <v>1</v>
      </c>
      <c r="BR263" s="81">
        <v>1</v>
      </c>
      <c r="BS263" s="81">
        <v>0</v>
      </c>
      <c r="BT263"/>
      <c r="BU263" s="80">
        <v>8.4809999999999999</v>
      </c>
      <c r="BV263" s="80">
        <v>0</v>
      </c>
      <c r="BW263" s="80">
        <v>0</v>
      </c>
      <c r="BX263" s="80">
        <v>0</v>
      </c>
      <c r="BY263" s="80">
        <v>0</v>
      </c>
      <c r="BZ263" s="80">
        <v>0</v>
      </c>
      <c r="CA263" s="80">
        <v>0</v>
      </c>
      <c r="CB263" s="80">
        <v>0</v>
      </c>
      <c r="CC263" s="80">
        <v>0</v>
      </c>
    </row>
    <row r="264" spans="1:81">
      <c r="A264" s="80" t="s">
        <v>2037</v>
      </c>
      <c r="B264" s="80">
        <v>9</v>
      </c>
      <c r="C264" s="80">
        <v>9</v>
      </c>
      <c r="D264" s="80">
        <v>1</v>
      </c>
      <c r="E264" s="80">
        <v>2012</v>
      </c>
      <c r="F264" s="80" t="s">
        <v>88</v>
      </c>
      <c r="G264" s="80" t="s">
        <v>2028</v>
      </c>
      <c r="H264" s="80" t="s">
        <v>2029</v>
      </c>
      <c r="I264" s="177"/>
      <c r="J264" s="81">
        <v>0</v>
      </c>
      <c r="K264" s="81">
        <v>0.4201674432148314</v>
      </c>
      <c r="L264" s="81">
        <v>2.7902720558166028</v>
      </c>
      <c r="M264" s="81">
        <v>6.7841026509745816</v>
      </c>
      <c r="N264" s="81">
        <v>4.3201291527209307</v>
      </c>
      <c r="O264" s="81">
        <v>1.7819490327690637</v>
      </c>
      <c r="P264" s="81">
        <v>5.0413083106401277</v>
      </c>
      <c r="Q264" s="81">
        <v>0.19275257448036393</v>
      </c>
      <c r="R264" s="81">
        <v>8.0646981327998937</v>
      </c>
      <c r="S264" s="81">
        <v>0.41716856560000004</v>
      </c>
      <c r="T264" s="82"/>
      <c r="U264" s="81">
        <v>0</v>
      </c>
      <c r="V264" s="81">
        <v>193</v>
      </c>
      <c r="W264" s="81">
        <v>66</v>
      </c>
      <c r="X264" s="81">
        <v>1463</v>
      </c>
      <c r="Y264" s="81">
        <v>1402</v>
      </c>
      <c r="Z264" s="81">
        <v>932</v>
      </c>
      <c r="AA264" s="81">
        <v>1013</v>
      </c>
      <c r="AB264" s="81">
        <v>2528</v>
      </c>
      <c r="AC264" s="81">
        <v>1369581</v>
      </c>
      <c r="AD264" s="81">
        <v>0.41716856560000004</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0.39700000000000002</v>
      </c>
      <c r="BK264" s="81">
        <v>8.6050000000000004</v>
      </c>
      <c r="BL264" s="81">
        <v>0</v>
      </c>
      <c r="BM264" s="82"/>
      <c r="BN264" s="81">
        <v>0</v>
      </c>
      <c r="BO264" s="81">
        <v>0</v>
      </c>
      <c r="BP264" s="81">
        <v>0</v>
      </c>
      <c r="BQ264" s="81">
        <v>1</v>
      </c>
      <c r="BR264" s="81">
        <v>1</v>
      </c>
      <c r="BS264" s="81">
        <v>0</v>
      </c>
      <c r="BT264"/>
      <c r="BU264" s="80">
        <v>9.0020000000000007</v>
      </c>
      <c r="BV264" s="80">
        <v>0</v>
      </c>
      <c r="BW264" s="80">
        <v>0</v>
      </c>
      <c r="BX264" s="80">
        <v>0</v>
      </c>
      <c r="BY264" s="80">
        <v>0</v>
      </c>
      <c r="BZ264" s="80">
        <v>0</v>
      </c>
      <c r="CA264" s="80">
        <v>0</v>
      </c>
      <c r="CB264" s="80">
        <v>0</v>
      </c>
      <c r="CC264" s="80">
        <v>0</v>
      </c>
    </row>
    <row r="265" spans="1:81">
      <c r="A265" s="80" t="s">
        <v>2038</v>
      </c>
      <c r="B265" s="80">
        <v>10</v>
      </c>
      <c r="C265" s="80">
        <v>10</v>
      </c>
      <c r="D265" s="80">
        <v>1</v>
      </c>
      <c r="E265" s="80">
        <v>2013</v>
      </c>
      <c r="F265" s="80" t="s">
        <v>89</v>
      </c>
      <c r="G265" s="80" t="s">
        <v>2028</v>
      </c>
      <c r="H265" s="80" t="s">
        <v>2029</v>
      </c>
      <c r="I265" s="177"/>
      <c r="J265" s="81">
        <v>0</v>
      </c>
      <c r="K265" s="81">
        <v>0.36232226618018731</v>
      </c>
      <c r="L265" s="81">
        <v>2.5573538128866962</v>
      </c>
      <c r="M265" s="81">
        <v>7.2184167642085297</v>
      </c>
      <c r="N265" s="81">
        <v>4.3192235247046487</v>
      </c>
      <c r="O265" s="81">
        <v>1.7478843481867752</v>
      </c>
      <c r="P265" s="81">
        <v>5.1652060556177828</v>
      </c>
      <c r="Q265" s="81">
        <v>0.19988846119007025</v>
      </c>
      <c r="R265" s="81">
        <v>9.3418959625592901</v>
      </c>
      <c r="S265" s="81">
        <v>0.3581095608</v>
      </c>
      <c r="T265" s="82"/>
      <c r="U265" s="81">
        <v>0</v>
      </c>
      <c r="V265" s="81">
        <v>193</v>
      </c>
      <c r="W265" s="81">
        <v>66</v>
      </c>
      <c r="X265" s="81">
        <v>1463</v>
      </c>
      <c r="Y265" s="81">
        <v>1458</v>
      </c>
      <c r="Z265" s="81">
        <v>955</v>
      </c>
      <c r="AA265" s="81">
        <v>1034</v>
      </c>
      <c r="AB265" s="81">
        <v>2584</v>
      </c>
      <c r="AC265" s="81">
        <v>1548623</v>
      </c>
      <c r="AD265" s="81">
        <v>0.3581095608</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0.38600000000000001</v>
      </c>
      <c r="BK265" s="81">
        <v>9.0069999999999997</v>
      </c>
      <c r="BL265" s="81">
        <v>0</v>
      </c>
      <c r="BM265" s="82"/>
      <c r="BN265" s="81">
        <v>0</v>
      </c>
      <c r="BO265" s="81">
        <v>0</v>
      </c>
      <c r="BP265" s="81">
        <v>0</v>
      </c>
      <c r="BQ265" s="81">
        <v>1</v>
      </c>
      <c r="BR265" s="81">
        <v>1</v>
      </c>
      <c r="BS265" s="81">
        <v>0</v>
      </c>
      <c r="BT265"/>
      <c r="BU265" s="80">
        <v>9.3930000000000007</v>
      </c>
      <c r="BV265" s="80">
        <v>0</v>
      </c>
      <c r="BW265" s="80">
        <v>0</v>
      </c>
      <c r="BX265" s="80">
        <v>0</v>
      </c>
      <c r="BY265" s="80">
        <v>0</v>
      </c>
      <c r="BZ265" s="80">
        <v>0</v>
      </c>
      <c r="CA265" s="80">
        <v>0</v>
      </c>
      <c r="CB265" s="80">
        <v>0</v>
      </c>
      <c r="CC265" s="80">
        <v>0</v>
      </c>
    </row>
    <row r="266" spans="1:81">
      <c r="A266" s="80" t="s">
        <v>2039</v>
      </c>
      <c r="B266" s="80">
        <v>11</v>
      </c>
      <c r="C266" s="80">
        <v>11</v>
      </c>
      <c r="D266" s="80">
        <v>1</v>
      </c>
      <c r="E266" s="80">
        <v>2014</v>
      </c>
      <c r="F266" s="80" t="s">
        <v>90</v>
      </c>
      <c r="G266" s="80" t="s">
        <v>2028</v>
      </c>
      <c r="H266" s="80" t="s">
        <v>2029</v>
      </c>
      <c r="I266" s="177"/>
      <c r="J266" s="81">
        <v>0</v>
      </c>
      <c r="K266" s="81">
        <v>0.29647349853990268</v>
      </c>
      <c r="L266" s="81">
        <v>5.6635720181766755</v>
      </c>
      <c r="M266" s="81">
        <v>7.2423101238669103</v>
      </c>
      <c r="N266" s="81">
        <v>3.7659944247269728</v>
      </c>
      <c r="O266" s="81">
        <v>1.7117095546273347</v>
      </c>
      <c r="P266" s="81">
        <v>5.1870493856776756</v>
      </c>
      <c r="Q266" s="81">
        <v>0.18948313872466985</v>
      </c>
      <c r="R266" s="81">
        <v>9.4026955464274096</v>
      </c>
      <c r="S266" s="81">
        <v>0.42251422080000001</v>
      </c>
      <c r="T266" s="82"/>
      <c r="U266" s="81">
        <v>0</v>
      </c>
      <c r="V266" s="81">
        <v>151</v>
      </c>
      <c r="W266" s="81">
        <v>64</v>
      </c>
      <c r="X266" s="81">
        <v>1621</v>
      </c>
      <c r="Y266" s="81">
        <v>1417</v>
      </c>
      <c r="Z266" s="81">
        <v>985</v>
      </c>
      <c r="AA266" s="81">
        <v>1033</v>
      </c>
      <c r="AB266" s="81">
        <v>2553</v>
      </c>
      <c r="AC266" s="81">
        <v>1563603</v>
      </c>
      <c r="AD266" s="81">
        <v>0.42251422080000001</v>
      </c>
      <c r="AE266" s="82"/>
      <c r="AF266" s="81">
        <v>0</v>
      </c>
      <c r="AG266" s="81">
        <v>279322.3987787884</v>
      </c>
      <c r="AH266" s="81">
        <v>1425463.5349991922</v>
      </c>
      <c r="AI266" s="81">
        <v>9945610.3524371739</v>
      </c>
      <c r="AJ266" s="81">
        <v>5233302.2330652541</v>
      </c>
      <c r="AK266" s="81">
        <v>0</v>
      </c>
      <c r="AL266" s="81">
        <v>0</v>
      </c>
      <c r="AM266" s="81">
        <v>350488.74997218791</v>
      </c>
      <c r="AN266" s="81">
        <v>0</v>
      </c>
      <c r="AO266" s="81">
        <v>0</v>
      </c>
      <c r="AP266" s="82"/>
      <c r="AQ266" s="81">
        <v>4</v>
      </c>
      <c r="AR266" s="81">
        <v>3</v>
      </c>
      <c r="AS266" s="81">
        <v>0</v>
      </c>
      <c r="AT266" s="81">
        <v>0</v>
      </c>
      <c r="AU266" s="81">
        <v>0</v>
      </c>
      <c r="AV266" s="81">
        <v>0</v>
      </c>
      <c r="AW266" s="81" t="s">
        <v>564</v>
      </c>
      <c r="AX266" s="82"/>
      <c r="AY266" s="81">
        <v>23</v>
      </c>
      <c r="AZ266" s="81">
        <v>110</v>
      </c>
      <c r="BA266" s="81">
        <v>0</v>
      </c>
      <c r="BB266" s="81">
        <v>0</v>
      </c>
      <c r="BC266" s="81">
        <v>0</v>
      </c>
      <c r="BD266" s="81">
        <v>0</v>
      </c>
      <c r="BE266" s="81" t="s">
        <v>564</v>
      </c>
      <c r="BF266" s="82"/>
      <c r="BG266" s="81">
        <v>0</v>
      </c>
      <c r="BH266" s="81">
        <v>0</v>
      </c>
      <c r="BI266" s="81">
        <v>0</v>
      </c>
      <c r="BJ266" s="81">
        <v>0.41499999999999998</v>
      </c>
      <c r="BK266" s="81">
        <v>10.066000000000001</v>
      </c>
      <c r="BL266" s="81">
        <v>0</v>
      </c>
      <c r="BM266" s="82"/>
      <c r="BN266" s="81">
        <v>0</v>
      </c>
      <c r="BO266" s="81">
        <v>0</v>
      </c>
      <c r="BP266" s="81">
        <v>0</v>
      </c>
      <c r="BQ266" s="81">
        <v>1</v>
      </c>
      <c r="BR266" s="81">
        <v>1</v>
      </c>
      <c r="BS266" s="81">
        <v>0</v>
      </c>
      <c r="BT266"/>
      <c r="BU266" s="80">
        <v>10.481</v>
      </c>
      <c r="BV266" s="80">
        <v>0</v>
      </c>
      <c r="BW266" s="80">
        <v>0</v>
      </c>
      <c r="BX266" s="80">
        <v>0</v>
      </c>
      <c r="BY266" s="80">
        <v>0</v>
      </c>
      <c r="BZ266" s="80">
        <v>0</v>
      </c>
      <c r="CA266" s="80">
        <v>0</v>
      </c>
      <c r="CB266" s="80">
        <v>0</v>
      </c>
      <c r="CC266" s="80">
        <v>0</v>
      </c>
    </row>
    <row r="267" spans="1:81">
      <c r="A267" s="80" t="s">
        <v>2040</v>
      </c>
      <c r="B267" s="80">
        <v>12</v>
      </c>
      <c r="C267" s="80">
        <v>12</v>
      </c>
      <c r="D267" s="80">
        <v>1</v>
      </c>
      <c r="E267" s="80">
        <v>2015</v>
      </c>
      <c r="F267" s="80" t="s">
        <v>91</v>
      </c>
      <c r="G267" s="80" t="s">
        <v>2028</v>
      </c>
      <c r="H267" s="80" t="s">
        <v>2029</v>
      </c>
      <c r="I267" s="177"/>
      <c r="J267" s="81">
        <v>0</v>
      </c>
      <c r="K267" s="81">
        <v>0.31530360601147739</v>
      </c>
      <c r="L267" s="81">
        <v>7.0594922280222008</v>
      </c>
      <c r="M267" s="81">
        <v>7.7053791564267211</v>
      </c>
      <c r="N267" s="81">
        <v>3.8524226567672462</v>
      </c>
      <c r="O267" s="81">
        <v>1.6970962148720934</v>
      </c>
      <c r="P267" s="81">
        <v>5.2062065308204977</v>
      </c>
      <c r="Q267" s="81">
        <v>0.18796494106340353</v>
      </c>
      <c r="R267" s="81">
        <v>9.3059602598588462</v>
      </c>
      <c r="S267" s="81">
        <v>0.46045864346999998</v>
      </c>
      <c r="T267" s="82"/>
      <c r="U267" s="81">
        <v>0</v>
      </c>
      <c r="V267" s="81">
        <v>151</v>
      </c>
      <c r="W267" s="81">
        <v>64</v>
      </c>
      <c r="X267" s="81">
        <v>1621</v>
      </c>
      <c r="Y267" s="81">
        <v>1456</v>
      </c>
      <c r="Z267" s="81">
        <v>986</v>
      </c>
      <c r="AA267" s="81">
        <v>1036</v>
      </c>
      <c r="AB267" s="81">
        <v>2587</v>
      </c>
      <c r="AC267" s="81">
        <v>1594137</v>
      </c>
      <c r="AD267" s="81">
        <v>0.46045864346999998</v>
      </c>
      <c r="AE267" s="82"/>
      <c r="AF267" s="81">
        <v>0</v>
      </c>
      <c r="AG267" s="81">
        <v>261345.51316316024</v>
      </c>
      <c r="AH267" s="81">
        <v>1438792.5129818288</v>
      </c>
      <c r="AI267" s="81">
        <v>9484473.1507466026</v>
      </c>
      <c r="AJ267" s="81">
        <v>5496651.3479390163</v>
      </c>
      <c r="AK267" s="81">
        <v>0</v>
      </c>
      <c r="AL267" s="81">
        <v>0</v>
      </c>
      <c r="AM267" s="81">
        <v>354537.49794315366</v>
      </c>
      <c r="AN267" s="81">
        <v>0</v>
      </c>
      <c r="AO267" s="81">
        <v>0</v>
      </c>
      <c r="AP267" s="82"/>
      <c r="AQ267" s="81">
        <v>5</v>
      </c>
      <c r="AR267" s="81">
        <v>4</v>
      </c>
      <c r="AS267" s="81">
        <v>0</v>
      </c>
      <c r="AT267" s="81">
        <v>0</v>
      </c>
      <c r="AU267" s="81">
        <v>0</v>
      </c>
      <c r="AV267" s="81">
        <v>0</v>
      </c>
      <c r="AW267" s="81" t="s">
        <v>564</v>
      </c>
      <c r="AX267" s="82"/>
      <c r="AY267" s="81">
        <v>28.5</v>
      </c>
      <c r="AZ267" s="81">
        <v>128</v>
      </c>
      <c r="BA267" s="81">
        <v>0</v>
      </c>
      <c r="BB267" s="81">
        <v>0</v>
      </c>
      <c r="BC267" s="81">
        <v>0</v>
      </c>
      <c r="BD267" s="81">
        <v>0</v>
      </c>
      <c r="BE267" s="81" t="s">
        <v>564</v>
      </c>
      <c r="BF267" s="82"/>
      <c r="BG267" s="81">
        <v>0</v>
      </c>
      <c r="BH267" s="81">
        <v>0</v>
      </c>
      <c r="BI267" s="81">
        <v>0</v>
      </c>
      <c r="BJ267" s="81">
        <v>0.46700000000000003</v>
      </c>
      <c r="BK267" s="81">
        <v>3.496</v>
      </c>
      <c r="BL267" s="81">
        <v>0</v>
      </c>
      <c r="BM267" s="82"/>
      <c r="BN267" s="81">
        <v>0</v>
      </c>
      <c r="BO267" s="81">
        <v>0</v>
      </c>
      <c r="BP267" s="81">
        <v>0</v>
      </c>
      <c r="BQ267" s="81">
        <v>1</v>
      </c>
      <c r="BR267" s="81">
        <v>1</v>
      </c>
      <c r="BS267" s="81">
        <v>0</v>
      </c>
      <c r="BT267"/>
      <c r="BU267" s="80">
        <v>3.9630000000000001</v>
      </c>
      <c r="BV267" s="80">
        <v>0</v>
      </c>
      <c r="BW267" s="80">
        <v>0</v>
      </c>
      <c r="BX267" s="80">
        <v>0</v>
      </c>
      <c r="BY267" s="80">
        <v>0</v>
      </c>
      <c r="BZ267" s="80">
        <v>0</v>
      </c>
      <c r="CA267" s="80">
        <v>0</v>
      </c>
      <c r="CB267" s="80">
        <v>0</v>
      </c>
      <c r="CC267" s="80">
        <v>0</v>
      </c>
    </row>
    <row r="268" spans="1:81">
      <c r="A268" s="80" t="s">
        <v>2041</v>
      </c>
      <c r="B268" s="80">
        <v>13</v>
      </c>
      <c r="C268" s="80">
        <v>13</v>
      </c>
      <c r="D268" s="80">
        <v>1</v>
      </c>
      <c r="E268" s="80">
        <v>2016</v>
      </c>
      <c r="F268" s="80" t="s">
        <v>92</v>
      </c>
      <c r="G268" s="80" t="s">
        <v>2028</v>
      </c>
      <c r="H268" s="80" t="s">
        <v>2029</v>
      </c>
      <c r="I268" s="177"/>
      <c r="J268" s="81">
        <v>0</v>
      </c>
      <c r="K268" s="81">
        <v>0.32475903849475335</v>
      </c>
      <c r="L268" s="81">
        <v>7.9775310016534728</v>
      </c>
      <c r="M268" s="81">
        <v>5.93512854772883</v>
      </c>
      <c r="N268" s="81">
        <v>3.739524972029991</v>
      </c>
      <c r="O268" s="81">
        <v>1.6951908260147326</v>
      </c>
      <c r="P268" s="81">
        <v>5.534084282895158</v>
      </c>
      <c r="Q268" s="81">
        <v>0.18321948024628795</v>
      </c>
      <c r="R268" s="81">
        <v>8.4071716454696457</v>
      </c>
      <c r="S268" s="81">
        <v>0.41273822905000007</v>
      </c>
      <c r="T268" s="82"/>
      <c r="U268" s="81">
        <v>0</v>
      </c>
      <c r="V268" s="81">
        <v>151</v>
      </c>
      <c r="W268" s="81">
        <v>64</v>
      </c>
      <c r="X268" s="81">
        <v>1621</v>
      </c>
      <c r="Y268" s="81">
        <v>1490</v>
      </c>
      <c r="Z268" s="81">
        <v>997</v>
      </c>
      <c r="AA268" s="81">
        <v>1139</v>
      </c>
      <c r="AB268" s="81">
        <v>2594</v>
      </c>
      <c r="AC268" s="81">
        <v>1435862.1612198681</v>
      </c>
      <c r="AD268" s="81">
        <v>0.41273822905000013</v>
      </c>
      <c r="AE268" s="82"/>
      <c r="AF268" s="81">
        <v>0</v>
      </c>
      <c r="AG268" s="81">
        <v>256909.57117035819</v>
      </c>
      <c r="AH268" s="81">
        <v>1237384.434831511</v>
      </c>
      <c r="AI268" s="81">
        <v>9170200.5368968472</v>
      </c>
      <c r="AJ268" s="81">
        <v>5397503.9945301069</v>
      </c>
      <c r="AK268" s="81">
        <v>0</v>
      </c>
      <c r="AL268" s="81">
        <v>0</v>
      </c>
      <c r="AM268" s="81">
        <v>355773.00472625898</v>
      </c>
      <c r="AN268" s="81">
        <v>0</v>
      </c>
      <c r="AO268" s="81">
        <v>0</v>
      </c>
      <c r="AP268" s="82"/>
      <c r="AQ268" s="81">
        <v>5</v>
      </c>
      <c r="AR268" s="81">
        <v>4</v>
      </c>
      <c r="AS268" s="81">
        <v>0</v>
      </c>
      <c r="AT268" s="81">
        <v>0</v>
      </c>
      <c r="AU268" s="81">
        <v>0</v>
      </c>
      <c r="AV268" s="81">
        <v>0</v>
      </c>
      <c r="AW268" s="81" t="s">
        <v>564</v>
      </c>
      <c r="AX268" s="82"/>
      <c r="AY268" s="81">
        <v>28.5</v>
      </c>
      <c r="AZ268" s="81">
        <v>128</v>
      </c>
      <c r="BA268" s="81">
        <v>0</v>
      </c>
      <c r="BB268" s="81">
        <v>0</v>
      </c>
      <c r="BC268" s="81">
        <v>0</v>
      </c>
      <c r="BD268" s="81">
        <v>0</v>
      </c>
      <c r="BE268" s="81" t="s">
        <v>564</v>
      </c>
      <c r="BF268" s="82"/>
      <c r="BG268" s="81">
        <v>0</v>
      </c>
      <c r="BH268" s="81">
        <v>0</v>
      </c>
      <c r="BI268" s="81">
        <v>0</v>
      </c>
      <c r="BJ268" s="81">
        <v>0.48399999999999999</v>
      </c>
      <c r="BK268" s="81">
        <v>9.5269999999999992</v>
      </c>
      <c r="BL268" s="81">
        <v>0</v>
      </c>
      <c r="BM268" s="82"/>
      <c r="BN268" s="81">
        <v>0</v>
      </c>
      <c r="BO268" s="81">
        <v>0</v>
      </c>
      <c r="BP268" s="81">
        <v>0</v>
      </c>
      <c r="BQ268" s="81">
        <v>1</v>
      </c>
      <c r="BR268" s="81">
        <v>1</v>
      </c>
      <c r="BS268" s="81">
        <v>0</v>
      </c>
      <c r="BT268"/>
      <c r="BU268" s="80">
        <v>10.010999999999999</v>
      </c>
      <c r="BV268" s="80">
        <v>0</v>
      </c>
      <c r="BW268" s="80">
        <v>0</v>
      </c>
      <c r="BX268" s="80">
        <v>0</v>
      </c>
      <c r="BY268" s="80">
        <v>0</v>
      </c>
      <c r="BZ268" s="80">
        <v>0</v>
      </c>
      <c r="CA268" s="80">
        <v>0</v>
      </c>
      <c r="CB268" s="80">
        <v>0</v>
      </c>
      <c r="CC268" s="80">
        <v>0</v>
      </c>
    </row>
    <row r="269" spans="1:81">
      <c r="A269" s="80" t="s">
        <v>2042</v>
      </c>
      <c r="B269" s="80">
        <v>14</v>
      </c>
      <c r="C269" s="80">
        <v>14</v>
      </c>
      <c r="D269" s="80">
        <v>1</v>
      </c>
      <c r="E269" s="80">
        <v>2017</v>
      </c>
      <c r="F269" s="80" t="s">
        <v>71</v>
      </c>
      <c r="G269" s="80" t="s">
        <v>2028</v>
      </c>
      <c r="H269" s="80" t="s">
        <v>2029</v>
      </c>
      <c r="I269" s="177"/>
      <c r="J269" s="81">
        <v>0</v>
      </c>
      <c r="K269" s="81">
        <v>0.3322341984903186</v>
      </c>
      <c r="L269" s="81">
        <v>6.5702800648426845</v>
      </c>
      <c r="M269" s="81">
        <v>5.9544341940457084</v>
      </c>
      <c r="N269" s="81">
        <v>3.850884234658146</v>
      </c>
      <c r="O269" s="81">
        <v>1.7059979317536953</v>
      </c>
      <c r="P269" s="81">
        <v>5.5666190464314349</v>
      </c>
      <c r="Q269" s="81">
        <v>0.18038204006365266</v>
      </c>
      <c r="R269" s="81">
        <v>8.6278144684996541</v>
      </c>
      <c r="S269" s="81">
        <v>0.38637543783999989</v>
      </c>
      <c r="T269" s="82"/>
      <c r="U269" s="81">
        <v>0</v>
      </c>
      <c r="V269" s="81">
        <v>151</v>
      </c>
      <c r="W269" s="81">
        <v>64</v>
      </c>
      <c r="X269" s="81">
        <v>1621</v>
      </c>
      <c r="Y269" s="81">
        <v>1504</v>
      </c>
      <c r="Z269" s="81">
        <v>1020</v>
      </c>
      <c r="AA269" s="81">
        <v>1153</v>
      </c>
      <c r="AB269" s="81">
        <v>2641</v>
      </c>
      <c r="AC269" s="81">
        <v>1502784</v>
      </c>
      <c r="AD269" s="81">
        <v>0.38637543783999989</v>
      </c>
      <c r="AE269" s="82"/>
      <c r="AF269" s="81">
        <v>0</v>
      </c>
      <c r="AG269" s="81">
        <v>268683.20468025748</v>
      </c>
      <c r="AH269" s="81">
        <v>1384766.571175006</v>
      </c>
      <c r="AI269" s="81">
        <v>9597599.5268777739</v>
      </c>
      <c r="AJ269" s="81">
        <v>5561123.4447300378</v>
      </c>
      <c r="AK269" s="81">
        <v>0</v>
      </c>
      <c r="AL269" s="81">
        <v>0</v>
      </c>
      <c r="AM269" s="81">
        <v>362785.9358253082</v>
      </c>
      <c r="AN269" s="81">
        <v>0</v>
      </c>
      <c r="AO269" s="81">
        <v>0</v>
      </c>
      <c r="AP269" s="82"/>
      <c r="AQ269" s="81">
        <v>5</v>
      </c>
      <c r="AR269" s="81">
        <v>4</v>
      </c>
      <c r="AS269" s="81">
        <v>0</v>
      </c>
      <c r="AT269" s="81">
        <v>0</v>
      </c>
      <c r="AU269" s="81">
        <v>0</v>
      </c>
      <c r="AV269" s="81">
        <v>0</v>
      </c>
      <c r="AW269" s="81" t="s">
        <v>564</v>
      </c>
      <c r="AX269" s="82"/>
      <c r="AY269" s="81">
        <v>28.5</v>
      </c>
      <c r="AZ269" s="81">
        <v>128</v>
      </c>
      <c r="BA269" s="81">
        <v>0</v>
      </c>
      <c r="BB269" s="81">
        <v>0</v>
      </c>
      <c r="BC269" s="81">
        <v>0</v>
      </c>
      <c r="BD269" s="81">
        <v>0</v>
      </c>
      <c r="BE269" s="81" t="s">
        <v>564</v>
      </c>
      <c r="BF269" s="82"/>
      <c r="BG269" s="81">
        <v>0</v>
      </c>
      <c r="BH269" s="81">
        <v>0</v>
      </c>
      <c r="BI269" s="81">
        <v>0</v>
      </c>
      <c r="BJ269" s="81">
        <v>0.51100000000000001</v>
      </c>
      <c r="BK269" s="81">
        <v>7.8540000000000001</v>
      </c>
      <c r="BL269" s="81">
        <v>0</v>
      </c>
      <c r="BM269" s="82"/>
      <c r="BN269" s="81">
        <v>0</v>
      </c>
      <c r="BO269" s="81">
        <v>0</v>
      </c>
      <c r="BP269" s="81">
        <v>0</v>
      </c>
      <c r="BQ269" s="81">
        <v>1</v>
      </c>
      <c r="BR269" s="81">
        <v>1</v>
      </c>
      <c r="BS269" s="81">
        <v>0</v>
      </c>
      <c r="BT269"/>
      <c r="BU269" s="80">
        <v>8.3650000000000002</v>
      </c>
      <c r="BV269" s="80">
        <v>0</v>
      </c>
      <c r="BW269" s="80">
        <v>0</v>
      </c>
      <c r="BX269" s="80">
        <v>0</v>
      </c>
      <c r="BY269" s="80">
        <v>0</v>
      </c>
      <c r="BZ269" s="80">
        <v>0</v>
      </c>
      <c r="CA269" s="80">
        <v>0</v>
      </c>
      <c r="CB269" s="80">
        <v>0</v>
      </c>
      <c r="CC269" s="80">
        <v>0</v>
      </c>
    </row>
    <row r="270" spans="1:81">
      <c r="A270" s="80" t="s">
        <v>2043</v>
      </c>
      <c r="B270" s="80">
        <v>15</v>
      </c>
      <c r="C270" s="80">
        <v>15</v>
      </c>
      <c r="D270" s="80">
        <v>1</v>
      </c>
      <c r="E270" s="80">
        <v>2018</v>
      </c>
      <c r="F270" s="80" t="s">
        <v>93</v>
      </c>
      <c r="G270" s="80" t="s">
        <v>2028</v>
      </c>
      <c r="H270" s="80" t="s">
        <v>2029</v>
      </c>
      <c r="I270" s="177"/>
      <c r="J270" s="81">
        <v>0</v>
      </c>
      <c r="K270" s="81">
        <v>0.31234077599714705</v>
      </c>
      <c r="L270" s="81">
        <v>6.1401240872501264</v>
      </c>
      <c r="M270" s="81">
        <v>5.909031727954777</v>
      </c>
      <c r="N270" s="81">
        <v>3.6344898988024172</v>
      </c>
      <c r="O270" s="81">
        <v>1.711691793996142</v>
      </c>
      <c r="P270" s="81">
        <v>5.6068053025358751</v>
      </c>
      <c r="Q270" s="81">
        <v>0.16637135700737465</v>
      </c>
      <c r="R270" s="81">
        <v>9.6886702808873739</v>
      </c>
      <c r="S270" s="81">
        <v>0.31958374439999998</v>
      </c>
      <c r="T270" s="82"/>
      <c r="U270" s="81">
        <v>0</v>
      </c>
      <c r="V270" s="81">
        <v>151</v>
      </c>
      <c r="W270" s="81">
        <v>64</v>
      </c>
      <c r="X270" s="81">
        <v>1621</v>
      </c>
      <c r="Y270" s="81">
        <v>1492</v>
      </c>
      <c r="Z270" s="81">
        <v>1043</v>
      </c>
      <c r="AA270" s="81">
        <v>1173</v>
      </c>
      <c r="AB270" s="81">
        <v>2625</v>
      </c>
      <c r="AC270" s="81">
        <v>1680949</v>
      </c>
      <c r="AD270" s="81">
        <v>0.31958374439999998</v>
      </c>
      <c r="AE270" s="82"/>
      <c r="AF270" s="81">
        <v>0</v>
      </c>
      <c r="AG270" s="81">
        <v>238302.68526643459</v>
      </c>
      <c r="AH270" s="81">
        <v>1319013.9967138621</v>
      </c>
      <c r="AI270" s="81">
        <v>9190721.393936798</v>
      </c>
      <c r="AJ270" s="81">
        <v>5396417.204291353</v>
      </c>
      <c r="AK270" s="81">
        <v>0</v>
      </c>
      <c r="AL270" s="81">
        <v>0</v>
      </c>
      <c r="AM270" s="81">
        <v>361334.16561807832</v>
      </c>
      <c r="AN270" s="81">
        <v>0</v>
      </c>
      <c r="AO270" s="81">
        <v>0</v>
      </c>
      <c r="AP270" s="82"/>
      <c r="AQ270" s="81">
        <v>5</v>
      </c>
      <c r="AR270" s="81">
        <v>4</v>
      </c>
      <c r="AS270" s="81">
        <v>0</v>
      </c>
      <c r="AT270" s="81">
        <v>0</v>
      </c>
      <c r="AU270" s="81">
        <v>0</v>
      </c>
      <c r="AV270" s="81">
        <v>0</v>
      </c>
      <c r="AW270" s="81" t="s">
        <v>564</v>
      </c>
      <c r="AX270" s="82"/>
      <c r="AY270" s="81">
        <v>29</v>
      </c>
      <c r="AZ270" s="81">
        <v>128</v>
      </c>
      <c r="BA270" s="81">
        <v>0</v>
      </c>
      <c r="BB270" s="81">
        <v>0</v>
      </c>
      <c r="BC270" s="81">
        <v>0</v>
      </c>
      <c r="BD270" s="81">
        <v>0</v>
      </c>
      <c r="BE270" s="81" t="s">
        <v>564</v>
      </c>
      <c r="BF270" s="82"/>
      <c r="BG270" s="81">
        <v>0</v>
      </c>
      <c r="BH270" s="81">
        <v>0</v>
      </c>
      <c r="BI270" s="81">
        <v>0</v>
      </c>
      <c r="BJ270" s="81">
        <v>2.6739999999999999</v>
      </c>
      <c r="BK270" s="81">
        <v>9.83</v>
      </c>
      <c r="BL270" s="81">
        <v>0</v>
      </c>
      <c r="BM270" s="82"/>
      <c r="BN270" s="81">
        <v>0</v>
      </c>
      <c r="BO270" s="81">
        <v>0</v>
      </c>
      <c r="BP270" s="81">
        <v>0</v>
      </c>
      <c r="BQ270" s="81">
        <v>1</v>
      </c>
      <c r="BR270" s="81">
        <v>1</v>
      </c>
      <c r="BS270" s="81">
        <v>0</v>
      </c>
      <c r="BT270"/>
      <c r="BU270" s="80">
        <v>12.504</v>
      </c>
      <c r="BV270" s="80">
        <v>0</v>
      </c>
      <c r="BW270" s="80">
        <v>0</v>
      </c>
      <c r="BX270" s="80">
        <v>0</v>
      </c>
      <c r="BY270" s="80">
        <v>0</v>
      </c>
      <c r="BZ270" s="80">
        <v>0</v>
      </c>
      <c r="CA270" s="80">
        <v>0</v>
      </c>
      <c r="CB270" s="80">
        <v>0</v>
      </c>
      <c r="CC270" s="80">
        <v>0</v>
      </c>
    </row>
    <row r="271" spans="1:81">
      <c r="A271" s="80" t="s">
        <v>2044</v>
      </c>
      <c r="B271" s="80">
        <v>16</v>
      </c>
      <c r="C271" s="80">
        <v>16</v>
      </c>
      <c r="D271" s="80">
        <v>1</v>
      </c>
      <c r="E271" s="80">
        <v>2019</v>
      </c>
      <c r="F271" s="80" t="s">
        <v>73</v>
      </c>
      <c r="G271" s="80" t="s">
        <v>2028</v>
      </c>
      <c r="H271" s="80" t="s">
        <v>2029</v>
      </c>
      <c r="I271" s="177"/>
      <c r="J271" s="81">
        <v>0</v>
      </c>
      <c r="K271" s="81">
        <v>0.28284376004170148</v>
      </c>
      <c r="L271" s="81">
        <v>6.2257021962018761</v>
      </c>
      <c r="M271" s="81">
        <v>5.7172516037678713</v>
      </c>
      <c r="N271" s="81">
        <v>3.4155635313707609</v>
      </c>
      <c r="O271" s="81">
        <v>1.6883135991716343</v>
      </c>
      <c r="P271" s="81">
        <v>5.3890253858229675</v>
      </c>
      <c r="Q271" s="81">
        <v>0.16223240870176125</v>
      </c>
      <c r="R271" s="81">
        <v>8.8413434348332967</v>
      </c>
      <c r="S271" s="81">
        <v>0.37727907696000001</v>
      </c>
      <c r="T271" s="82"/>
      <c r="U271" s="81">
        <v>0</v>
      </c>
      <c r="V271" s="81">
        <v>151</v>
      </c>
      <c r="W271" s="81">
        <v>64</v>
      </c>
      <c r="X271" s="81">
        <v>1621</v>
      </c>
      <c r="Y271" s="81">
        <v>1497</v>
      </c>
      <c r="Z271" s="81">
        <v>1057</v>
      </c>
      <c r="AA271" s="81">
        <v>1119</v>
      </c>
      <c r="AB271" s="81">
        <v>2629</v>
      </c>
      <c r="AC271" s="81">
        <v>1559065</v>
      </c>
      <c r="AD271" s="81">
        <v>0.37727907696000001</v>
      </c>
      <c r="AE271" s="82"/>
      <c r="AF271" s="81">
        <v>0</v>
      </c>
      <c r="AG271" s="81">
        <v>229850.72050465419</v>
      </c>
      <c r="AH271" s="81">
        <v>1402079.6972366511</v>
      </c>
      <c r="AI271" s="81">
        <v>9279635.6297898293</v>
      </c>
      <c r="AJ271" s="81">
        <v>5086736.4334151652</v>
      </c>
      <c r="AK271" s="81">
        <v>0</v>
      </c>
      <c r="AL271" s="81">
        <v>0</v>
      </c>
      <c r="AM271" s="81">
        <v>358050.0088985961</v>
      </c>
      <c r="AN271" s="81">
        <v>0</v>
      </c>
      <c r="AO271" s="81">
        <v>0</v>
      </c>
      <c r="AP271" s="82"/>
      <c r="AQ271" s="81">
        <v>5</v>
      </c>
      <c r="AR271" s="81">
        <v>4</v>
      </c>
      <c r="AS271" s="81">
        <v>0</v>
      </c>
      <c r="AT271" s="81">
        <v>0</v>
      </c>
      <c r="AU271" s="81">
        <v>0</v>
      </c>
      <c r="AV271" s="81">
        <v>0</v>
      </c>
      <c r="AW271" s="81" t="s">
        <v>564</v>
      </c>
      <c r="AX271" s="82"/>
      <c r="AY271" s="81">
        <v>28.5</v>
      </c>
      <c r="AZ271" s="81">
        <v>128</v>
      </c>
      <c r="BA271" s="81">
        <v>0</v>
      </c>
      <c r="BB271" s="81">
        <v>0</v>
      </c>
      <c r="BC271" s="81">
        <v>0</v>
      </c>
      <c r="BD271" s="81">
        <v>0</v>
      </c>
      <c r="BE271" s="81" t="s">
        <v>564</v>
      </c>
      <c r="BF271" s="82"/>
      <c r="BG271" s="81">
        <v>0</v>
      </c>
      <c r="BH271" s="81">
        <v>0</v>
      </c>
      <c r="BI271" s="81">
        <v>0</v>
      </c>
      <c r="BJ271" s="81">
        <v>0.52100000000000002</v>
      </c>
      <c r="BK271" s="81">
        <v>10.362</v>
      </c>
      <c r="BL271" s="81">
        <v>0</v>
      </c>
      <c r="BM271" s="82"/>
      <c r="BN271" s="81">
        <v>0</v>
      </c>
      <c r="BO271" s="81">
        <v>0</v>
      </c>
      <c r="BP271" s="81">
        <v>0</v>
      </c>
      <c r="BQ271" s="81">
        <v>1</v>
      </c>
      <c r="BR271" s="81">
        <v>1</v>
      </c>
      <c r="BS271" s="81">
        <v>0</v>
      </c>
      <c r="BT271"/>
      <c r="BU271" s="80">
        <v>10.882999999999999</v>
      </c>
      <c r="BV271" s="80">
        <v>0</v>
      </c>
      <c r="BW271" s="80">
        <v>0</v>
      </c>
      <c r="BX271" s="80">
        <v>0</v>
      </c>
      <c r="BY271" s="80">
        <v>0</v>
      </c>
      <c r="BZ271" s="80">
        <v>0</v>
      </c>
      <c r="CA271" s="80">
        <v>0</v>
      </c>
      <c r="CB271" s="80">
        <v>0</v>
      </c>
      <c r="CC271" s="80">
        <v>0</v>
      </c>
    </row>
    <row r="272" spans="1:81">
      <c r="A272" s="80" t="s">
        <v>2045</v>
      </c>
      <c r="B272" s="80">
        <v>17</v>
      </c>
      <c r="C272" s="80">
        <v>17</v>
      </c>
      <c r="D272" s="80">
        <v>1</v>
      </c>
      <c r="E272" s="80">
        <v>2020</v>
      </c>
      <c r="F272" s="80" t="s">
        <v>218</v>
      </c>
      <c r="G272" s="80" t="s">
        <v>2028</v>
      </c>
      <c r="H272" s="80" t="s">
        <v>2029</v>
      </c>
      <c r="I272" s="177"/>
      <c r="J272" s="81">
        <v>0</v>
      </c>
      <c r="K272" s="81">
        <v>0.39116300785812302</v>
      </c>
      <c r="L272" s="81">
        <v>7.606778768978451</v>
      </c>
      <c r="M272" s="81">
        <v>5.9407640733985669</v>
      </c>
      <c r="N272" s="81">
        <v>3.4395493257468233</v>
      </c>
      <c r="O272" s="81">
        <v>1.4610089713588403</v>
      </c>
      <c r="P272" s="81">
        <v>5.381159437090683</v>
      </c>
      <c r="Q272" s="81">
        <v>0.15365802376202811</v>
      </c>
      <c r="R272" s="81">
        <v>6.0787452353410885</v>
      </c>
      <c r="S272" s="81">
        <v>0.39544939086480002</v>
      </c>
      <c r="T272" s="82"/>
      <c r="U272" s="81">
        <v>0</v>
      </c>
      <c r="V272" s="81">
        <v>207</v>
      </c>
      <c r="W272" s="81">
        <v>96</v>
      </c>
      <c r="X272" s="81">
        <v>1930</v>
      </c>
      <c r="Y272" s="81">
        <v>1500</v>
      </c>
      <c r="Z272" s="81">
        <v>1044</v>
      </c>
      <c r="AA272" s="81">
        <v>1214</v>
      </c>
      <c r="AB272" s="81">
        <v>2606</v>
      </c>
      <c r="AC272" s="81">
        <v>1077506</v>
      </c>
      <c r="AD272" s="81">
        <v>0.39544939086480002</v>
      </c>
      <c r="AE272" s="82"/>
      <c r="AF272" s="81"/>
      <c r="AG272" s="81">
        <v>299265.1955286843</v>
      </c>
      <c r="AH272" s="81">
        <v>1779448.4425200277</v>
      </c>
      <c r="AI272" s="81">
        <v>9792041.0200218055</v>
      </c>
      <c r="AJ272" s="81">
        <v>5108534.6293913843</v>
      </c>
      <c r="AK272" s="81"/>
      <c r="AL272" s="81"/>
      <c r="AM272" s="81">
        <v>340111.95326387958</v>
      </c>
      <c r="AN272" s="81"/>
      <c r="AO272" s="81"/>
      <c r="AP272" s="82"/>
      <c r="AQ272" s="81">
        <v>7</v>
      </c>
      <c r="AR272" s="81">
        <v>4</v>
      </c>
      <c r="AS272" s="81">
        <v>0</v>
      </c>
      <c r="AT272" s="81">
        <v>0</v>
      </c>
      <c r="AU272" s="81">
        <v>0</v>
      </c>
      <c r="AV272" s="81">
        <v>0</v>
      </c>
      <c r="AW272" s="81">
        <v>0</v>
      </c>
      <c r="AX272" s="82"/>
      <c r="AY272" s="81">
        <v>39.5</v>
      </c>
      <c r="AZ272" s="81">
        <v>128</v>
      </c>
      <c r="BA272" s="81">
        <v>0</v>
      </c>
      <c r="BB272" s="81">
        <v>0</v>
      </c>
      <c r="BC272" s="81">
        <v>0</v>
      </c>
      <c r="BD272" s="81">
        <v>0</v>
      </c>
      <c r="BE272" s="81">
        <v>0</v>
      </c>
      <c r="BF272" s="82"/>
      <c r="BG272" s="81">
        <v>0</v>
      </c>
      <c r="BH272" s="81">
        <v>0</v>
      </c>
      <c r="BI272" s="81">
        <v>0</v>
      </c>
      <c r="BJ272" s="81">
        <v>0</v>
      </c>
      <c r="BK272" s="81">
        <v>10.579000000000001</v>
      </c>
      <c r="BL272" s="81">
        <v>0</v>
      </c>
      <c r="BM272" s="82"/>
      <c r="BN272" s="81">
        <v>0</v>
      </c>
      <c r="BO272" s="81">
        <v>0</v>
      </c>
      <c r="BP272" s="81">
        <v>0</v>
      </c>
      <c r="BQ272" s="81">
        <v>1</v>
      </c>
      <c r="BR272" s="81">
        <v>1</v>
      </c>
      <c r="BS272" s="81">
        <v>0</v>
      </c>
      <c r="BT272"/>
      <c r="BU272" s="80">
        <v>10.579000000000001</v>
      </c>
      <c r="BV272" s="80">
        <v>0</v>
      </c>
      <c r="BW272" s="80">
        <v>0</v>
      </c>
      <c r="BX272" s="80">
        <v>0</v>
      </c>
      <c r="BY272" s="80">
        <v>0</v>
      </c>
      <c r="BZ272" s="80">
        <v>0</v>
      </c>
      <c r="CA272" s="80">
        <v>0</v>
      </c>
      <c r="CB272" s="80">
        <v>0</v>
      </c>
      <c r="CC272" s="80">
        <v>0</v>
      </c>
    </row>
    <row r="273" spans="1:81">
      <c r="A273" s="80" t="s">
        <v>2046</v>
      </c>
      <c r="B273" s="80">
        <v>17</v>
      </c>
      <c r="C273" s="80">
        <v>18</v>
      </c>
      <c r="D273" s="80">
        <v>1</v>
      </c>
      <c r="E273" s="80">
        <v>2021</v>
      </c>
      <c r="F273" s="80" t="s">
        <v>75</v>
      </c>
      <c r="G273" s="174" t="s">
        <v>2028</v>
      </c>
      <c r="H273" s="80" t="s">
        <v>2029</v>
      </c>
      <c r="I273" s="177"/>
      <c r="J273" s="81">
        <v>0</v>
      </c>
      <c r="K273" s="81">
        <v>0.44801703323400621</v>
      </c>
      <c r="L273" s="81">
        <v>8.1762332123341128</v>
      </c>
      <c r="M273" s="81">
        <v>6.4759804047453713</v>
      </c>
      <c r="N273" s="81">
        <v>3.2934864455032886</v>
      </c>
      <c r="O273" s="81">
        <v>1.4216070127120704</v>
      </c>
      <c r="P273" s="81">
        <v>5.6725243059022077</v>
      </c>
      <c r="Q273" s="81">
        <v>0.15365225056365781</v>
      </c>
      <c r="R273" s="81">
        <v>6.7577839762193754</v>
      </c>
      <c r="S273" s="81">
        <v>0.45538228301999989</v>
      </c>
      <c r="T273" s="82"/>
      <c r="U273" s="81">
        <v>0</v>
      </c>
      <c r="V273" s="81">
        <v>207</v>
      </c>
      <c r="W273" s="81">
        <v>96</v>
      </c>
      <c r="X273" s="81">
        <v>1930</v>
      </c>
      <c r="Y273" s="81">
        <v>1499</v>
      </c>
      <c r="Z273" s="81">
        <v>1046</v>
      </c>
      <c r="AA273" s="81">
        <v>1248</v>
      </c>
      <c r="AB273" s="81">
        <v>2575</v>
      </c>
      <c r="AC273" s="81">
        <v>1161052.9999999998</v>
      </c>
      <c r="AD273" s="81">
        <v>0.45538228301999989</v>
      </c>
      <c r="AE273" s="82"/>
      <c r="AF273" s="81">
        <v>0</v>
      </c>
      <c r="AG273" s="81">
        <v>343493.28403935599</v>
      </c>
      <c r="AH273" s="81">
        <v>1819858.5021803412</v>
      </c>
      <c r="AI273" s="81">
        <v>10550477.265395023</v>
      </c>
      <c r="AJ273" s="81">
        <v>4754731.0130438851</v>
      </c>
      <c r="AK273" s="81">
        <v>0</v>
      </c>
      <c r="AL273" s="81">
        <v>0</v>
      </c>
      <c r="AM273" s="81">
        <v>338004.51110509248</v>
      </c>
      <c r="AN273" s="81">
        <v>0</v>
      </c>
      <c r="AO273" s="81">
        <v>0</v>
      </c>
      <c r="AP273" s="82"/>
      <c r="AQ273" s="81">
        <v>7</v>
      </c>
      <c r="AR273" s="81">
        <v>4</v>
      </c>
      <c r="AS273" s="81">
        <v>0</v>
      </c>
      <c r="AT273" s="81">
        <v>0</v>
      </c>
      <c r="AU273" s="81">
        <v>0</v>
      </c>
      <c r="AV273" s="81">
        <v>0</v>
      </c>
      <c r="AW273" s="81"/>
      <c r="AX273" s="82"/>
      <c r="AY273" s="81">
        <v>39.5</v>
      </c>
      <c r="AZ273" s="81">
        <v>128</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2047</v>
      </c>
      <c r="B274" s="80">
        <v>17</v>
      </c>
      <c r="C274" s="80">
        <v>19</v>
      </c>
      <c r="D274" s="80">
        <v>1</v>
      </c>
      <c r="E274" s="80">
        <v>2022</v>
      </c>
      <c r="F274" s="80" t="s">
        <v>568</v>
      </c>
      <c r="G274" s="174" t="s">
        <v>2028</v>
      </c>
      <c r="H274" s="80" t="s">
        <v>2029</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7</v>
      </c>
      <c r="AR274" s="81">
        <v>4</v>
      </c>
      <c r="AS274" s="81">
        <v>0</v>
      </c>
      <c r="AT274" s="81">
        <v>0</v>
      </c>
      <c r="AU274" s="81">
        <v>0</v>
      </c>
      <c r="AV274" s="81">
        <v>0</v>
      </c>
      <c r="AW274" s="81"/>
      <c r="AX274" s="82"/>
      <c r="AY274" s="81">
        <v>39.5</v>
      </c>
      <c r="AZ274" s="81">
        <v>128</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2048</v>
      </c>
      <c r="B275" s="80">
        <v>35</v>
      </c>
      <c r="C275" s="80">
        <v>1</v>
      </c>
      <c r="D275" s="80">
        <v>3</v>
      </c>
      <c r="E275" s="80">
        <v>1990</v>
      </c>
      <c r="F275" s="80" t="s">
        <v>562</v>
      </c>
      <c r="G275" s="80" t="s">
        <v>1663</v>
      </c>
      <c r="H275" s="80" t="s">
        <v>1664</v>
      </c>
      <c r="I275" s="177"/>
      <c r="J275" s="81">
        <v>12.822239894308574</v>
      </c>
      <c r="K275" s="81">
        <v>2.5304680894274281</v>
      </c>
      <c r="L275" s="81">
        <v>1.196937556211886</v>
      </c>
      <c r="M275" s="81">
        <v>3.7873616678970943</v>
      </c>
      <c r="N275" s="81">
        <v>12.209815552706228</v>
      </c>
      <c r="O275" s="81">
        <v>4.6217990612072484</v>
      </c>
      <c r="P275" s="81">
        <v>3.2288475331590618</v>
      </c>
      <c r="Q275" s="81">
        <v>0.39663468528131191</v>
      </c>
      <c r="R275" s="81">
        <v>0</v>
      </c>
      <c r="S275" s="81">
        <v>0.32298446646290951</v>
      </c>
      <c r="T275" s="82"/>
      <c r="U275" s="81">
        <v>360003</v>
      </c>
      <c r="V275" s="81">
        <v>463</v>
      </c>
      <c r="W275" s="81">
        <v>14</v>
      </c>
      <c r="X275" s="81">
        <v>1270</v>
      </c>
      <c r="Y275" s="81">
        <v>2612</v>
      </c>
      <c r="Z275" s="81">
        <v>1901</v>
      </c>
      <c r="AA275" s="81">
        <v>784</v>
      </c>
      <c r="AB275" s="81">
        <v>6440</v>
      </c>
      <c r="AC275" s="81">
        <v>0</v>
      </c>
      <c r="AD275" s="81">
        <v>0.32298446646290951</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2049</v>
      </c>
      <c r="B276" s="80">
        <v>36</v>
      </c>
      <c r="C276" s="80">
        <v>2</v>
      </c>
      <c r="D276" s="80">
        <v>3</v>
      </c>
      <c r="E276" s="80">
        <v>2005</v>
      </c>
      <c r="F276" s="80" t="s">
        <v>565</v>
      </c>
      <c r="G276" s="80" t="s">
        <v>1663</v>
      </c>
      <c r="H276" s="80" t="s">
        <v>1664</v>
      </c>
      <c r="I276" s="177"/>
      <c r="J276" s="81">
        <v>8.7125052246573738</v>
      </c>
      <c r="K276" s="81">
        <v>0.84907779941882056</v>
      </c>
      <c r="L276" s="81">
        <v>2.4775094177306416</v>
      </c>
      <c r="M276" s="81">
        <v>3.6823313783235156</v>
      </c>
      <c r="N276" s="81">
        <v>11.727581007589297</v>
      </c>
      <c r="O276" s="81">
        <v>4.2461011257183179</v>
      </c>
      <c r="P276" s="81">
        <v>2.3685005122841178</v>
      </c>
      <c r="Q276" s="81">
        <v>0.27418949266665377</v>
      </c>
      <c r="R276" s="81">
        <v>0</v>
      </c>
      <c r="S276" s="81">
        <v>0</v>
      </c>
      <c r="T276" s="82"/>
      <c r="U276" s="81">
        <v>269089</v>
      </c>
      <c r="V276" s="81">
        <v>259</v>
      </c>
      <c r="W276" s="81">
        <v>22</v>
      </c>
      <c r="X276" s="81">
        <v>598</v>
      </c>
      <c r="Y276" s="81">
        <v>2391</v>
      </c>
      <c r="Z276" s="81">
        <v>2021</v>
      </c>
      <c r="AA276" s="81">
        <v>471</v>
      </c>
      <c r="AB276" s="81">
        <v>4654</v>
      </c>
      <c r="AC276" s="81">
        <v>0</v>
      </c>
      <c r="AD276" s="81">
        <v>0</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2050</v>
      </c>
      <c r="B277" s="80">
        <v>37</v>
      </c>
      <c r="C277" s="80">
        <v>3</v>
      </c>
      <c r="D277" s="80">
        <v>3</v>
      </c>
      <c r="E277" s="80">
        <v>2006</v>
      </c>
      <c r="F277" s="80" t="s">
        <v>566</v>
      </c>
      <c r="G277" s="80" t="s">
        <v>1663</v>
      </c>
      <c r="H277" s="80" t="s">
        <v>1664</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2051</v>
      </c>
      <c r="B278" s="80">
        <v>38</v>
      </c>
      <c r="C278" s="80">
        <v>4</v>
      </c>
      <c r="D278" s="80">
        <v>3</v>
      </c>
      <c r="E278" s="80">
        <v>2007</v>
      </c>
      <c r="F278" s="80" t="s">
        <v>567</v>
      </c>
      <c r="G278" s="80" t="s">
        <v>1663</v>
      </c>
      <c r="H278" s="80" t="s">
        <v>1664</v>
      </c>
      <c r="I278" s="177"/>
      <c r="J278" s="81">
        <v>7.782592320594282</v>
      </c>
      <c r="K278" s="81">
        <v>0.62515793734289316</v>
      </c>
      <c r="L278" s="81">
        <v>2.5441333138275386</v>
      </c>
      <c r="M278" s="81">
        <v>3.7903640035499588</v>
      </c>
      <c r="N278" s="81">
        <v>11.217383364899906</v>
      </c>
      <c r="O278" s="81">
        <v>3.8379819472381733</v>
      </c>
      <c r="P278" s="81">
        <v>2.1345175895420936</v>
      </c>
      <c r="Q278" s="81">
        <v>0.26629749296102462</v>
      </c>
      <c r="R278" s="81">
        <v>0</v>
      </c>
      <c r="S278" s="81">
        <v>0</v>
      </c>
      <c r="T278" s="82"/>
      <c r="U278" s="81">
        <v>255582</v>
      </c>
      <c r="V278" s="81">
        <v>208</v>
      </c>
      <c r="W278" s="81">
        <v>31</v>
      </c>
      <c r="X278" s="81">
        <v>771</v>
      </c>
      <c r="Y278" s="81">
        <v>2293</v>
      </c>
      <c r="Z278" s="81">
        <v>1899</v>
      </c>
      <c r="AA278" s="81">
        <v>418</v>
      </c>
      <c r="AB278" s="81">
        <v>4281</v>
      </c>
      <c r="AC278" s="81">
        <v>0</v>
      </c>
      <c r="AD278" s="81">
        <v>0</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2052</v>
      </c>
      <c r="B279" s="80">
        <v>39</v>
      </c>
      <c r="C279" s="80">
        <v>5</v>
      </c>
      <c r="D279" s="80">
        <v>3</v>
      </c>
      <c r="E279" s="80">
        <v>2008</v>
      </c>
      <c r="F279" s="80" t="s">
        <v>84</v>
      </c>
      <c r="G279" s="80" t="s">
        <v>1663</v>
      </c>
      <c r="H279" s="80" t="s">
        <v>1664</v>
      </c>
      <c r="I279" s="177"/>
      <c r="J279" s="81">
        <v>6.2281051926416611</v>
      </c>
      <c r="K279" s="81">
        <v>0.54867453640811326</v>
      </c>
      <c r="L279" s="81">
        <v>2.1967630959897542</v>
      </c>
      <c r="M279" s="81">
        <v>4.4350929258528016</v>
      </c>
      <c r="N279" s="81">
        <v>11.145265199283713</v>
      </c>
      <c r="O279" s="81">
        <v>3.6590300496010975</v>
      </c>
      <c r="P279" s="81">
        <v>1.9280577189490828</v>
      </c>
      <c r="Q279" s="81">
        <v>0.25434253123841682</v>
      </c>
      <c r="R279" s="81">
        <v>0</v>
      </c>
      <c r="S279" s="81">
        <v>0</v>
      </c>
      <c r="T279" s="82"/>
      <c r="U279" s="81">
        <v>214900</v>
      </c>
      <c r="V279" s="81">
        <v>208</v>
      </c>
      <c r="W279" s="81">
        <v>31</v>
      </c>
      <c r="X279" s="81">
        <v>771</v>
      </c>
      <c r="Y279" s="81">
        <v>2248</v>
      </c>
      <c r="Z279" s="81">
        <v>1874</v>
      </c>
      <c r="AA279" s="81">
        <v>378</v>
      </c>
      <c r="AB279" s="81">
        <v>4156</v>
      </c>
      <c r="AC279" s="81">
        <v>0</v>
      </c>
      <c r="AD279" s="81">
        <v>0</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2053</v>
      </c>
      <c r="B280" s="80">
        <v>40</v>
      </c>
      <c r="C280" s="80">
        <v>6</v>
      </c>
      <c r="D280" s="80">
        <v>3</v>
      </c>
      <c r="E280" s="80">
        <v>2009</v>
      </c>
      <c r="F280" s="80" t="s">
        <v>85</v>
      </c>
      <c r="G280" s="80" t="s">
        <v>1663</v>
      </c>
      <c r="H280" s="80" t="s">
        <v>1664</v>
      </c>
      <c r="I280" s="177"/>
      <c r="J280" s="81">
        <v>5.983599014619303</v>
      </c>
      <c r="K280" s="81">
        <v>0.43936972414457109</v>
      </c>
      <c r="L280" s="81">
        <v>5.0708386687862799</v>
      </c>
      <c r="M280" s="81">
        <v>3.0107791065631262</v>
      </c>
      <c r="N280" s="81">
        <v>9.3387792013642805</v>
      </c>
      <c r="O280" s="81">
        <v>3.7307791871832428</v>
      </c>
      <c r="P280" s="81">
        <v>1.8681397862704936</v>
      </c>
      <c r="Q280" s="81">
        <v>0.23453372963710542</v>
      </c>
      <c r="R280" s="81">
        <v>0</v>
      </c>
      <c r="S280" s="81">
        <v>0</v>
      </c>
      <c r="T280" s="82"/>
      <c r="U280" s="81">
        <v>208499</v>
      </c>
      <c r="V280" s="81">
        <v>204</v>
      </c>
      <c r="W280" s="81">
        <v>82</v>
      </c>
      <c r="X280" s="81">
        <v>661</v>
      </c>
      <c r="Y280" s="81">
        <v>2193</v>
      </c>
      <c r="Z280" s="81">
        <v>1886</v>
      </c>
      <c r="AA280" s="81">
        <v>376</v>
      </c>
      <c r="AB280" s="81">
        <v>4023</v>
      </c>
      <c r="AC280" s="81">
        <v>0</v>
      </c>
      <c r="AD280" s="81">
        <v>0</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0</v>
      </c>
      <c r="BJ280" s="81">
        <v>0</v>
      </c>
      <c r="BK280" s="81">
        <v>0</v>
      </c>
      <c r="BL280" s="81">
        <v>0</v>
      </c>
      <c r="BM280" s="82"/>
      <c r="BN280" s="81">
        <v>0</v>
      </c>
      <c r="BO280" s="81">
        <v>0</v>
      </c>
      <c r="BP280" s="81">
        <v>0</v>
      </c>
      <c r="BQ280" s="81">
        <v>0</v>
      </c>
      <c r="BR280" s="81">
        <v>0</v>
      </c>
      <c r="BS280" s="81">
        <v>0</v>
      </c>
      <c r="BT280"/>
      <c r="BU280" s="80"/>
      <c r="BV280" s="80"/>
      <c r="BW280" s="80"/>
      <c r="BX280" s="80"/>
      <c r="BY280" s="80"/>
      <c r="BZ280" s="80"/>
      <c r="CA280" s="80"/>
      <c r="CB280" s="80"/>
      <c r="CC280" s="80"/>
    </row>
    <row r="281" spans="1:81">
      <c r="A281" s="80" t="s">
        <v>2054</v>
      </c>
      <c r="B281" s="80">
        <v>41</v>
      </c>
      <c r="C281" s="80">
        <v>7</v>
      </c>
      <c r="D281" s="80">
        <v>3</v>
      </c>
      <c r="E281" s="80">
        <v>2010</v>
      </c>
      <c r="F281" s="80" t="s">
        <v>86</v>
      </c>
      <c r="G281" s="80" t="s">
        <v>1663</v>
      </c>
      <c r="H281" s="80" t="s">
        <v>1664</v>
      </c>
      <c r="I281" s="177"/>
      <c r="J281" s="81">
        <v>6.7039903247975925</v>
      </c>
      <c r="K281" s="81">
        <v>0.45822142021743306</v>
      </c>
      <c r="L281" s="81">
        <v>4.6165029492413385</v>
      </c>
      <c r="M281" s="81">
        <v>2.6950672072370003</v>
      </c>
      <c r="N281" s="81">
        <v>9.0190894875944743</v>
      </c>
      <c r="O281" s="81">
        <v>3.6308254301072358</v>
      </c>
      <c r="P281" s="81">
        <v>1.8344576520297577</v>
      </c>
      <c r="Q281" s="81">
        <v>0.23807190352050814</v>
      </c>
      <c r="R281" s="81">
        <v>0</v>
      </c>
      <c r="S281" s="81">
        <v>0</v>
      </c>
      <c r="T281" s="82"/>
      <c r="U281" s="81">
        <v>261497</v>
      </c>
      <c r="V281" s="81">
        <v>204</v>
      </c>
      <c r="W281" s="81">
        <v>82</v>
      </c>
      <c r="X281" s="81">
        <v>661</v>
      </c>
      <c r="Y281" s="81">
        <v>2154</v>
      </c>
      <c r="Z281" s="81">
        <v>1844</v>
      </c>
      <c r="AA281" s="81">
        <v>360</v>
      </c>
      <c r="AB281" s="81">
        <v>3913</v>
      </c>
      <c r="AC281" s="81">
        <v>0</v>
      </c>
      <c r="AD281" s="81">
        <v>0</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0</v>
      </c>
      <c r="BJ281" s="81">
        <v>0</v>
      </c>
      <c r="BK281" s="81">
        <v>0</v>
      </c>
      <c r="BL281" s="81">
        <v>0</v>
      </c>
      <c r="BM281" s="82"/>
      <c r="BN281" s="81">
        <v>0</v>
      </c>
      <c r="BO281" s="81">
        <v>0</v>
      </c>
      <c r="BP281" s="81">
        <v>0</v>
      </c>
      <c r="BQ281" s="81">
        <v>0</v>
      </c>
      <c r="BR281" s="81">
        <v>0</v>
      </c>
      <c r="BS281" s="81">
        <v>0</v>
      </c>
      <c r="BT281"/>
      <c r="BU281" s="80">
        <v>0</v>
      </c>
      <c r="BV281" s="80">
        <v>0</v>
      </c>
      <c r="BW281" s="80">
        <v>0</v>
      </c>
      <c r="BX281" s="80">
        <v>0</v>
      </c>
      <c r="BY281" s="80">
        <v>0</v>
      </c>
      <c r="BZ281" s="80">
        <v>0</v>
      </c>
      <c r="CA281" s="80">
        <v>0</v>
      </c>
      <c r="CB281" s="80">
        <v>0</v>
      </c>
      <c r="CC281" s="80">
        <v>0</v>
      </c>
    </row>
    <row r="282" spans="1:81">
      <c r="A282" s="80" t="s">
        <v>2055</v>
      </c>
      <c r="B282" s="80">
        <v>42</v>
      </c>
      <c r="C282" s="80">
        <v>8</v>
      </c>
      <c r="D282" s="80">
        <v>3</v>
      </c>
      <c r="E282" s="80">
        <v>2011</v>
      </c>
      <c r="F282" s="80" t="s">
        <v>87</v>
      </c>
      <c r="G282" s="80" t="s">
        <v>1663</v>
      </c>
      <c r="H282" s="80" t="s">
        <v>1664</v>
      </c>
      <c r="I282" s="177"/>
      <c r="J282" s="81">
        <v>7.3606804445222105</v>
      </c>
      <c r="K282" s="81">
        <v>0.64205344192015668</v>
      </c>
      <c r="L282" s="81">
        <v>4.3075336323960416</v>
      </c>
      <c r="M282" s="81">
        <v>3.4046275859680852</v>
      </c>
      <c r="N282" s="81">
        <v>10.659527888178324</v>
      </c>
      <c r="O282" s="81">
        <v>3.490027752909556</v>
      </c>
      <c r="P282" s="81">
        <v>1.6923724593491241</v>
      </c>
      <c r="Q282" s="81">
        <v>0.26836187950865964</v>
      </c>
      <c r="R282" s="81">
        <v>0</v>
      </c>
      <c r="S282" s="81">
        <v>0</v>
      </c>
      <c r="T282" s="82"/>
      <c r="U282" s="81">
        <v>270401</v>
      </c>
      <c r="V282" s="81">
        <v>204</v>
      </c>
      <c r="W282" s="81">
        <v>82</v>
      </c>
      <c r="X282" s="81">
        <v>661</v>
      </c>
      <c r="Y282" s="81">
        <v>2115</v>
      </c>
      <c r="Z282" s="81">
        <v>1811</v>
      </c>
      <c r="AA282" s="81">
        <v>342</v>
      </c>
      <c r="AB282" s="81">
        <v>3824</v>
      </c>
      <c r="AC282" s="81">
        <v>0</v>
      </c>
      <c r="AD282" s="81">
        <v>0</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0</v>
      </c>
      <c r="BJ282" s="81">
        <v>0</v>
      </c>
      <c r="BK282" s="81">
        <v>0</v>
      </c>
      <c r="BL282" s="81">
        <v>0</v>
      </c>
      <c r="BM282" s="82"/>
      <c r="BN282" s="81">
        <v>0</v>
      </c>
      <c r="BO282" s="81">
        <v>0</v>
      </c>
      <c r="BP282" s="81">
        <v>0</v>
      </c>
      <c r="BQ282" s="81">
        <v>0</v>
      </c>
      <c r="BR282" s="81">
        <v>0</v>
      </c>
      <c r="BS282" s="81">
        <v>0</v>
      </c>
      <c r="BT282"/>
      <c r="BU282" s="80">
        <v>0</v>
      </c>
      <c r="BV282" s="80">
        <v>0</v>
      </c>
      <c r="BW282" s="80">
        <v>0</v>
      </c>
      <c r="BX282" s="80">
        <v>0</v>
      </c>
      <c r="BY282" s="80">
        <v>0</v>
      </c>
      <c r="BZ282" s="80">
        <v>0</v>
      </c>
      <c r="CA282" s="80">
        <v>0</v>
      </c>
      <c r="CB282" s="80">
        <v>0</v>
      </c>
      <c r="CC282" s="80">
        <v>0</v>
      </c>
    </row>
    <row r="283" spans="1:81">
      <c r="A283" s="80" t="s">
        <v>2056</v>
      </c>
      <c r="B283" s="80">
        <v>43</v>
      </c>
      <c r="C283" s="80">
        <v>9</v>
      </c>
      <c r="D283" s="80">
        <v>3</v>
      </c>
      <c r="E283" s="80">
        <v>2012</v>
      </c>
      <c r="F283" s="80" t="s">
        <v>88</v>
      </c>
      <c r="G283" s="80" t="s">
        <v>1663</v>
      </c>
      <c r="H283" s="80" t="s">
        <v>1664</v>
      </c>
      <c r="I283" s="177"/>
      <c r="J283" s="81">
        <v>6.5642403916587373</v>
      </c>
      <c r="K283" s="81">
        <v>0.7232980343980715</v>
      </c>
      <c r="L283" s="81">
        <v>4.3461733471555437</v>
      </c>
      <c r="M283" s="81">
        <v>4.2285366441234107</v>
      </c>
      <c r="N283" s="81">
        <v>11.56564739284852</v>
      </c>
      <c r="O283" s="81">
        <v>3.4568281665734624</v>
      </c>
      <c r="P283" s="81">
        <v>1.6074457890787377</v>
      </c>
      <c r="Q283" s="81">
        <v>0.28569774389949509</v>
      </c>
      <c r="R283" s="81">
        <v>0</v>
      </c>
      <c r="S283" s="81">
        <v>0.11156922589109255</v>
      </c>
      <c r="T283" s="82"/>
      <c r="U283" s="81">
        <v>231048</v>
      </c>
      <c r="V283" s="81">
        <v>204</v>
      </c>
      <c r="W283" s="81">
        <v>82</v>
      </c>
      <c r="X283" s="81">
        <v>661</v>
      </c>
      <c r="Y283" s="81">
        <v>2089</v>
      </c>
      <c r="Z283" s="81">
        <v>1808</v>
      </c>
      <c r="AA283" s="81">
        <v>323</v>
      </c>
      <c r="AB283" s="81">
        <v>3747</v>
      </c>
      <c r="AC283" s="81">
        <v>0</v>
      </c>
      <c r="AD283" s="81">
        <v>0.11156922589109255</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0</v>
      </c>
      <c r="BJ283" s="81">
        <v>0</v>
      </c>
      <c r="BK283" s="81">
        <v>0</v>
      </c>
      <c r="BL283" s="81">
        <v>0</v>
      </c>
      <c r="BM283" s="82"/>
      <c r="BN283" s="81">
        <v>0</v>
      </c>
      <c r="BO283" s="81">
        <v>0</v>
      </c>
      <c r="BP283" s="81">
        <v>0</v>
      </c>
      <c r="BQ283" s="81">
        <v>0</v>
      </c>
      <c r="BR283" s="81">
        <v>0</v>
      </c>
      <c r="BS283" s="81">
        <v>0</v>
      </c>
      <c r="BT283"/>
      <c r="BU283" s="80">
        <v>0</v>
      </c>
      <c r="BV283" s="80">
        <v>0</v>
      </c>
      <c r="BW283" s="80">
        <v>0</v>
      </c>
      <c r="BX283" s="80">
        <v>0</v>
      </c>
      <c r="BY283" s="80">
        <v>0</v>
      </c>
      <c r="BZ283" s="80">
        <v>0</v>
      </c>
      <c r="CA283" s="80">
        <v>0</v>
      </c>
      <c r="CB283" s="80">
        <v>0</v>
      </c>
      <c r="CC283" s="80">
        <v>0</v>
      </c>
    </row>
    <row r="284" spans="1:81">
      <c r="A284" s="80" t="s">
        <v>2057</v>
      </c>
      <c r="B284" s="80">
        <v>44</v>
      </c>
      <c r="C284" s="80">
        <v>10</v>
      </c>
      <c r="D284" s="80">
        <v>3</v>
      </c>
      <c r="E284" s="80">
        <v>2013</v>
      </c>
      <c r="F284" s="80" t="s">
        <v>89</v>
      </c>
      <c r="G284" s="80" t="s">
        <v>1663</v>
      </c>
      <c r="H284" s="80" t="s">
        <v>1664</v>
      </c>
      <c r="I284" s="177"/>
      <c r="J284" s="81">
        <v>7.5313959084839688</v>
      </c>
      <c r="K284" s="81">
        <v>0.5978082925754381</v>
      </c>
      <c r="L284" s="81">
        <v>3.8380137683554421</v>
      </c>
      <c r="M284" s="81">
        <v>3.9326401757394334</v>
      </c>
      <c r="N284" s="81">
        <v>10.951103883152419</v>
      </c>
      <c r="O284" s="81">
        <v>3.3035929303425435</v>
      </c>
      <c r="P284" s="81">
        <v>1.588525653468525</v>
      </c>
      <c r="Q284" s="81">
        <v>0.28080306273992067</v>
      </c>
      <c r="R284" s="81">
        <v>0</v>
      </c>
      <c r="S284" s="81">
        <v>0.43032975896294939</v>
      </c>
      <c r="T284" s="82"/>
      <c r="U284" s="81">
        <v>269916</v>
      </c>
      <c r="V284" s="81">
        <v>204</v>
      </c>
      <c r="W284" s="81">
        <v>82</v>
      </c>
      <c r="X284" s="81">
        <v>661</v>
      </c>
      <c r="Y284" s="81">
        <v>2041</v>
      </c>
      <c r="Z284" s="81">
        <v>1805</v>
      </c>
      <c r="AA284" s="81">
        <v>318</v>
      </c>
      <c r="AB284" s="81">
        <v>3630</v>
      </c>
      <c r="AC284" s="81">
        <v>0</v>
      </c>
      <c r="AD284" s="81">
        <v>0.43032975896294939</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0</v>
      </c>
      <c r="BJ284" s="81">
        <v>0</v>
      </c>
      <c r="BK284" s="81">
        <v>0</v>
      </c>
      <c r="BL284" s="81">
        <v>0</v>
      </c>
      <c r="BM284" s="82"/>
      <c r="BN284" s="81">
        <v>0</v>
      </c>
      <c r="BO284" s="81">
        <v>0</v>
      </c>
      <c r="BP284" s="81">
        <v>0</v>
      </c>
      <c r="BQ284" s="81">
        <v>0</v>
      </c>
      <c r="BR284" s="81">
        <v>0</v>
      </c>
      <c r="BS284" s="81">
        <v>0</v>
      </c>
      <c r="BT284"/>
      <c r="BU284" s="80">
        <v>0</v>
      </c>
      <c r="BV284" s="80">
        <v>0</v>
      </c>
      <c r="BW284" s="80">
        <v>0</v>
      </c>
      <c r="BX284" s="80">
        <v>0</v>
      </c>
      <c r="BY284" s="80">
        <v>0</v>
      </c>
      <c r="BZ284" s="80">
        <v>0</v>
      </c>
      <c r="CA284" s="80">
        <v>0</v>
      </c>
      <c r="CB284" s="80">
        <v>0</v>
      </c>
      <c r="CC284" s="80">
        <v>0</v>
      </c>
    </row>
    <row r="285" spans="1:81">
      <c r="A285" s="80" t="s">
        <v>2058</v>
      </c>
      <c r="B285" s="80">
        <v>45</v>
      </c>
      <c r="C285" s="80">
        <v>11</v>
      </c>
      <c r="D285" s="80">
        <v>3</v>
      </c>
      <c r="E285" s="80">
        <v>2014</v>
      </c>
      <c r="F285" s="80" t="s">
        <v>90</v>
      </c>
      <c r="G285" s="80" t="s">
        <v>1663</v>
      </c>
      <c r="H285" s="80" t="s">
        <v>1664</v>
      </c>
      <c r="I285" s="177"/>
      <c r="J285" s="81">
        <v>7.4578067242154518</v>
      </c>
      <c r="K285" s="81">
        <v>0.56660885011114015</v>
      </c>
      <c r="L285" s="81">
        <v>0</v>
      </c>
      <c r="M285" s="81">
        <v>3.2979894663078237</v>
      </c>
      <c r="N285" s="81">
        <v>11.334459447216517</v>
      </c>
      <c r="O285" s="81">
        <v>3.0741260935388373</v>
      </c>
      <c r="P285" s="81">
        <v>1.5013821551961519</v>
      </c>
      <c r="Q285" s="81">
        <v>0.25962084577316691</v>
      </c>
      <c r="R285" s="81">
        <v>0</v>
      </c>
      <c r="S285" s="81">
        <v>0.52469408003731788</v>
      </c>
      <c r="T285" s="82"/>
      <c r="U285" s="81">
        <v>296844</v>
      </c>
      <c r="V285" s="81">
        <v>168</v>
      </c>
      <c r="W285" s="81">
        <v>0</v>
      </c>
      <c r="X285" s="81">
        <v>527</v>
      </c>
      <c r="Y285" s="81">
        <v>1995</v>
      </c>
      <c r="Z285" s="81">
        <v>1769</v>
      </c>
      <c r="AA285" s="81">
        <v>299</v>
      </c>
      <c r="AB285" s="81">
        <v>3498</v>
      </c>
      <c r="AC285" s="81">
        <v>0</v>
      </c>
      <c r="AD285" s="81">
        <v>0.52469408003731788</v>
      </c>
      <c r="AE285" s="82"/>
      <c r="AF285" s="81">
        <v>2417543.0719537199</v>
      </c>
      <c r="AG285" s="81">
        <v>397586.39345927018</v>
      </c>
      <c r="AH285" s="81">
        <v>0</v>
      </c>
      <c r="AI285" s="81">
        <v>3470513.0498766969</v>
      </c>
      <c r="AJ285" s="81">
        <v>8580446.8697437942</v>
      </c>
      <c r="AK285" s="81">
        <v>0</v>
      </c>
      <c r="AL285" s="81">
        <v>0</v>
      </c>
      <c r="AM285" s="81">
        <v>480223.12863404356</v>
      </c>
      <c r="AN285" s="81">
        <v>0</v>
      </c>
      <c r="AO285" s="81">
        <v>0</v>
      </c>
      <c r="AP285" s="82"/>
      <c r="AQ285" s="81">
        <v>2</v>
      </c>
      <c r="AR285" s="81">
        <v>0</v>
      </c>
      <c r="AS285" s="81">
        <v>0</v>
      </c>
      <c r="AT285" s="81">
        <v>0</v>
      </c>
      <c r="AU285" s="81">
        <v>0</v>
      </c>
      <c r="AV285" s="81">
        <v>0</v>
      </c>
      <c r="AW285" s="81" t="s">
        <v>564</v>
      </c>
      <c r="AX285" s="82"/>
      <c r="AY285" s="81">
        <v>7.2</v>
      </c>
      <c r="AZ285" s="81">
        <v>0</v>
      </c>
      <c r="BA285" s="81">
        <v>0</v>
      </c>
      <c r="BB285" s="81">
        <v>0</v>
      </c>
      <c r="BC285" s="81">
        <v>0</v>
      </c>
      <c r="BD285" s="81">
        <v>0</v>
      </c>
      <c r="BE285" s="81" t="s">
        <v>564</v>
      </c>
      <c r="BF285" s="82"/>
      <c r="BG285" s="81">
        <v>0</v>
      </c>
      <c r="BH285" s="81">
        <v>0</v>
      </c>
      <c r="BI285" s="81">
        <v>0</v>
      </c>
      <c r="BJ285" s="81">
        <v>0</v>
      </c>
      <c r="BK285" s="81">
        <v>0</v>
      </c>
      <c r="BL285" s="81">
        <v>0</v>
      </c>
      <c r="BM285" s="82"/>
      <c r="BN285" s="81">
        <v>0</v>
      </c>
      <c r="BO285" s="81">
        <v>0</v>
      </c>
      <c r="BP285" s="81">
        <v>0</v>
      </c>
      <c r="BQ285" s="81">
        <v>0</v>
      </c>
      <c r="BR285" s="81">
        <v>0</v>
      </c>
      <c r="BS285" s="81">
        <v>0</v>
      </c>
      <c r="BT285"/>
      <c r="BU285" s="80">
        <v>0</v>
      </c>
      <c r="BV285" s="80">
        <v>0</v>
      </c>
      <c r="BW285" s="80">
        <v>0</v>
      </c>
      <c r="BX285" s="80">
        <v>0</v>
      </c>
      <c r="BY285" s="80">
        <v>0</v>
      </c>
      <c r="BZ285" s="80">
        <v>0</v>
      </c>
      <c r="CA285" s="80">
        <v>0</v>
      </c>
      <c r="CB285" s="80">
        <v>0</v>
      </c>
      <c r="CC285" s="80">
        <v>0</v>
      </c>
    </row>
    <row r="286" spans="1:81">
      <c r="A286" s="80" t="s">
        <v>2059</v>
      </c>
      <c r="B286" s="80">
        <v>46</v>
      </c>
      <c r="C286" s="80">
        <v>12</v>
      </c>
      <c r="D286" s="80">
        <v>3</v>
      </c>
      <c r="E286" s="80">
        <v>2015</v>
      </c>
      <c r="F286" s="80" t="s">
        <v>91</v>
      </c>
      <c r="G286" s="80" t="s">
        <v>1663</v>
      </c>
      <c r="H286" s="80" t="s">
        <v>1664</v>
      </c>
      <c r="I286" s="177"/>
      <c r="J286" s="81">
        <v>8.5932975828938432</v>
      </c>
      <c r="K286" s="81">
        <v>0.54331898668691614</v>
      </c>
      <c r="L286" s="81">
        <v>0</v>
      </c>
      <c r="M286" s="81">
        <v>3.1910450394474021</v>
      </c>
      <c r="N286" s="81">
        <v>10.128935339324782</v>
      </c>
      <c r="O286" s="81">
        <v>3.0189723741233792</v>
      </c>
      <c r="P286" s="81">
        <v>1.4322093255635537</v>
      </c>
      <c r="Q286" s="81">
        <v>0.24383855516381223</v>
      </c>
      <c r="R286" s="81">
        <v>0</v>
      </c>
      <c r="S286" s="81">
        <v>0.40335189572182667</v>
      </c>
      <c r="T286" s="82"/>
      <c r="U286" s="81">
        <v>342933</v>
      </c>
      <c r="V286" s="81">
        <v>168</v>
      </c>
      <c r="W286" s="81">
        <v>0</v>
      </c>
      <c r="X286" s="81">
        <v>527</v>
      </c>
      <c r="Y286" s="81">
        <v>1937</v>
      </c>
      <c r="Z286" s="81">
        <v>1754</v>
      </c>
      <c r="AA286" s="81">
        <v>285</v>
      </c>
      <c r="AB286" s="81">
        <v>3356</v>
      </c>
      <c r="AC286" s="81">
        <v>0</v>
      </c>
      <c r="AD286" s="81">
        <v>0.40335189572182667</v>
      </c>
      <c r="AE286" s="82"/>
      <c r="AF286" s="81">
        <v>2646517.035753123</v>
      </c>
      <c r="AG286" s="81">
        <v>361969.9034809107</v>
      </c>
      <c r="AH286" s="81">
        <v>0</v>
      </c>
      <c r="AI286" s="81">
        <v>3351762.7735446719</v>
      </c>
      <c r="AJ286" s="81">
        <v>7995073.4771185098</v>
      </c>
      <c r="AK286" s="81">
        <v>0</v>
      </c>
      <c r="AL286" s="81">
        <v>0</v>
      </c>
      <c r="AM286" s="81">
        <v>459925.7221094796</v>
      </c>
      <c r="AN286" s="81">
        <v>0</v>
      </c>
      <c r="AO286" s="81">
        <v>0</v>
      </c>
      <c r="AP286" s="82"/>
      <c r="AQ286" s="81">
        <v>2</v>
      </c>
      <c r="AR286" s="81">
        <v>0</v>
      </c>
      <c r="AS286" s="81">
        <v>0</v>
      </c>
      <c r="AT286" s="81">
        <v>0</v>
      </c>
      <c r="AU286" s="81">
        <v>0</v>
      </c>
      <c r="AV286" s="81">
        <v>0</v>
      </c>
      <c r="AW286" s="81" t="s">
        <v>564</v>
      </c>
      <c r="AX286" s="82"/>
      <c r="AY286" s="81">
        <v>7.2</v>
      </c>
      <c r="AZ286" s="81">
        <v>0</v>
      </c>
      <c r="BA286" s="81">
        <v>0</v>
      </c>
      <c r="BB286" s="81">
        <v>0</v>
      </c>
      <c r="BC286" s="81">
        <v>0</v>
      </c>
      <c r="BD286" s="81">
        <v>0</v>
      </c>
      <c r="BE286" s="81" t="s">
        <v>564</v>
      </c>
      <c r="BF286" s="82"/>
      <c r="BG286" s="81">
        <v>0</v>
      </c>
      <c r="BH286" s="81">
        <v>0</v>
      </c>
      <c r="BI286" s="81">
        <v>0</v>
      </c>
      <c r="BJ286" s="81">
        <v>0</v>
      </c>
      <c r="BK286" s="81">
        <v>0</v>
      </c>
      <c r="BL286" s="81">
        <v>0</v>
      </c>
      <c r="BM286" s="82"/>
      <c r="BN286" s="81">
        <v>0</v>
      </c>
      <c r="BO286" s="81">
        <v>0</v>
      </c>
      <c r="BP286" s="81">
        <v>0</v>
      </c>
      <c r="BQ286" s="81">
        <v>0</v>
      </c>
      <c r="BR286" s="81">
        <v>0</v>
      </c>
      <c r="BS286" s="81">
        <v>0</v>
      </c>
      <c r="BT286"/>
      <c r="BU286" s="80">
        <v>0</v>
      </c>
      <c r="BV286" s="80">
        <v>0</v>
      </c>
      <c r="BW286" s="80">
        <v>0</v>
      </c>
      <c r="BX286" s="80">
        <v>0</v>
      </c>
      <c r="BY286" s="80">
        <v>0</v>
      </c>
      <c r="BZ286" s="80">
        <v>0</v>
      </c>
      <c r="CA286" s="80">
        <v>0</v>
      </c>
      <c r="CB286" s="80">
        <v>0</v>
      </c>
      <c r="CC286" s="80">
        <v>0</v>
      </c>
    </row>
    <row r="287" spans="1:81">
      <c r="A287" s="80" t="s">
        <v>2060</v>
      </c>
      <c r="B287" s="80">
        <v>47</v>
      </c>
      <c r="C287" s="80">
        <v>13</v>
      </c>
      <c r="D287" s="80">
        <v>3</v>
      </c>
      <c r="E287" s="80">
        <v>2016</v>
      </c>
      <c r="F287" s="80" t="s">
        <v>92</v>
      </c>
      <c r="G287" s="80" t="s">
        <v>1663</v>
      </c>
      <c r="H287" s="80" t="s">
        <v>1664</v>
      </c>
      <c r="I287" s="177"/>
      <c r="J287" s="81">
        <v>8.8258852964683268</v>
      </c>
      <c r="K287" s="81">
        <v>0.51250087868150407</v>
      </c>
      <c r="L287" s="81">
        <v>0</v>
      </c>
      <c r="M287" s="81">
        <v>2.7359510440093113</v>
      </c>
      <c r="N287" s="81">
        <v>10.055842102541904</v>
      </c>
      <c r="O287" s="81">
        <v>2.9108993923141648</v>
      </c>
      <c r="P287" s="81">
        <v>1.5839433505037941</v>
      </c>
      <c r="Q287" s="81">
        <v>0.22934219443319082</v>
      </c>
      <c r="R287" s="81">
        <v>0</v>
      </c>
      <c r="S287" s="81">
        <v>0.3964416994013234</v>
      </c>
      <c r="T287" s="82"/>
      <c r="U287" s="81">
        <v>335261</v>
      </c>
      <c r="V287" s="81">
        <v>168</v>
      </c>
      <c r="W287" s="81">
        <v>0</v>
      </c>
      <c r="X287" s="81">
        <v>527</v>
      </c>
      <c r="Y287" s="81">
        <v>1891</v>
      </c>
      <c r="Z287" s="81">
        <v>1712</v>
      </c>
      <c r="AA287" s="81">
        <v>326</v>
      </c>
      <c r="AB287" s="81">
        <v>3247</v>
      </c>
      <c r="AC287" s="81">
        <v>0</v>
      </c>
      <c r="AD287" s="81">
        <v>0.3964416994013234</v>
      </c>
      <c r="AE287" s="82"/>
      <c r="AF287" s="81">
        <v>2765734.2431889819</v>
      </c>
      <c r="AG287" s="81">
        <v>345031.34475172719</v>
      </c>
      <c r="AH287" s="81">
        <v>0</v>
      </c>
      <c r="AI287" s="81">
        <v>3345727.5142100258</v>
      </c>
      <c r="AJ287" s="81">
        <v>8124105.1256566104</v>
      </c>
      <c r="AK287" s="81">
        <v>0</v>
      </c>
      <c r="AL287" s="81">
        <v>0</v>
      </c>
      <c r="AM287" s="81">
        <v>445333.44115118071</v>
      </c>
      <c r="AN287" s="81">
        <v>0</v>
      </c>
      <c r="AO287" s="81">
        <v>0</v>
      </c>
      <c r="AP287" s="82"/>
      <c r="AQ287" s="81">
        <v>2</v>
      </c>
      <c r="AR287" s="81">
        <v>0</v>
      </c>
      <c r="AS287" s="81">
        <v>0</v>
      </c>
      <c r="AT287" s="81">
        <v>0</v>
      </c>
      <c r="AU287" s="81">
        <v>0</v>
      </c>
      <c r="AV287" s="81">
        <v>0</v>
      </c>
      <c r="AW287" s="81" t="s">
        <v>564</v>
      </c>
      <c r="AX287" s="82"/>
      <c r="AY287" s="81">
        <v>7.2</v>
      </c>
      <c r="AZ287" s="81">
        <v>0</v>
      </c>
      <c r="BA287" s="81">
        <v>0</v>
      </c>
      <c r="BB287" s="81">
        <v>0</v>
      </c>
      <c r="BC287" s="81">
        <v>0</v>
      </c>
      <c r="BD287" s="81">
        <v>0</v>
      </c>
      <c r="BE287" s="81" t="s">
        <v>564</v>
      </c>
      <c r="BF287" s="82"/>
      <c r="BG287" s="81">
        <v>0</v>
      </c>
      <c r="BH287" s="81">
        <v>0</v>
      </c>
      <c r="BI287" s="81">
        <v>0</v>
      </c>
      <c r="BJ287" s="81">
        <v>0</v>
      </c>
      <c r="BK287" s="81">
        <v>0</v>
      </c>
      <c r="BL287" s="81">
        <v>0</v>
      </c>
      <c r="BM287" s="82"/>
      <c r="BN287" s="81">
        <v>0</v>
      </c>
      <c r="BO287" s="81">
        <v>0</v>
      </c>
      <c r="BP287" s="81">
        <v>0</v>
      </c>
      <c r="BQ287" s="81">
        <v>0</v>
      </c>
      <c r="BR287" s="81">
        <v>0</v>
      </c>
      <c r="BS287" s="81">
        <v>0</v>
      </c>
      <c r="BT287"/>
      <c r="BU287" s="80">
        <v>0</v>
      </c>
      <c r="BV287" s="80">
        <v>0</v>
      </c>
      <c r="BW287" s="80">
        <v>0</v>
      </c>
      <c r="BX287" s="80">
        <v>0</v>
      </c>
      <c r="BY287" s="80">
        <v>0</v>
      </c>
      <c r="BZ287" s="80">
        <v>0</v>
      </c>
      <c r="CA287" s="80">
        <v>0</v>
      </c>
      <c r="CB287" s="80">
        <v>0</v>
      </c>
      <c r="CC287" s="80">
        <v>0</v>
      </c>
    </row>
    <row r="288" spans="1:81">
      <c r="A288" s="80" t="s">
        <v>2061</v>
      </c>
      <c r="B288" s="80">
        <v>48</v>
      </c>
      <c r="C288" s="80">
        <v>14</v>
      </c>
      <c r="D288" s="80">
        <v>3</v>
      </c>
      <c r="E288" s="80">
        <v>2017</v>
      </c>
      <c r="F288" s="80" t="s">
        <v>71</v>
      </c>
      <c r="G288" s="80" t="s">
        <v>1663</v>
      </c>
      <c r="H288" s="80" t="s">
        <v>1664</v>
      </c>
      <c r="I288" s="177"/>
      <c r="J288" s="81">
        <v>11.832429253714407</v>
      </c>
      <c r="K288" s="81">
        <v>0.52369916227274582</v>
      </c>
      <c r="L288" s="81">
        <v>0</v>
      </c>
      <c r="M288" s="81">
        <v>2.7433106715692546</v>
      </c>
      <c r="N288" s="81">
        <v>9.5540177577071645</v>
      </c>
      <c r="O288" s="81">
        <v>2.78479074153912</v>
      </c>
      <c r="P288" s="81">
        <v>1.5835655223152736</v>
      </c>
      <c r="Q288" s="81">
        <v>0.21343955895453029</v>
      </c>
      <c r="R288" s="81">
        <v>0</v>
      </c>
      <c r="S288" s="81">
        <v>0.32542031135250005</v>
      </c>
      <c r="T288" s="82"/>
      <c r="U288" s="81">
        <v>442268</v>
      </c>
      <c r="V288" s="81">
        <v>168</v>
      </c>
      <c r="W288" s="81">
        <v>0</v>
      </c>
      <c r="X288" s="81">
        <v>527</v>
      </c>
      <c r="Y288" s="81">
        <v>1836</v>
      </c>
      <c r="Z288" s="81">
        <v>1665</v>
      </c>
      <c r="AA288" s="81">
        <v>328</v>
      </c>
      <c r="AB288" s="81">
        <v>3125</v>
      </c>
      <c r="AC288" s="81">
        <v>0</v>
      </c>
      <c r="AD288" s="81">
        <v>0.32542031135249999</v>
      </c>
      <c r="AE288" s="82"/>
      <c r="AF288" s="81">
        <v>3585145.3185487101</v>
      </c>
      <c r="AG288" s="81">
        <v>346033.84994285507</v>
      </c>
      <c r="AH288" s="81">
        <v>0</v>
      </c>
      <c r="AI288" s="81">
        <v>3262952.1094941911</v>
      </c>
      <c r="AJ288" s="81">
        <v>6912395.3586671716</v>
      </c>
      <c r="AK288" s="81">
        <v>0</v>
      </c>
      <c r="AL288" s="81">
        <v>0</v>
      </c>
      <c r="AM288" s="81">
        <v>429271.50679821591</v>
      </c>
      <c r="AN288" s="81">
        <v>0</v>
      </c>
      <c r="AO288" s="81">
        <v>0</v>
      </c>
      <c r="AP288" s="82"/>
      <c r="AQ288" s="81">
        <v>2</v>
      </c>
      <c r="AR288" s="81">
        <v>0</v>
      </c>
      <c r="AS288" s="81">
        <v>0</v>
      </c>
      <c r="AT288" s="81">
        <v>0</v>
      </c>
      <c r="AU288" s="81">
        <v>0</v>
      </c>
      <c r="AV288" s="81">
        <v>0</v>
      </c>
      <c r="AW288" s="81" t="s">
        <v>564</v>
      </c>
      <c r="AX288" s="82"/>
      <c r="AY288" s="81">
        <v>7.2</v>
      </c>
      <c r="AZ288" s="81">
        <v>0</v>
      </c>
      <c r="BA288" s="81">
        <v>0</v>
      </c>
      <c r="BB288" s="81">
        <v>0</v>
      </c>
      <c r="BC288" s="81">
        <v>0</v>
      </c>
      <c r="BD288" s="81">
        <v>0</v>
      </c>
      <c r="BE288" s="81" t="s">
        <v>564</v>
      </c>
      <c r="BF288" s="82"/>
      <c r="BG288" s="81">
        <v>0</v>
      </c>
      <c r="BH288" s="81">
        <v>0</v>
      </c>
      <c r="BI288" s="81">
        <v>0</v>
      </c>
      <c r="BJ288" s="81">
        <v>0</v>
      </c>
      <c r="BK288" s="81">
        <v>0</v>
      </c>
      <c r="BL288" s="81">
        <v>0</v>
      </c>
      <c r="BM288" s="82"/>
      <c r="BN288" s="81">
        <v>0</v>
      </c>
      <c r="BO288" s="81">
        <v>0</v>
      </c>
      <c r="BP288" s="81">
        <v>0</v>
      </c>
      <c r="BQ288" s="81">
        <v>0</v>
      </c>
      <c r="BR288" s="81">
        <v>0</v>
      </c>
      <c r="BS288" s="81">
        <v>0</v>
      </c>
      <c r="BT288"/>
      <c r="BU288" s="80">
        <v>0</v>
      </c>
      <c r="BV288" s="80">
        <v>0</v>
      </c>
      <c r="BW288" s="80">
        <v>0</v>
      </c>
      <c r="BX288" s="80">
        <v>0</v>
      </c>
      <c r="BY288" s="80">
        <v>0</v>
      </c>
      <c r="BZ288" s="80">
        <v>0</v>
      </c>
      <c r="CA288" s="80">
        <v>0</v>
      </c>
      <c r="CB288" s="80">
        <v>0</v>
      </c>
      <c r="CC288" s="80">
        <v>0</v>
      </c>
    </row>
    <row r="289" spans="1:81">
      <c r="A289" s="80" t="s">
        <v>2062</v>
      </c>
      <c r="B289" s="80">
        <v>49</v>
      </c>
      <c r="C289" s="80">
        <v>15</v>
      </c>
      <c r="D289" s="80">
        <v>3</v>
      </c>
      <c r="E289" s="80">
        <v>2018</v>
      </c>
      <c r="F289" s="80" t="s">
        <v>93</v>
      </c>
      <c r="G289" s="80" t="s">
        <v>1663</v>
      </c>
      <c r="H289" s="80" t="s">
        <v>1664</v>
      </c>
      <c r="I289" s="177"/>
      <c r="J289" s="81">
        <v>11.711887772799258</v>
      </c>
      <c r="K289" s="81">
        <v>0.48742207400290016</v>
      </c>
      <c r="L289" s="81">
        <v>0</v>
      </c>
      <c r="M289" s="81">
        <v>2.756840889335785</v>
      </c>
      <c r="N289" s="81">
        <v>8.5183464492980701</v>
      </c>
      <c r="O289" s="81">
        <v>2.6569789208818344</v>
      </c>
      <c r="P289" s="81">
        <v>1.5439029093939367</v>
      </c>
      <c r="Q289" s="81">
        <v>0.18931475938324879</v>
      </c>
      <c r="R289" s="81">
        <v>0</v>
      </c>
      <c r="S289" s="81">
        <v>0.33215163666612196</v>
      </c>
      <c r="T289" s="82"/>
      <c r="U289" s="81">
        <v>457410.00000000012</v>
      </c>
      <c r="V289" s="81">
        <v>168</v>
      </c>
      <c r="W289" s="81">
        <v>0</v>
      </c>
      <c r="X289" s="81">
        <v>527</v>
      </c>
      <c r="Y289" s="81">
        <v>1778</v>
      </c>
      <c r="Z289" s="81">
        <v>1619</v>
      </c>
      <c r="AA289" s="81">
        <v>323</v>
      </c>
      <c r="AB289" s="81">
        <v>2987</v>
      </c>
      <c r="AC289" s="81">
        <v>0</v>
      </c>
      <c r="AD289" s="81">
        <v>0.33215163666612202</v>
      </c>
      <c r="AE289" s="82"/>
      <c r="AF289" s="81">
        <v>3722070.3435258749</v>
      </c>
      <c r="AG289" s="81">
        <v>313077.85533399048</v>
      </c>
      <c r="AH289" s="81">
        <v>0</v>
      </c>
      <c r="AI289" s="81">
        <v>3335403.5612521339</v>
      </c>
      <c r="AJ289" s="81">
        <v>6487703.8945455132</v>
      </c>
      <c r="AK289" s="81">
        <v>0</v>
      </c>
      <c r="AL289" s="81">
        <v>0</v>
      </c>
      <c r="AM289" s="81">
        <v>411163.86769569508</v>
      </c>
      <c r="AN289" s="81">
        <v>0</v>
      </c>
      <c r="AO289" s="81">
        <v>0</v>
      </c>
      <c r="AP289" s="82"/>
      <c r="AQ289" s="81">
        <v>2</v>
      </c>
      <c r="AR289" s="81">
        <v>0</v>
      </c>
      <c r="AS289" s="81">
        <v>0</v>
      </c>
      <c r="AT289" s="81">
        <v>0</v>
      </c>
      <c r="AU289" s="81">
        <v>0</v>
      </c>
      <c r="AV289" s="81">
        <v>0</v>
      </c>
      <c r="AW289" s="81" t="s">
        <v>564</v>
      </c>
      <c r="AX289" s="82"/>
      <c r="AY289" s="81">
        <v>7</v>
      </c>
      <c r="AZ289" s="81">
        <v>0</v>
      </c>
      <c r="BA289" s="81">
        <v>0</v>
      </c>
      <c r="BB289" s="81">
        <v>0</v>
      </c>
      <c r="BC289" s="81">
        <v>0</v>
      </c>
      <c r="BD289" s="81">
        <v>0</v>
      </c>
      <c r="BE289" s="81" t="s">
        <v>564</v>
      </c>
      <c r="BF289" s="82"/>
      <c r="BG289" s="81">
        <v>0</v>
      </c>
      <c r="BH289" s="81">
        <v>0</v>
      </c>
      <c r="BI289" s="81">
        <v>0</v>
      </c>
      <c r="BJ289" s="81">
        <v>0</v>
      </c>
      <c r="BK289" s="81">
        <v>0</v>
      </c>
      <c r="BL289" s="81">
        <v>0</v>
      </c>
      <c r="BM289" s="82"/>
      <c r="BN289" s="81">
        <v>0</v>
      </c>
      <c r="BO289" s="81">
        <v>0</v>
      </c>
      <c r="BP289" s="81">
        <v>0</v>
      </c>
      <c r="BQ289" s="81">
        <v>0</v>
      </c>
      <c r="BR289" s="81">
        <v>0</v>
      </c>
      <c r="BS289" s="81">
        <v>0</v>
      </c>
      <c r="BT289"/>
      <c r="BU289" s="80">
        <v>0</v>
      </c>
      <c r="BV289" s="80">
        <v>0</v>
      </c>
      <c r="BW289" s="80">
        <v>0</v>
      </c>
      <c r="BX289" s="80">
        <v>0</v>
      </c>
      <c r="BY289" s="80">
        <v>0</v>
      </c>
      <c r="BZ289" s="80">
        <v>0</v>
      </c>
      <c r="CA289" s="80">
        <v>0</v>
      </c>
      <c r="CB289" s="80">
        <v>0</v>
      </c>
      <c r="CC289" s="80">
        <v>0</v>
      </c>
    </row>
    <row r="290" spans="1:81">
      <c r="A290" s="80" t="s">
        <v>2063</v>
      </c>
      <c r="B290" s="80">
        <v>50</v>
      </c>
      <c r="C290" s="80">
        <v>16</v>
      </c>
      <c r="D290" s="80">
        <v>3</v>
      </c>
      <c r="E290" s="80">
        <v>2019</v>
      </c>
      <c r="F290" s="80" t="s">
        <v>73</v>
      </c>
      <c r="G290" s="80" t="s">
        <v>1663</v>
      </c>
      <c r="H290" s="80" t="s">
        <v>1664</v>
      </c>
      <c r="I290" s="177"/>
      <c r="J290" s="81">
        <v>10.741333444894696</v>
      </c>
      <c r="K290" s="81">
        <v>0.45229179324509355</v>
      </c>
      <c r="L290" s="81">
        <v>0</v>
      </c>
      <c r="M290" s="81">
        <v>2.4731366070176981</v>
      </c>
      <c r="N290" s="81">
        <v>8.4149929057884165</v>
      </c>
      <c r="O290" s="81">
        <v>2.5236854178724526</v>
      </c>
      <c r="P290" s="81">
        <v>1.3340125396541214</v>
      </c>
      <c r="Q290" s="81">
        <v>0.17735106223235519</v>
      </c>
      <c r="R290" s="81">
        <v>0</v>
      </c>
      <c r="S290" s="81">
        <v>0.28869522221244809</v>
      </c>
      <c r="T290" s="82"/>
      <c r="U290" s="81">
        <v>441298</v>
      </c>
      <c r="V290" s="81">
        <v>168</v>
      </c>
      <c r="W290" s="81">
        <v>0</v>
      </c>
      <c r="X290" s="81">
        <v>527</v>
      </c>
      <c r="Y290" s="81">
        <v>1735</v>
      </c>
      <c r="Z290" s="81">
        <v>1580</v>
      </c>
      <c r="AA290" s="81">
        <v>277</v>
      </c>
      <c r="AB290" s="81">
        <v>2874</v>
      </c>
      <c r="AC290" s="81">
        <v>0</v>
      </c>
      <c r="AD290" s="81">
        <v>0.28869522221244809</v>
      </c>
      <c r="AE290" s="82"/>
      <c r="AF290" s="81">
        <v>3523689.5562772062</v>
      </c>
      <c r="AG290" s="81">
        <v>312985.14419456682</v>
      </c>
      <c r="AH290" s="81">
        <v>0</v>
      </c>
      <c r="AI290" s="81">
        <v>3268418.6007318548</v>
      </c>
      <c r="AJ290" s="81">
        <v>6438693.7578849318</v>
      </c>
      <c r="AK290" s="81">
        <v>0</v>
      </c>
      <c r="AL290" s="81">
        <v>0</v>
      </c>
      <c r="AM290" s="81">
        <v>391417.16453958355</v>
      </c>
      <c r="AN290" s="81">
        <v>0</v>
      </c>
      <c r="AO290" s="81">
        <v>0</v>
      </c>
      <c r="AP290" s="82"/>
      <c r="AQ290" s="81">
        <v>2</v>
      </c>
      <c r="AR290" s="81">
        <v>0</v>
      </c>
      <c r="AS290" s="81">
        <v>0</v>
      </c>
      <c r="AT290" s="81">
        <v>0</v>
      </c>
      <c r="AU290" s="81">
        <v>0</v>
      </c>
      <c r="AV290" s="81">
        <v>0</v>
      </c>
      <c r="AW290" s="81" t="s">
        <v>564</v>
      </c>
      <c r="AX290" s="82"/>
      <c r="AY290" s="81">
        <v>7.2</v>
      </c>
      <c r="AZ290" s="81">
        <v>0</v>
      </c>
      <c r="BA290" s="81">
        <v>0</v>
      </c>
      <c r="BB290" s="81">
        <v>0</v>
      </c>
      <c r="BC290" s="81">
        <v>0</v>
      </c>
      <c r="BD290" s="81">
        <v>0</v>
      </c>
      <c r="BE290" s="81" t="s">
        <v>564</v>
      </c>
      <c r="BF290" s="82"/>
      <c r="BG290" s="81">
        <v>0</v>
      </c>
      <c r="BH290" s="81">
        <v>0</v>
      </c>
      <c r="BI290" s="81">
        <v>0</v>
      </c>
      <c r="BJ290" s="81">
        <v>0</v>
      </c>
      <c r="BK290" s="81">
        <v>0</v>
      </c>
      <c r="BL290" s="81">
        <v>0</v>
      </c>
      <c r="BM290" s="82"/>
      <c r="BN290" s="81">
        <v>0</v>
      </c>
      <c r="BO290" s="81">
        <v>0</v>
      </c>
      <c r="BP290" s="81">
        <v>0</v>
      </c>
      <c r="BQ290" s="81">
        <v>0</v>
      </c>
      <c r="BR290" s="81">
        <v>0</v>
      </c>
      <c r="BS290" s="81">
        <v>0</v>
      </c>
      <c r="BT290"/>
      <c r="BU290" s="80">
        <v>0</v>
      </c>
      <c r="BV290" s="80">
        <v>0</v>
      </c>
      <c r="BW290" s="80">
        <v>0</v>
      </c>
      <c r="BX290" s="80">
        <v>0</v>
      </c>
      <c r="BY290" s="80">
        <v>0</v>
      </c>
      <c r="BZ290" s="80">
        <v>0</v>
      </c>
      <c r="CA290" s="80">
        <v>0</v>
      </c>
      <c r="CB290" s="80">
        <v>0</v>
      </c>
      <c r="CC290" s="80">
        <v>0</v>
      </c>
    </row>
    <row r="291" spans="1:81">
      <c r="A291" s="80" t="s">
        <v>2064</v>
      </c>
      <c r="B291" s="80">
        <v>51</v>
      </c>
      <c r="C291" s="80">
        <v>17</v>
      </c>
      <c r="D291" s="80">
        <v>3</v>
      </c>
      <c r="E291" s="80">
        <v>2020</v>
      </c>
      <c r="F291" s="80" t="s">
        <v>218</v>
      </c>
      <c r="G291" s="80" t="s">
        <v>1663</v>
      </c>
      <c r="H291" s="80" t="s">
        <v>1664</v>
      </c>
      <c r="I291" s="177"/>
      <c r="J291" s="81">
        <v>8.1444937931181354</v>
      </c>
      <c r="K291" s="81">
        <v>0.50341414427112752</v>
      </c>
      <c r="L291" s="81">
        <v>0</v>
      </c>
      <c r="M291" s="81">
        <v>2.6151506108563973</v>
      </c>
      <c r="N291" s="81">
        <v>7.5349989997648423</v>
      </c>
      <c r="O291" s="81">
        <v>2.1999100603219324</v>
      </c>
      <c r="P291" s="81">
        <v>1.3918320125588752</v>
      </c>
      <c r="Q291" s="81">
        <v>0.16515584211720671</v>
      </c>
      <c r="R291" s="81">
        <v>0</v>
      </c>
      <c r="S291" s="81">
        <v>0.33698305472696721</v>
      </c>
      <c r="T291" s="82"/>
      <c r="U291" s="81">
        <v>379309</v>
      </c>
      <c r="V291" s="81">
        <v>173</v>
      </c>
      <c r="W291" s="81">
        <v>0</v>
      </c>
      <c r="X291" s="81">
        <v>586</v>
      </c>
      <c r="Y291" s="81">
        <v>1695</v>
      </c>
      <c r="Z291" s="81">
        <v>1572</v>
      </c>
      <c r="AA291" s="81">
        <v>314</v>
      </c>
      <c r="AB291" s="81">
        <v>2801</v>
      </c>
      <c r="AC291" s="81">
        <v>0</v>
      </c>
      <c r="AD291" s="81">
        <v>0.33698305472696721</v>
      </c>
      <c r="AE291" s="82"/>
      <c r="AF291" s="81">
        <v>2961609.5609580111</v>
      </c>
      <c r="AG291" s="81">
        <v>322537.7422384533</v>
      </c>
      <c r="AH291" s="81">
        <v>0</v>
      </c>
      <c r="AI291" s="81">
        <v>3364625.4516256968</v>
      </c>
      <c r="AJ291" s="81">
        <v>6421709.5843383027</v>
      </c>
      <c r="AK291" s="81"/>
      <c r="AL291" s="81"/>
      <c r="AM291" s="81">
        <v>365561.61975906626</v>
      </c>
      <c r="AN291" s="81"/>
      <c r="AO291" s="81"/>
      <c r="AP291" s="82"/>
      <c r="AQ291" s="81">
        <v>2</v>
      </c>
      <c r="AR291" s="81">
        <v>0</v>
      </c>
      <c r="AS291" s="81">
        <v>0</v>
      </c>
      <c r="AT291" s="81">
        <v>0</v>
      </c>
      <c r="AU291" s="81">
        <v>0</v>
      </c>
      <c r="AV291" s="81">
        <v>0</v>
      </c>
      <c r="AW291" s="81">
        <v>0</v>
      </c>
      <c r="AX291" s="82"/>
      <c r="AY291" s="81">
        <v>7.2</v>
      </c>
      <c r="AZ291" s="81">
        <v>0</v>
      </c>
      <c r="BA291" s="81">
        <v>0</v>
      </c>
      <c r="BB291" s="81">
        <v>0</v>
      </c>
      <c r="BC291" s="81">
        <v>0</v>
      </c>
      <c r="BD291" s="81">
        <v>0</v>
      </c>
      <c r="BE291" s="81">
        <v>0</v>
      </c>
      <c r="BF291" s="82"/>
      <c r="BG291" s="81">
        <v>0</v>
      </c>
      <c r="BH291" s="81">
        <v>0</v>
      </c>
      <c r="BI291" s="81">
        <v>0</v>
      </c>
      <c r="BJ291" s="81">
        <v>0</v>
      </c>
      <c r="BK291" s="81">
        <v>0</v>
      </c>
      <c r="BL291" s="81">
        <v>0</v>
      </c>
      <c r="BM291" s="82"/>
      <c r="BN291" s="81">
        <v>0</v>
      </c>
      <c r="BO291" s="81">
        <v>0</v>
      </c>
      <c r="BP291" s="81">
        <v>0</v>
      </c>
      <c r="BQ291" s="81">
        <v>0</v>
      </c>
      <c r="BR291" s="81">
        <v>0</v>
      </c>
      <c r="BS291" s="81">
        <v>0</v>
      </c>
      <c r="BT291"/>
      <c r="BU291" s="80">
        <v>0</v>
      </c>
      <c r="BV291" s="80">
        <v>0</v>
      </c>
      <c r="BW291" s="80">
        <v>0</v>
      </c>
      <c r="BX291" s="80">
        <v>0</v>
      </c>
      <c r="BY291" s="80">
        <v>0</v>
      </c>
      <c r="BZ291" s="80">
        <v>0</v>
      </c>
      <c r="CA291" s="80">
        <v>0</v>
      </c>
      <c r="CB291" s="80">
        <v>0</v>
      </c>
      <c r="CC291" s="80">
        <v>0</v>
      </c>
    </row>
    <row r="292" spans="1:81">
      <c r="A292" s="80" t="s">
        <v>1677</v>
      </c>
      <c r="B292" s="80">
        <v>51</v>
      </c>
      <c r="C292" s="80">
        <v>18</v>
      </c>
      <c r="D292" s="80">
        <v>3</v>
      </c>
      <c r="E292" s="80">
        <v>2021</v>
      </c>
      <c r="F292" s="80" t="s">
        <v>75</v>
      </c>
      <c r="G292" s="174" t="s">
        <v>1663</v>
      </c>
      <c r="H292" s="80" t="s">
        <v>1664</v>
      </c>
      <c r="I292" s="177"/>
      <c r="J292" s="81">
        <v>5.7858049510865612</v>
      </c>
      <c r="K292" s="81">
        <v>0.48492756010798393</v>
      </c>
      <c r="L292" s="81">
        <v>0</v>
      </c>
      <c r="M292" s="81">
        <v>2.6413852650195211</v>
      </c>
      <c r="N292" s="81">
        <v>6.9590850923636598</v>
      </c>
      <c r="O292" s="81">
        <v>2.0535833615754666</v>
      </c>
      <c r="P292" s="81">
        <v>1.431766952210894</v>
      </c>
      <c r="Q292" s="81">
        <v>0.16099175612456262</v>
      </c>
      <c r="R292" s="81">
        <v>0</v>
      </c>
      <c r="S292" s="81">
        <v>0.28759590329436602</v>
      </c>
      <c r="T292" s="82"/>
      <c r="U292" s="81">
        <v>276716</v>
      </c>
      <c r="V292" s="81">
        <v>173</v>
      </c>
      <c r="W292" s="81">
        <v>0</v>
      </c>
      <c r="X292" s="81">
        <v>586</v>
      </c>
      <c r="Y292" s="81">
        <v>1648</v>
      </c>
      <c r="Z292" s="81">
        <v>1511</v>
      </c>
      <c r="AA292" s="81">
        <v>315</v>
      </c>
      <c r="AB292" s="81">
        <v>2698</v>
      </c>
      <c r="AC292" s="81">
        <v>0</v>
      </c>
      <c r="AD292" s="81">
        <v>0.28759590329436602</v>
      </c>
      <c r="AE292" s="82"/>
      <c r="AF292" s="81">
        <v>2119525.4515934126</v>
      </c>
      <c r="AG292" s="81">
        <v>328107.46277088299</v>
      </c>
      <c r="AH292" s="81">
        <v>0</v>
      </c>
      <c r="AI292" s="81">
        <v>3671303.4394649593</v>
      </c>
      <c r="AJ292" s="81">
        <v>6084578.6589148697</v>
      </c>
      <c r="AK292" s="81">
        <v>0</v>
      </c>
      <c r="AL292" s="81">
        <v>0</v>
      </c>
      <c r="AM292" s="81">
        <v>354149.96930545231</v>
      </c>
      <c r="AN292" s="81">
        <v>0</v>
      </c>
      <c r="AO292" s="81">
        <v>0</v>
      </c>
      <c r="AP292" s="82"/>
      <c r="AQ292" s="81">
        <v>2</v>
      </c>
      <c r="AR292" s="81">
        <v>0</v>
      </c>
      <c r="AS292" s="81">
        <v>0</v>
      </c>
      <c r="AT292" s="81">
        <v>0</v>
      </c>
      <c r="AU292" s="81">
        <v>0</v>
      </c>
      <c r="AV292" s="81">
        <v>0</v>
      </c>
      <c r="AW292" s="81"/>
      <c r="AX292" s="82"/>
      <c r="AY292" s="81">
        <v>7.2</v>
      </c>
      <c r="AZ292" s="81">
        <v>0</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1662</v>
      </c>
      <c r="B293" s="80">
        <v>51</v>
      </c>
      <c r="C293" s="80">
        <v>19</v>
      </c>
      <c r="D293" s="80">
        <v>3</v>
      </c>
      <c r="E293" s="80">
        <v>2022</v>
      </c>
      <c r="F293" s="80" t="s">
        <v>568</v>
      </c>
      <c r="G293" s="174" t="s">
        <v>1663</v>
      </c>
      <c r="H293" s="80" t="s">
        <v>1664</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3</v>
      </c>
      <c r="AR293" s="81">
        <v>0</v>
      </c>
      <c r="AS293" s="81">
        <v>0</v>
      </c>
      <c r="AT293" s="81">
        <v>0</v>
      </c>
      <c r="AU293" s="81">
        <v>0</v>
      </c>
      <c r="AV293" s="81">
        <v>0</v>
      </c>
      <c r="AW293" s="81"/>
      <c r="AX293" s="82"/>
      <c r="AY293" s="81">
        <v>9.3000000000000007</v>
      </c>
      <c r="AZ293" s="81">
        <v>0</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2065</v>
      </c>
      <c r="B294" s="80">
        <v>239</v>
      </c>
      <c r="C294" s="80">
        <v>1</v>
      </c>
      <c r="D294" s="80">
        <v>15</v>
      </c>
      <c r="E294" s="80">
        <v>1990</v>
      </c>
      <c r="F294" s="80" t="s">
        <v>562</v>
      </c>
      <c r="G294" s="80" t="s">
        <v>1683</v>
      </c>
      <c r="H294" s="80" t="s">
        <v>1684</v>
      </c>
      <c r="I294" s="177"/>
      <c r="J294" s="81">
        <v>14.181136677634145</v>
      </c>
      <c r="K294" s="81">
        <v>1.267966731635342</v>
      </c>
      <c r="L294" s="81">
        <v>9.9174826086127705</v>
      </c>
      <c r="M294" s="81">
        <v>2.7734223237356672</v>
      </c>
      <c r="N294" s="81">
        <v>6.9837153276198709</v>
      </c>
      <c r="O294" s="81">
        <v>3.8972876881195258</v>
      </c>
      <c r="P294" s="81">
        <v>4.43966535809371</v>
      </c>
      <c r="Q294" s="81">
        <v>0.29162503646071614</v>
      </c>
      <c r="R294" s="81">
        <v>0</v>
      </c>
      <c r="S294" s="81">
        <v>0.23747382743817957</v>
      </c>
      <c r="T294" s="82"/>
      <c r="U294" s="81">
        <v>398156</v>
      </c>
      <c r="V294" s="81">
        <v>232</v>
      </c>
      <c r="W294" s="81">
        <v>116</v>
      </c>
      <c r="X294" s="81">
        <v>930</v>
      </c>
      <c r="Y294" s="81">
        <v>1494</v>
      </c>
      <c r="Z294" s="81">
        <v>1603</v>
      </c>
      <c r="AA294" s="81">
        <v>1078</v>
      </c>
      <c r="AB294" s="81">
        <v>4735</v>
      </c>
      <c r="AC294" s="81">
        <v>0</v>
      </c>
      <c r="AD294" s="81">
        <v>0.23747382743817957</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2066</v>
      </c>
      <c r="B295" s="80">
        <v>240</v>
      </c>
      <c r="C295" s="80">
        <v>2</v>
      </c>
      <c r="D295" s="80">
        <v>15</v>
      </c>
      <c r="E295" s="80">
        <v>2005</v>
      </c>
      <c r="F295" s="80" t="s">
        <v>565</v>
      </c>
      <c r="G295" s="80" t="s">
        <v>1683</v>
      </c>
      <c r="H295" s="80" t="s">
        <v>1684</v>
      </c>
      <c r="I295" s="177"/>
      <c r="J295" s="81">
        <v>9.3356480344851835</v>
      </c>
      <c r="K295" s="81">
        <v>0.4524043873351245</v>
      </c>
      <c r="L295" s="81">
        <v>4.2793344488074716</v>
      </c>
      <c r="M295" s="81">
        <v>4.0025341068733873</v>
      </c>
      <c r="N295" s="81">
        <v>7.5240942139866096</v>
      </c>
      <c r="O295" s="81">
        <v>4.0780219124291222</v>
      </c>
      <c r="P295" s="81">
        <v>4.3196219534013958</v>
      </c>
      <c r="Q295" s="81">
        <v>0.22028244801904132</v>
      </c>
      <c r="R295" s="81">
        <v>0</v>
      </c>
      <c r="S295" s="81">
        <v>0.59093213463583616</v>
      </c>
      <c r="T295" s="82"/>
      <c r="U295" s="81">
        <v>288335</v>
      </c>
      <c r="V295" s="81">
        <v>138</v>
      </c>
      <c r="W295" s="81">
        <v>38</v>
      </c>
      <c r="X295" s="81">
        <v>650</v>
      </c>
      <c r="Y295" s="81">
        <v>1534</v>
      </c>
      <c r="Z295" s="81">
        <v>1941</v>
      </c>
      <c r="AA295" s="81">
        <v>859</v>
      </c>
      <c r="AB295" s="81">
        <v>3739</v>
      </c>
      <c r="AC295" s="81">
        <v>0</v>
      </c>
      <c r="AD295" s="81">
        <v>0.59093213463583616</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2067</v>
      </c>
      <c r="B296" s="80">
        <v>241</v>
      </c>
      <c r="C296" s="80">
        <v>3</v>
      </c>
      <c r="D296" s="80">
        <v>15</v>
      </c>
      <c r="E296" s="80">
        <v>2006</v>
      </c>
      <c r="F296" s="80" t="s">
        <v>566</v>
      </c>
      <c r="G296" s="80" t="s">
        <v>1683</v>
      </c>
      <c r="H296" s="80" t="s">
        <v>1684</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2068</v>
      </c>
      <c r="B297" s="80">
        <v>242</v>
      </c>
      <c r="C297" s="80">
        <v>4</v>
      </c>
      <c r="D297" s="80">
        <v>15</v>
      </c>
      <c r="E297" s="80">
        <v>2007</v>
      </c>
      <c r="F297" s="80" t="s">
        <v>567</v>
      </c>
      <c r="G297" s="80" t="s">
        <v>1683</v>
      </c>
      <c r="H297" s="80" t="s">
        <v>1684</v>
      </c>
      <c r="I297" s="177"/>
      <c r="J297" s="81">
        <v>8.1852693512440879</v>
      </c>
      <c r="K297" s="81">
        <v>0.54400762816857529</v>
      </c>
      <c r="L297" s="81">
        <v>10.668946154760645</v>
      </c>
      <c r="M297" s="81">
        <v>4.1246632930978153</v>
      </c>
      <c r="N297" s="81">
        <v>7.3478019250238358</v>
      </c>
      <c r="O297" s="81">
        <v>3.7854345377446541</v>
      </c>
      <c r="P297" s="81">
        <v>4.1158401367725537</v>
      </c>
      <c r="Q297" s="81">
        <v>0.22238111126738214</v>
      </c>
      <c r="R297" s="81">
        <v>0</v>
      </c>
      <c r="S297" s="81">
        <v>1.0564145216857797</v>
      </c>
      <c r="T297" s="82"/>
      <c r="U297" s="81">
        <v>268806</v>
      </c>
      <c r="V297" s="81">
        <v>181</v>
      </c>
      <c r="W297" s="81">
        <v>130</v>
      </c>
      <c r="X297" s="81">
        <v>839</v>
      </c>
      <c r="Y297" s="81">
        <v>1502</v>
      </c>
      <c r="Z297" s="81">
        <v>1873</v>
      </c>
      <c r="AA297" s="81">
        <v>806</v>
      </c>
      <c r="AB297" s="81">
        <v>3575</v>
      </c>
      <c r="AC297" s="81">
        <v>0</v>
      </c>
      <c r="AD297" s="81">
        <v>1.0564145216857797</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2069</v>
      </c>
      <c r="B298" s="80">
        <v>243</v>
      </c>
      <c r="C298" s="80">
        <v>5</v>
      </c>
      <c r="D298" s="80">
        <v>15</v>
      </c>
      <c r="E298" s="80">
        <v>2008</v>
      </c>
      <c r="F298" s="80" t="s">
        <v>84</v>
      </c>
      <c r="G298" s="80" t="s">
        <v>1683</v>
      </c>
      <c r="H298" s="80" t="s">
        <v>1684</v>
      </c>
      <c r="I298" s="177"/>
      <c r="J298" s="81">
        <v>7.4250374609343579</v>
      </c>
      <c r="K298" s="81">
        <v>0.47745236100898314</v>
      </c>
      <c r="L298" s="81">
        <v>1.5589931648959545</v>
      </c>
      <c r="M298" s="81">
        <v>4.8262554666543469</v>
      </c>
      <c r="N298" s="81">
        <v>7.4169558443631836</v>
      </c>
      <c r="O298" s="81">
        <v>3.6297421890119743</v>
      </c>
      <c r="P298" s="81">
        <v>4.0652433915407906</v>
      </c>
      <c r="Q298" s="81">
        <v>0.215909636720196</v>
      </c>
      <c r="R298" s="81">
        <v>0</v>
      </c>
      <c r="S298" s="81">
        <v>0.61094759347000693</v>
      </c>
      <c r="T298" s="82"/>
      <c r="U298" s="81">
        <v>256200</v>
      </c>
      <c r="V298" s="81">
        <v>181</v>
      </c>
      <c r="W298" s="81">
        <v>22</v>
      </c>
      <c r="X298" s="81">
        <v>839</v>
      </c>
      <c r="Y298" s="81">
        <v>1496</v>
      </c>
      <c r="Z298" s="81">
        <v>1859</v>
      </c>
      <c r="AA298" s="81">
        <v>797</v>
      </c>
      <c r="AB298" s="81">
        <v>3528</v>
      </c>
      <c r="AC298" s="81">
        <v>0</v>
      </c>
      <c r="AD298" s="81">
        <v>0.61094759347000693</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2070</v>
      </c>
      <c r="B299" s="80">
        <v>244</v>
      </c>
      <c r="C299" s="80">
        <v>6</v>
      </c>
      <c r="D299" s="80">
        <v>15</v>
      </c>
      <c r="E299" s="80">
        <v>2009</v>
      </c>
      <c r="F299" s="80" t="s">
        <v>85</v>
      </c>
      <c r="G299" s="80" t="s">
        <v>1683</v>
      </c>
      <c r="H299" s="80" t="s">
        <v>1684</v>
      </c>
      <c r="I299" s="177"/>
      <c r="J299" s="81">
        <v>6.7703097412307454</v>
      </c>
      <c r="K299" s="81">
        <v>0.29937446890242836</v>
      </c>
      <c r="L299" s="81">
        <v>12.61525717600489</v>
      </c>
      <c r="M299" s="81">
        <v>3.7942193581952854</v>
      </c>
      <c r="N299" s="81">
        <v>6.2982464381293974</v>
      </c>
      <c r="O299" s="81">
        <v>3.6358282852825035</v>
      </c>
      <c r="P299" s="81">
        <v>3.91514402016263</v>
      </c>
      <c r="Q299" s="81">
        <v>0.20089565804858692</v>
      </c>
      <c r="R299" s="81">
        <v>0</v>
      </c>
      <c r="S299" s="81">
        <v>0.47903486853697164</v>
      </c>
      <c r="T299" s="82"/>
      <c r="U299" s="81">
        <v>235912</v>
      </c>
      <c r="V299" s="81">
        <v>139</v>
      </c>
      <c r="W299" s="81">
        <v>204</v>
      </c>
      <c r="X299" s="81">
        <v>833</v>
      </c>
      <c r="Y299" s="81">
        <v>1479</v>
      </c>
      <c r="Z299" s="81">
        <v>1838</v>
      </c>
      <c r="AA299" s="81">
        <v>788</v>
      </c>
      <c r="AB299" s="81">
        <v>3446</v>
      </c>
      <c r="AC299" s="81">
        <v>0</v>
      </c>
      <c r="AD299" s="81">
        <v>0.47903486853697164</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0</v>
      </c>
      <c r="BL299" s="81">
        <v>0</v>
      </c>
      <c r="BM299" s="82"/>
      <c r="BN299" s="81">
        <v>0</v>
      </c>
      <c r="BO299" s="81">
        <v>0</v>
      </c>
      <c r="BP299" s="81">
        <v>0</v>
      </c>
      <c r="BQ299" s="81">
        <v>0</v>
      </c>
      <c r="BR299" s="81">
        <v>0</v>
      </c>
      <c r="BS299" s="81">
        <v>0</v>
      </c>
      <c r="BT299"/>
      <c r="BU299" s="80"/>
      <c r="BV299" s="80"/>
      <c r="BW299" s="80"/>
      <c r="BX299" s="80"/>
      <c r="BY299" s="80"/>
      <c r="BZ299" s="80"/>
      <c r="CA299" s="80"/>
      <c r="CB299" s="80"/>
      <c r="CC299" s="80"/>
    </row>
    <row r="300" spans="1:81">
      <c r="A300" s="80" t="s">
        <v>2071</v>
      </c>
      <c r="B300" s="80">
        <v>245</v>
      </c>
      <c r="C300" s="80">
        <v>7</v>
      </c>
      <c r="D300" s="80">
        <v>15</v>
      </c>
      <c r="E300" s="80">
        <v>2010</v>
      </c>
      <c r="F300" s="80" t="s">
        <v>86</v>
      </c>
      <c r="G300" s="80" t="s">
        <v>1683</v>
      </c>
      <c r="H300" s="80" t="s">
        <v>1684</v>
      </c>
      <c r="I300" s="177"/>
      <c r="J300" s="81">
        <v>6.676097303182126</v>
      </c>
      <c r="K300" s="81">
        <v>0.31221949710893726</v>
      </c>
      <c r="L300" s="81">
        <v>11.484958556649183</v>
      </c>
      <c r="M300" s="81">
        <v>3.3963554971685652</v>
      </c>
      <c r="N300" s="81">
        <v>6.142527520102643</v>
      </c>
      <c r="O300" s="81">
        <v>3.5914455447481548</v>
      </c>
      <c r="P300" s="81">
        <v>3.9389882361638966</v>
      </c>
      <c r="Q300" s="81">
        <v>0.20345321885320197</v>
      </c>
      <c r="R300" s="81">
        <v>0</v>
      </c>
      <c r="S300" s="81">
        <v>0.4975911494942124</v>
      </c>
      <c r="T300" s="82"/>
      <c r="U300" s="81">
        <v>260409</v>
      </c>
      <c r="V300" s="81">
        <v>139</v>
      </c>
      <c r="W300" s="81">
        <v>204</v>
      </c>
      <c r="X300" s="81">
        <v>833</v>
      </c>
      <c r="Y300" s="81">
        <v>1467</v>
      </c>
      <c r="Z300" s="81">
        <v>1824</v>
      </c>
      <c r="AA300" s="81">
        <v>773</v>
      </c>
      <c r="AB300" s="81">
        <v>3344</v>
      </c>
      <c r="AC300" s="81">
        <v>0</v>
      </c>
      <c r="AD300" s="81">
        <v>0.4975911494942124</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0</v>
      </c>
      <c r="BL300" s="81">
        <v>0</v>
      </c>
      <c r="BM300" s="82"/>
      <c r="BN300" s="81">
        <v>0</v>
      </c>
      <c r="BO300" s="81">
        <v>0</v>
      </c>
      <c r="BP300" s="81">
        <v>0</v>
      </c>
      <c r="BQ300" s="81">
        <v>0</v>
      </c>
      <c r="BR300" s="81">
        <v>0</v>
      </c>
      <c r="BS300" s="81">
        <v>0</v>
      </c>
      <c r="BT300"/>
      <c r="BU300" s="80">
        <v>0</v>
      </c>
      <c r="BV300" s="80">
        <v>0</v>
      </c>
      <c r="BW300" s="80">
        <v>0</v>
      </c>
      <c r="BX300" s="80">
        <v>0</v>
      </c>
      <c r="BY300" s="80">
        <v>0</v>
      </c>
      <c r="BZ300" s="80">
        <v>0</v>
      </c>
      <c r="CA300" s="80">
        <v>0</v>
      </c>
      <c r="CB300" s="80">
        <v>0</v>
      </c>
      <c r="CC300" s="80">
        <v>0</v>
      </c>
    </row>
    <row r="301" spans="1:81">
      <c r="A301" s="80" t="s">
        <v>2072</v>
      </c>
      <c r="B301" s="80">
        <v>246</v>
      </c>
      <c r="C301" s="80">
        <v>8</v>
      </c>
      <c r="D301" s="80">
        <v>15</v>
      </c>
      <c r="E301" s="80">
        <v>2011</v>
      </c>
      <c r="F301" s="80" t="s">
        <v>87</v>
      </c>
      <c r="G301" s="80" t="s">
        <v>1683</v>
      </c>
      <c r="H301" s="80" t="s">
        <v>1684</v>
      </c>
      <c r="I301" s="177"/>
      <c r="J301" s="81">
        <v>5.9859750139623529</v>
      </c>
      <c r="K301" s="81">
        <v>0.43747759032794992</v>
      </c>
      <c r="L301" s="81">
        <v>10.716303183034055</v>
      </c>
      <c r="M301" s="81">
        <v>4.2905518594726395</v>
      </c>
      <c r="N301" s="81">
        <v>7.4541095728679645</v>
      </c>
      <c r="O301" s="81">
        <v>3.4611208416485715</v>
      </c>
      <c r="P301" s="81">
        <v>3.1323735870409228</v>
      </c>
      <c r="Q301" s="81">
        <v>0.23186915530769128</v>
      </c>
      <c r="R301" s="81">
        <v>0</v>
      </c>
      <c r="S301" s="81">
        <v>0.39759738105612341</v>
      </c>
      <c r="T301" s="82"/>
      <c r="U301" s="81">
        <v>219900</v>
      </c>
      <c r="V301" s="81">
        <v>139</v>
      </c>
      <c r="W301" s="81">
        <v>204</v>
      </c>
      <c r="X301" s="81">
        <v>833</v>
      </c>
      <c r="Y301" s="81">
        <v>1479</v>
      </c>
      <c r="Z301" s="81">
        <v>1796</v>
      </c>
      <c r="AA301" s="81">
        <v>633</v>
      </c>
      <c r="AB301" s="81">
        <v>3304</v>
      </c>
      <c r="AC301" s="81">
        <v>0</v>
      </c>
      <c r="AD301" s="81">
        <v>0.39759738105612341</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0</v>
      </c>
      <c r="BL301" s="81">
        <v>0</v>
      </c>
      <c r="BM301" s="82"/>
      <c r="BN301" s="81">
        <v>0</v>
      </c>
      <c r="BO301" s="81">
        <v>0</v>
      </c>
      <c r="BP301" s="81">
        <v>0</v>
      </c>
      <c r="BQ301" s="81">
        <v>0</v>
      </c>
      <c r="BR301" s="81">
        <v>0</v>
      </c>
      <c r="BS301" s="81">
        <v>0</v>
      </c>
      <c r="BT301"/>
      <c r="BU301" s="80">
        <v>0</v>
      </c>
      <c r="BV301" s="80">
        <v>0</v>
      </c>
      <c r="BW301" s="80">
        <v>0</v>
      </c>
      <c r="BX301" s="80">
        <v>0</v>
      </c>
      <c r="BY301" s="80">
        <v>0</v>
      </c>
      <c r="BZ301" s="80">
        <v>0</v>
      </c>
      <c r="CA301" s="80">
        <v>0</v>
      </c>
      <c r="CB301" s="80">
        <v>0</v>
      </c>
      <c r="CC301" s="80">
        <v>0</v>
      </c>
    </row>
    <row r="302" spans="1:81">
      <c r="A302" s="80" t="s">
        <v>2073</v>
      </c>
      <c r="B302" s="80">
        <v>247</v>
      </c>
      <c r="C302" s="80">
        <v>9</v>
      </c>
      <c r="D302" s="80">
        <v>15</v>
      </c>
      <c r="E302" s="80">
        <v>2012</v>
      </c>
      <c r="F302" s="80" t="s">
        <v>88</v>
      </c>
      <c r="G302" s="80" t="s">
        <v>1683</v>
      </c>
      <c r="H302" s="80" t="s">
        <v>1684</v>
      </c>
      <c r="I302" s="177"/>
      <c r="J302" s="81">
        <v>3.6243841582887399</v>
      </c>
      <c r="K302" s="81">
        <v>0.49283542539868597</v>
      </c>
      <c r="L302" s="81">
        <v>10.812431253899158</v>
      </c>
      <c r="M302" s="81">
        <v>5.3288517769361583</v>
      </c>
      <c r="N302" s="81">
        <v>8.2603857875203417</v>
      </c>
      <c r="O302" s="81">
        <v>3.4415324667213678</v>
      </c>
      <c r="P302" s="81">
        <v>3.1601488423064965</v>
      </c>
      <c r="Q302" s="81">
        <v>0.2488704126202167</v>
      </c>
      <c r="R302" s="81">
        <v>0</v>
      </c>
      <c r="S302" s="81">
        <v>0.52185908265460423</v>
      </c>
      <c r="T302" s="82"/>
      <c r="U302" s="81">
        <v>127571</v>
      </c>
      <c r="V302" s="81">
        <v>139</v>
      </c>
      <c r="W302" s="81">
        <v>204</v>
      </c>
      <c r="X302" s="81">
        <v>833</v>
      </c>
      <c r="Y302" s="81">
        <v>1492</v>
      </c>
      <c r="Z302" s="81">
        <v>1800</v>
      </c>
      <c r="AA302" s="81">
        <v>635</v>
      </c>
      <c r="AB302" s="81">
        <v>3264</v>
      </c>
      <c r="AC302" s="81">
        <v>0</v>
      </c>
      <c r="AD302" s="81">
        <v>0.52185908265460423</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v>
      </c>
      <c r="BK302" s="81">
        <v>0</v>
      </c>
      <c r="BL302" s="81">
        <v>0</v>
      </c>
      <c r="BM302" s="82"/>
      <c r="BN302" s="81">
        <v>0</v>
      </c>
      <c r="BO302" s="81">
        <v>0</v>
      </c>
      <c r="BP302" s="81">
        <v>0</v>
      </c>
      <c r="BQ302" s="81">
        <v>0</v>
      </c>
      <c r="BR302" s="81">
        <v>0</v>
      </c>
      <c r="BS302" s="81">
        <v>0</v>
      </c>
      <c r="BT302"/>
      <c r="BU302" s="80">
        <v>0</v>
      </c>
      <c r="BV302" s="80">
        <v>0</v>
      </c>
      <c r="BW302" s="80">
        <v>0</v>
      </c>
      <c r="BX302" s="80">
        <v>0</v>
      </c>
      <c r="BY302" s="80">
        <v>0</v>
      </c>
      <c r="BZ302" s="80">
        <v>0</v>
      </c>
      <c r="CA302" s="80">
        <v>0</v>
      </c>
      <c r="CB302" s="80">
        <v>0</v>
      </c>
      <c r="CC302" s="80">
        <v>0</v>
      </c>
    </row>
    <row r="303" spans="1:81">
      <c r="A303" s="80" t="s">
        <v>2074</v>
      </c>
      <c r="B303" s="80">
        <v>248</v>
      </c>
      <c r="C303" s="80">
        <v>10</v>
      </c>
      <c r="D303" s="80">
        <v>15</v>
      </c>
      <c r="E303" s="80">
        <v>2013</v>
      </c>
      <c r="F303" s="80" t="s">
        <v>89</v>
      </c>
      <c r="G303" s="80" t="s">
        <v>1683</v>
      </c>
      <c r="H303" s="80" t="s">
        <v>1684</v>
      </c>
      <c r="I303" s="177"/>
      <c r="J303" s="81">
        <v>4.8717625588312066</v>
      </c>
      <c r="K303" s="81">
        <v>0.40733016013718581</v>
      </c>
      <c r="L303" s="81">
        <v>9.5482293749330527</v>
      </c>
      <c r="M303" s="81">
        <v>4.9559595558108134</v>
      </c>
      <c r="N303" s="81">
        <v>7.9195636117260984</v>
      </c>
      <c r="O303" s="81">
        <v>3.3438583289395165</v>
      </c>
      <c r="P303" s="81">
        <v>3.2170142164582711</v>
      </c>
      <c r="Q303" s="81">
        <v>0.24808138352807871</v>
      </c>
      <c r="R303" s="81">
        <v>0</v>
      </c>
      <c r="S303" s="81">
        <v>0.74800872848887001</v>
      </c>
      <c r="T303" s="82"/>
      <c r="U303" s="81">
        <v>174598</v>
      </c>
      <c r="V303" s="81">
        <v>139</v>
      </c>
      <c r="W303" s="81">
        <v>204</v>
      </c>
      <c r="X303" s="81">
        <v>833</v>
      </c>
      <c r="Y303" s="81">
        <v>1476</v>
      </c>
      <c r="Z303" s="81">
        <v>1827</v>
      </c>
      <c r="AA303" s="81">
        <v>644</v>
      </c>
      <c r="AB303" s="81">
        <v>3207</v>
      </c>
      <c r="AC303" s="81">
        <v>0</v>
      </c>
      <c r="AD303" s="81">
        <v>0.74800872848887001</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v>
      </c>
      <c r="BK303" s="81">
        <v>0</v>
      </c>
      <c r="BL303" s="81">
        <v>0</v>
      </c>
      <c r="BM303" s="82"/>
      <c r="BN303" s="81">
        <v>0</v>
      </c>
      <c r="BO303" s="81">
        <v>0</v>
      </c>
      <c r="BP303" s="81">
        <v>0</v>
      </c>
      <c r="BQ303" s="81">
        <v>0</v>
      </c>
      <c r="BR303" s="81">
        <v>0</v>
      </c>
      <c r="BS303" s="81">
        <v>0</v>
      </c>
      <c r="BT303"/>
      <c r="BU303" s="80">
        <v>0</v>
      </c>
      <c r="BV303" s="80">
        <v>0</v>
      </c>
      <c r="BW303" s="80">
        <v>0</v>
      </c>
      <c r="BX303" s="80">
        <v>0</v>
      </c>
      <c r="BY303" s="80">
        <v>0</v>
      </c>
      <c r="BZ303" s="80">
        <v>0</v>
      </c>
      <c r="CA303" s="80">
        <v>0</v>
      </c>
      <c r="CB303" s="80">
        <v>0</v>
      </c>
      <c r="CC303" s="80">
        <v>0</v>
      </c>
    </row>
    <row r="304" spans="1:81">
      <c r="A304" s="80" t="s">
        <v>2075</v>
      </c>
      <c r="B304" s="80">
        <v>249</v>
      </c>
      <c r="C304" s="80">
        <v>11</v>
      </c>
      <c r="D304" s="80">
        <v>15</v>
      </c>
      <c r="E304" s="80">
        <v>2014</v>
      </c>
      <c r="F304" s="80" t="s">
        <v>90</v>
      </c>
      <c r="G304" s="80" t="s">
        <v>1683</v>
      </c>
      <c r="H304" s="80" t="s">
        <v>1684</v>
      </c>
      <c r="I304" s="177"/>
      <c r="J304" s="81">
        <v>4.4930393780521714</v>
      </c>
      <c r="K304" s="81">
        <v>0.4721740417592834</v>
      </c>
      <c r="L304" s="81">
        <v>12.380326721802932</v>
      </c>
      <c r="M304" s="81">
        <v>4.4870179266465078</v>
      </c>
      <c r="N304" s="81">
        <v>8.2778483281175248</v>
      </c>
      <c r="O304" s="81">
        <v>3.1801304415919005</v>
      </c>
      <c r="P304" s="81">
        <v>3.3040450104316657</v>
      </c>
      <c r="Q304" s="81">
        <v>0.23052668581230887</v>
      </c>
      <c r="R304" s="81">
        <v>0</v>
      </c>
      <c r="S304" s="81">
        <v>0.76318119379546867</v>
      </c>
      <c r="T304" s="82"/>
      <c r="U304" s="81">
        <v>178837</v>
      </c>
      <c r="V304" s="81">
        <v>140</v>
      </c>
      <c r="W304" s="81">
        <v>270</v>
      </c>
      <c r="X304" s="81">
        <v>717</v>
      </c>
      <c r="Y304" s="81">
        <v>1457</v>
      </c>
      <c r="Z304" s="81">
        <v>1830</v>
      </c>
      <c r="AA304" s="81">
        <v>658</v>
      </c>
      <c r="AB304" s="81">
        <v>3106</v>
      </c>
      <c r="AC304" s="81">
        <v>0</v>
      </c>
      <c r="AD304" s="81">
        <v>0.76318119379546867</v>
      </c>
      <c r="AE304" s="82"/>
      <c r="AF304" s="81">
        <v>1456475.9616464791</v>
      </c>
      <c r="AG304" s="81">
        <v>331321.99454939179</v>
      </c>
      <c r="AH304" s="81">
        <v>2013661.4198258645</v>
      </c>
      <c r="AI304" s="81">
        <v>4721741.663684235</v>
      </c>
      <c r="AJ304" s="81">
        <v>6266521.8492314322</v>
      </c>
      <c r="AK304" s="81">
        <v>0</v>
      </c>
      <c r="AL304" s="81">
        <v>0</v>
      </c>
      <c r="AM304" s="81">
        <v>426407.38637431088</v>
      </c>
      <c r="AN304" s="81">
        <v>0</v>
      </c>
      <c r="AO304" s="81">
        <v>0</v>
      </c>
      <c r="AP304" s="82"/>
      <c r="AQ304" s="81">
        <v>12</v>
      </c>
      <c r="AR304" s="81">
        <v>2</v>
      </c>
      <c r="AS304" s="81">
        <v>0</v>
      </c>
      <c r="AT304" s="81">
        <v>0</v>
      </c>
      <c r="AU304" s="81">
        <v>0</v>
      </c>
      <c r="AV304" s="81">
        <v>0</v>
      </c>
      <c r="AW304" s="81" t="s">
        <v>564</v>
      </c>
      <c r="AX304" s="82"/>
      <c r="AY304" s="81">
        <v>68.989999999999995</v>
      </c>
      <c r="AZ304" s="81">
        <v>20</v>
      </c>
      <c r="BA304" s="81">
        <v>0</v>
      </c>
      <c r="BB304" s="81">
        <v>0</v>
      </c>
      <c r="BC304" s="81">
        <v>0</v>
      </c>
      <c r="BD304" s="81">
        <v>0</v>
      </c>
      <c r="BE304" s="81" t="s">
        <v>564</v>
      </c>
      <c r="BF304" s="82"/>
      <c r="BG304" s="81">
        <v>0</v>
      </c>
      <c r="BH304" s="81">
        <v>0</v>
      </c>
      <c r="BI304" s="81">
        <v>0</v>
      </c>
      <c r="BJ304" s="81">
        <v>0</v>
      </c>
      <c r="BK304" s="81">
        <v>0</v>
      </c>
      <c r="BL304" s="81">
        <v>0</v>
      </c>
      <c r="BM304" s="82"/>
      <c r="BN304" s="81">
        <v>0</v>
      </c>
      <c r="BO304" s="81">
        <v>0</v>
      </c>
      <c r="BP304" s="81">
        <v>0</v>
      </c>
      <c r="BQ304" s="81">
        <v>0</v>
      </c>
      <c r="BR304" s="81">
        <v>0</v>
      </c>
      <c r="BS304" s="81">
        <v>0</v>
      </c>
      <c r="BT304"/>
      <c r="BU304" s="80">
        <v>0</v>
      </c>
      <c r="BV304" s="80">
        <v>0</v>
      </c>
      <c r="BW304" s="80">
        <v>0</v>
      </c>
      <c r="BX304" s="80">
        <v>0</v>
      </c>
      <c r="BY304" s="80">
        <v>0</v>
      </c>
      <c r="BZ304" s="80">
        <v>0</v>
      </c>
      <c r="CA304" s="80">
        <v>0</v>
      </c>
      <c r="CB304" s="80">
        <v>0</v>
      </c>
      <c r="CC304" s="80">
        <v>0</v>
      </c>
    </row>
    <row r="305" spans="1:81">
      <c r="A305" s="80" t="s">
        <v>2076</v>
      </c>
      <c r="B305" s="80">
        <v>250</v>
      </c>
      <c r="C305" s="80">
        <v>12</v>
      </c>
      <c r="D305" s="80">
        <v>15</v>
      </c>
      <c r="E305" s="80">
        <v>2015</v>
      </c>
      <c r="F305" s="80" t="s">
        <v>91</v>
      </c>
      <c r="G305" s="80" t="s">
        <v>1683</v>
      </c>
      <c r="H305" s="80" t="s">
        <v>1684</v>
      </c>
      <c r="I305" s="177"/>
      <c r="J305" s="81">
        <v>3.5937776750732255</v>
      </c>
      <c r="K305" s="81">
        <v>0.45276582223909678</v>
      </c>
      <c r="L305" s="81">
        <v>13.031585436597931</v>
      </c>
      <c r="M305" s="81">
        <v>4.3415166855479841</v>
      </c>
      <c r="N305" s="81">
        <v>7.5561753047621636</v>
      </c>
      <c r="O305" s="81">
        <v>3.134292299474728</v>
      </c>
      <c r="P305" s="81">
        <v>3.3418217596482922</v>
      </c>
      <c r="Q305" s="81">
        <v>0.22073347156962503</v>
      </c>
      <c r="R305" s="81">
        <v>0</v>
      </c>
      <c r="S305" s="81">
        <v>1.1335536196315115</v>
      </c>
      <c r="T305" s="82"/>
      <c r="U305" s="81">
        <v>143417</v>
      </c>
      <c r="V305" s="81">
        <v>140</v>
      </c>
      <c r="W305" s="81">
        <v>270</v>
      </c>
      <c r="X305" s="81">
        <v>717</v>
      </c>
      <c r="Y305" s="81">
        <v>1445</v>
      </c>
      <c r="Z305" s="81">
        <v>1821</v>
      </c>
      <c r="AA305" s="81">
        <v>665</v>
      </c>
      <c r="AB305" s="81">
        <v>3038</v>
      </c>
      <c r="AC305" s="81">
        <v>0</v>
      </c>
      <c r="AD305" s="81">
        <v>1.1335536196315115</v>
      </c>
      <c r="AE305" s="82"/>
      <c r="AF305" s="81">
        <v>1106792.0955889507</v>
      </c>
      <c r="AG305" s="81">
        <v>301641.58623409225</v>
      </c>
      <c r="AH305" s="81">
        <v>1685008.2928500986</v>
      </c>
      <c r="AI305" s="81">
        <v>4560178.1947467364</v>
      </c>
      <c r="AJ305" s="81">
        <v>5964316.5588209843</v>
      </c>
      <c r="AK305" s="81">
        <v>0</v>
      </c>
      <c r="AL305" s="81">
        <v>0</v>
      </c>
      <c r="AM305" s="81">
        <v>416345.15606930846</v>
      </c>
      <c r="AN305" s="81">
        <v>0</v>
      </c>
      <c r="AO305" s="81">
        <v>0</v>
      </c>
      <c r="AP305" s="82"/>
      <c r="AQ305" s="81">
        <v>13</v>
      </c>
      <c r="AR305" s="81">
        <v>3</v>
      </c>
      <c r="AS305" s="81">
        <v>0</v>
      </c>
      <c r="AT305" s="81">
        <v>0</v>
      </c>
      <c r="AU305" s="81">
        <v>0</v>
      </c>
      <c r="AV305" s="81">
        <v>0</v>
      </c>
      <c r="AW305" s="81" t="s">
        <v>564</v>
      </c>
      <c r="AX305" s="82"/>
      <c r="AY305" s="81">
        <v>73.989999999999995</v>
      </c>
      <c r="AZ305" s="81">
        <v>30.4</v>
      </c>
      <c r="BA305" s="81">
        <v>0</v>
      </c>
      <c r="BB305" s="81">
        <v>0</v>
      </c>
      <c r="BC305" s="81">
        <v>0</v>
      </c>
      <c r="BD305" s="81">
        <v>0</v>
      </c>
      <c r="BE305" s="81" t="s">
        <v>564</v>
      </c>
      <c r="BF305" s="82"/>
      <c r="BG305" s="81">
        <v>0</v>
      </c>
      <c r="BH305" s="81">
        <v>0</v>
      </c>
      <c r="BI305" s="81">
        <v>0</v>
      </c>
      <c r="BJ305" s="81">
        <v>0</v>
      </c>
      <c r="BK305" s="81">
        <v>0</v>
      </c>
      <c r="BL305" s="81">
        <v>0</v>
      </c>
      <c r="BM305" s="82"/>
      <c r="BN305" s="81">
        <v>0</v>
      </c>
      <c r="BO305" s="81">
        <v>0</v>
      </c>
      <c r="BP305" s="81">
        <v>0</v>
      </c>
      <c r="BQ305" s="81">
        <v>0</v>
      </c>
      <c r="BR305" s="81">
        <v>0</v>
      </c>
      <c r="BS305" s="81">
        <v>0</v>
      </c>
      <c r="BT305"/>
      <c r="BU305" s="80">
        <v>0</v>
      </c>
      <c r="BV305" s="80">
        <v>0</v>
      </c>
      <c r="BW305" s="80">
        <v>0</v>
      </c>
      <c r="BX305" s="80">
        <v>0</v>
      </c>
      <c r="BY305" s="80">
        <v>0</v>
      </c>
      <c r="BZ305" s="80">
        <v>0</v>
      </c>
      <c r="CA305" s="80">
        <v>0</v>
      </c>
      <c r="CB305" s="80">
        <v>0</v>
      </c>
      <c r="CC305" s="80">
        <v>0</v>
      </c>
    </row>
    <row r="306" spans="1:81">
      <c r="A306" s="80" t="s">
        <v>2077</v>
      </c>
      <c r="B306" s="80">
        <v>251</v>
      </c>
      <c r="C306" s="80">
        <v>13</v>
      </c>
      <c r="D306" s="80">
        <v>15</v>
      </c>
      <c r="E306" s="80">
        <v>2016</v>
      </c>
      <c r="F306" s="80" t="s">
        <v>92</v>
      </c>
      <c r="G306" s="80" t="s">
        <v>1683</v>
      </c>
      <c r="H306" s="80" t="s">
        <v>1684</v>
      </c>
      <c r="I306" s="177"/>
      <c r="J306" s="81">
        <v>4.0333959629297818</v>
      </c>
      <c r="K306" s="81">
        <v>0.42708406556792006</v>
      </c>
      <c r="L306" s="81">
        <v>14.013491602762153</v>
      </c>
      <c r="M306" s="81">
        <v>3.7223470560809804</v>
      </c>
      <c r="N306" s="81">
        <v>7.6415891598903851</v>
      </c>
      <c r="O306" s="81">
        <v>3.0384212698980213</v>
      </c>
      <c r="P306" s="81">
        <v>3.6246065628092961</v>
      </c>
      <c r="Q306" s="81">
        <v>0.20928269852341991</v>
      </c>
      <c r="R306" s="81">
        <v>0</v>
      </c>
      <c r="S306" s="81">
        <v>1.0674422264028862</v>
      </c>
      <c r="T306" s="82"/>
      <c r="U306" s="81">
        <v>153213</v>
      </c>
      <c r="V306" s="81">
        <v>140</v>
      </c>
      <c r="W306" s="81">
        <v>270</v>
      </c>
      <c r="X306" s="81">
        <v>717</v>
      </c>
      <c r="Y306" s="81">
        <v>1437</v>
      </c>
      <c r="Z306" s="81">
        <v>1787</v>
      </c>
      <c r="AA306" s="81">
        <v>746</v>
      </c>
      <c r="AB306" s="81">
        <v>2963</v>
      </c>
      <c r="AC306" s="81">
        <v>0</v>
      </c>
      <c r="AD306" s="81">
        <v>1.067442226402886</v>
      </c>
      <c r="AE306" s="82"/>
      <c r="AF306" s="81">
        <v>1263930.0145311069</v>
      </c>
      <c r="AG306" s="81">
        <v>287526.12062643928</v>
      </c>
      <c r="AH306" s="81">
        <v>1428127.5579900141</v>
      </c>
      <c r="AI306" s="81">
        <v>4551967.0354622183</v>
      </c>
      <c r="AJ306" s="81">
        <v>6173632.5042668162</v>
      </c>
      <c r="AK306" s="81">
        <v>0</v>
      </c>
      <c r="AL306" s="81">
        <v>0</v>
      </c>
      <c r="AM306" s="81">
        <v>406382.19468153629</v>
      </c>
      <c r="AN306" s="81">
        <v>0</v>
      </c>
      <c r="AO306" s="81">
        <v>0</v>
      </c>
      <c r="AP306" s="82"/>
      <c r="AQ306" s="81">
        <v>13</v>
      </c>
      <c r="AR306" s="81">
        <v>4</v>
      </c>
      <c r="AS306" s="81">
        <v>0</v>
      </c>
      <c r="AT306" s="81">
        <v>0</v>
      </c>
      <c r="AU306" s="81">
        <v>0</v>
      </c>
      <c r="AV306" s="81">
        <v>0</v>
      </c>
      <c r="AW306" s="81" t="s">
        <v>564</v>
      </c>
      <c r="AX306" s="82"/>
      <c r="AY306" s="81">
        <v>73.989999999999995</v>
      </c>
      <c r="AZ306" s="81">
        <v>79.7</v>
      </c>
      <c r="BA306" s="81">
        <v>0</v>
      </c>
      <c r="BB306" s="81">
        <v>0</v>
      </c>
      <c r="BC306" s="81">
        <v>0</v>
      </c>
      <c r="BD306" s="81">
        <v>0</v>
      </c>
      <c r="BE306" s="81" t="s">
        <v>564</v>
      </c>
      <c r="BF306" s="82"/>
      <c r="BG306" s="81">
        <v>0</v>
      </c>
      <c r="BH306" s="81">
        <v>0</v>
      </c>
      <c r="BI306" s="81">
        <v>0</v>
      </c>
      <c r="BJ306" s="81">
        <v>0</v>
      </c>
      <c r="BK306" s="81">
        <v>0</v>
      </c>
      <c r="BL306" s="81">
        <v>0</v>
      </c>
      <c r="BM306" s="82"/>
      <c r="BN306" s="81">
        <v>0</v>
      </c>
      <c r="BO306" s="81">
        <v>0</v>
      </c>
      <c r="BP306" s="81">
        <v>0</v>
      </c>
      <c r="BQ306" s="81">
        <v>0</v>
      </c>
      <c r="BR306" s="81">
        <v>0</v>
      </c>
      <c r="BS306" s="81">
        <v>0</v>
      </c>
      <c r="BT306"/>
      <c r="BU306" s="80">
        <v>0</v>
      </c>
      <c r="BV306" s="80">
        <v>0</v>
      </c>
      <c r="BW306" s="80">
        <v>0</v>
      </c>
      <c r="BX306" s="80">
        <v>0</v>
      </c>
      <c r="BY306" s="80">
        <v>0</v>
      </c>
      <c r="BZ306" s="80">
        <v>0</v>
      </c>
      <c r="CA306" s="80">
        <v>0</v>
      </c>
      <c r="CB306" s="80">
        <v>0</v>
      </c>
      <c r="CC306" s="80">
        <v>0</v>
      </c>
    </row>
    <row r="307" spans="1:81">
      <c r="A307" s="80" t="s">
        <v>2078</v>
      </c>
      <c r="B307" s="80">
        <v>252</v>
      </c>
      <c r="C307" s="80">
        <v>14</v>
      </c>
      <c r="D307" s="80">
        <v>15</v>
      </c>
      <c r="E307" s="80">
        <v>2017</v>
      </c>
      <c r="F307" s="80" t="s">
        <v>71</v>
      </c>
      <c r="G307" s="80" t="s">
        <v>1683</v>
      </c>
      <c r="H307" s="80" t="s">
        <v>1684</v>
      </c>
      <c r="I307" s="177"/>
      <c r="J307" s="81">
        <v>4.5702218899773666</v>
      </c>
      <c r="K307" s="81">
        <v>0.43641596856062148</v>
      </c>
      <c r="L307" s="81">
        <v>12.650119776238057</v>
      </c>
      <c r="M307" s="81">
        <v>3.7323600598010538</v>
      </c>
      <c r="N307" s="81">
        <v>7.3320321463014126</v>
      </c>
      <c r="O307" s="81">
        <v>2.9420101587791669</v>
      </c>
      <c r="P307" s="81">
        <v>3.6064739181997236</v>
      </c>
      <c r="Q307" s="81">
        <v>0.19663759687362967</v>
      </c>
      <c r="R307" s="81">
        <v>0</v>
      </c>
      <c r="S307" s="81">
        <v>0.97999519382052647</v>
      </c>
      <c r="T307" s="82"/>
      <c r="U307" s="81">
        <v>170824</v>
      </c>
      <c r="V307" s="81">
        <v>140</v>
      </c>
      <c r="W307" s="81">
        <v>270</v>
      </c>
      <c r="X307" s="81">
        <v>717</v>
      </c>
      <c r="Y307" s="81">
        <v>1409</v>
      </c>
      <c r="Z307" s="81">
        <v>1759</v>
      </c>
      <c r="AA307" s="81">
        <v>747</v>
      </c>
      <c r="AB307" s="81">
        <v>2879</v>
      </c>
      <c r="AC307" s="81">
        <v>0</v>
      </c>
      <c r="AD307" s="81">
        <v>0.97999519382052647</v>
      </c>
      <c r="AE307" s="82"/>
      <c r="AF307" s="81">
        <v>1384746.0451485631</v>
      </c>
      <c r="AG307" s="81">
        <v>288361.54161904601</v>
      </c>
      <c r="AH307" s="81">
        <v>1744608.9125135471</v>
      </c>
      <c r="AI307" s="81">
        <v>4439348.505706517</v>
      </c>
      <c r="AJ307" s="81">
        <v>5304773.9980185432</v>
      </c>
      <c r="AK307" s="81">
        <v>0</v>
      </c>
      <c r="AL307" s="81">
        <v>0</v>
      </c>
      <c r="AM307" s="81">
        <v>395479.25378306041</v>
      </c>
      <c r="AN307" s="81">
        <v>0</v>
      </c>
      <c r="AO307" s="81">
        <v>0</v>
      </c>
      <c r="AP307" s="82"/>
      <c r="AQ307" s="81">
        <v>13</v>
      </c>
      <c r="AR307" s="81">
        <v>4</v>
      </c>
      <c r="AS307" s="81">
        <v>0</v>
      </c>
      <c r="AT307" s="81">
        <v>0</v>
      </c>
      <c r="AU307" s="81">
        <v>0</v>
      </c>
      <c r="AV307" s="81">
        <v>0</v>
      </c>
      <c r="AW307" s="81" t="s">
        <v>564</v>
      </c>
      <c r="AX307" s="82"/>
      <c r="AY307" s="81">
        <v>73.989999999999995</v>
      </c>
      <c r="AZ307" s="81">
        <v>79.699999999999989</v>
      </c>
      <c r="BA307" s="81">
        <v>0</v>
      </c>
      <c r="BB307" s="81">
        <v>0</v>
      </c>
      <c r="BC307" s="81">
        <v>0</v>
      </c>
      <c r="BD307" s="81">
        <v>0</v>
      </c>
      <c r="BE307" s="81" t="s">
        <v>564</v>
      </c>
      <c r="BF307" s="82"/>
      <c r="BG307" s="81">
        <v>0</v>
      </c>
      <c r="BH307" s="81">
        <v>0</v>
      </c>
      <c r="BI307" s="81">
        <v>0</v>
      </c>
      <c r="BJ307" s="81">
        <v>0</v>
      </c>
      <c r="BK307" s="81">
        <v>0</v>
      </c>
      <c r="BL307" s="81">
        <v>0</v>
      </c>
      <c r="BM307" s="82"/>
      <c r="BN307" s="81">
        <v>0</v>
      </c>
      <c r="BO307" s="81">
        <v>0</v>
      </c>
      <c r="BP307" s="81">
        <v>0</v>
      </c>
      <c r="BQ307" s="81">
        <v>0</v>
      </c>
      <c r="BR307" s="81">
        <v>0</v>
      </c>
      <c r="BS307" s="81">
        <v>0</v>
      </c>
      <c r="BT307"/>
      <c r="BU307" s="80">
        <v>0</v>
      </c>
      <c r="BV307" s="80">
        <v>0</v>
      </c>
      <c r="BW307" s="80">
        <v>0</v>
      </c>
      <c r="BX307" s="80">
        <v>0</v>
      </c>
      <c r="BY307" s="80">
        <v>0</v>
      </c>
      <c r="BZ307" s="80">
        <v>0</v>
      </c>
      <c r="CA307" s="80">
        <v>0</v>
      </c>
      <c r="CB307" s="80">
        <v>0</v>
      </c>
      <c r="CC307" s="80">
        <v>0</v>
      </c>
    </row>
    <row r="308" spans="1:81">
      <c r="A308" s="80" t="s">
        <v>2079</v>
      </c>
      <c r="B308" s="80">
        <v>253</v>
      </c>
      <c r="C308" s="80">
        <v>15</v>
      </c>
      <c r="D308" s="80">
        <v>15</v>
      </c>
      <c r="E308" s="80">
        <v>2018</v>
      </c>
      <c r="F308" s="80" t="s">
        <v>93</v>
      </c>
      <c r="G308" s="80" t="s">
        <v>1683</v>
      </c>
      <c r="H308" s="80" t="s">
        <v>1684</v>
      </c>
      <c r="I308" s="177"/>
      <c r="J308" s="81">
        <v>3.7639555899019181</v>
      </c>
      <c r="K308" s="81">
        <v>0.40618506166908347</v>
      </c>
      <c r="L308" s="81">
        <v>11.604855514699624</v>
      </c>
      <c r="M308" s="81">
        <v>3.7507683446940376</v>
      </c>
      <c r="N308" s="81">
        <v>6.5780031917245507</v>
      </c>
      <c r="O308" s="81">
        <v>2.8178090223311365</v>
      </c>
      <c r="P308" s="81">
        <v>3.5323351394492861</v>
      </c>
      <c r="Q308" s="81">
        <v>0.17651208733925275</v>
      </c>
      <c r="R308" s="81">
        <v>0</v>
      </c>
      <c r="S308" s="81">
        <v>0.90146664634703133</v>
      </c>
      <c r="T308" s="82"/>
      <c r="U308" s="81">
        <v>147002</v>
      </c>
      <c r="V308" s="81">
        <v>140</v>
      </c>
      <c r="W308" s="81">
        <v>270</v>
      </c>
      <c r="X308" s="81">
        <v>717</v>
      </c>
      <c r="Y308" s="81">
        <v>1373</v>
      </c>
      <c r="Z308" s="81">
        <v>1717</v>
      </c>
      <c r="AA308" s="81">
        <v>739</v>
      </c>
      <c r="AB308" s="81">
        <v>2785</v>
      </c>
      <c r="AC308" s="81">
        <v>0</v>
      </c>
      <c r="AD308" s="81">
        <v>0.90146664634703133</v>
      </c>
      <c r="AE308" s="82"/>
      <c r="AF308" s="81">
        <v>1196195.502151222</v>
      </c>
      <c r="AG308" s="81">
        <v>260898.21277832551</v>
      </c>
      <c r="AH308" s="81">
        <v>1644294.1147086041</v>
      </c>
      <c r="AI308" s="81">
        <v>4537920.9742272869</v>
      </c>
      <c r="AJ308" s="81">
        <v>5009908.5754842469</v>
      </c>
      <c r="AK308" s="81">
        <v>0</v>
      </c>
      <c r="AL308" s="81">
        <v>0</v>
      </c>
      <c r="AM308" s="81">
        <v>383358.34333194199</v>
      </c>
      <c r="AN308" s="81">
        <v>0</v>
      </c>
      <c r="AO308" s="81">
        <v>0</v>
      </c>
      <c r="AP308" s="82"/>
      <c r="AQ308" s="81">
        <v>13</v>
      </c>
      <c r="AR308" s="81">
        <v>4</v>
      </c>
      <c r="AS308" s="81">
        <v>0</v>
      </c>
      <c r="AT308" s="81">
        <v>0</v>
      </c>
      <c r="AU308" s="81">
        <v>0</v>
      </c>
      <c r="AV308" s="81">
        <v>0</v>
      </c>
      <c r="AW308" s="81" t="s">
        <v>564</v>
      </c>
      <c r="AX308" s="82"/>
      <c r="AY308" s="81">
        <v>73.59</v>
      </c>
      <c r="AZ308" s="81">
        <v>80</v>
      </c>
      <c r="BA308" s="81">
        <v>0</v>
      </c>
      <c r="BB308" s="81">
        <v>0</v>
      </c>
      <c r="BC308" s="81">
        <v>0</v>
      </c>
      <c r="BD308" s="81">
        <v>0</v>
      </c>
      <c r="BE308" s="81" t="s">
        <v>564</v>
      </c>
      <c r="BF308" s="82"/>
      <c r="BG308" s="81">
        <v>0</v>
      </c>
      <c r="BH308" s="81">
        <v>0</v>
      </c>
      <c r="BI308" s="81">
        <v>0</v>
      </c>
      <c r="BJ308" s="81">
        <v>0</v>
      </c>
      <c r="BK308" s="81">
        <v>0</v>
      </c>
      <c r="BL308" s="81">
        <v>0</v>
      </c>
      <c r="BM308" s="82"/>
      <c r="BN308" s="81">
        <v>0</v>
      </c>
      <c r="BO308" s="81">
        <v>0</v>
      </c>
      <c r="BP308" s="81">
        <v>0</v>
      </c>
      <c r="BQ308" s="81">
        <v>0</v>
      </c>
      <c r="BR308" s="81">
        <v>0</v>
      </c>
      <c r="BS308" s="81">
        <v>0</v>
      </c>
      <c r="BT308"/>
      <c r="BU308" s="80">
        <v>0</v>
      </c>
      <c r="BV308" s="80">
        <v>0</v>
      </c>
      <c r="BW308" s="80">
        <v>0</v>
      </c>
      <c r="BX308" s="80">
        <v>0</v>
      </c>
      <c r="BY308" s="80">
        <v>0</v>
      </c>
      <c r="BZ308" s="80">
        <v>0</v>
      </c>
      <c r="CA308" s="80">
        <v>0</v>
      </c>
      <c r="CB308" s="80">
        <v>0</v>
      </c>
      <c r="CC308" s="80">
        <v>0</v>
      </c>
    </row>
    <row r="309" spans="1:81">
      <c r="A309" s="80" t="s">
        <v>2080</v>
      </c>
      <c r="B309" s="80">
        <v>254</v>
      </c>
      <c r="C309" s="80">
        <v>16</v>
      </c>
      <c r="D309" s="80">
        <v>15</v>
      </c>
      <c r="E309" s="80">
        <v>2019</v>
      </c>
      <c r="F309" s="80" t="s">
        <v>73</v>
      </c>
      <c r="G309" s="80" t="s">
        <v>1683</v>
      </c>
      <c r="H309" s="80" t="s">
        <v>1684</v>
      </c>
      <c r="I309" s="177"/>
      <c r="J309" s="81">
        <v>3.5833085256608057</v>
      </c>
      <c r="K309" s="81">
        <v>0.37690982770424464</v>
      </c>
      <c r="L309" s="81">
        <v>11.656849227110463</v>
      </c>
      <c r="M309" s="81">
        <v>3.3647797860183859</v>
      </c>
      <c r="N309" s="81">
        <v>6.5573892845106281</v>
      </c>
      <c r="O309" s="81">
        <v>2.7329276898606114</v>
      </c>
      <c r="P309" s="81">
        <v>3.5156287146119447</v>
      </c>
      <c r="Q309" s="81">
        <v>0.16803303495431565</v>
      </c>
      <c r="R309" s="81">
        <v>0</v>
      </c>
      <c r="S309" s="81">
        <v>0.80310907639442142</v>
      </c>
      <c r="T309" s="82"/>
      <c r="U309" s="81">
        <v>147217</v>
      </c>
      <c r="V309" s="81">
        <v>140</v>
      </c>
      <c r="W309" s="81">
        <v>270</v>
      </c>
      <c r="X309" s="81">
        <v>717</v>
      </c>
      <c r="Y309" s="81">
        <v>1352</v>
      </c>
      <c r="Z309" s="81">
        <v>1711</v>
      </c>
      <c r="AA309" s="81">
        <v>730</v>
      </c>
      <c r="AB309" s="81">
        <v>2723</v>
      </c>
      <c r="AC309" s="81">
        <v>0</v>
      </c>
      <c r="AD309" s="81">
        <v>0.80310907639442142</v>
      </c>
      <c r="AE309" s="82"/>
      <c r="AF309" s="81">
        <v>1175502.7337682501</v>
      </c>
      <c r="AG309" s="81">
        <v>260820.95349547229</v>
      </c>
      <c r="AH309" s="81">
        <v>1775346.489696203</v>
      </c>
      <c r="AI309" s="81">
        <v>4446785.8381873621</v>
      </c>
      <c r="AJ309" s="81">
        <v>5017356.7496601883</v>
      </c>
      <c r="AK309" s="81">
        <v>0</v>
      </c>
      <c r="AL309" s="81">
        <v>0</v>
      </c>
      <c r="AM309" s="81">
        <v>370852.10126697493</v>
      </c>
      <c r="AN309" s="81">
        <v>0</v>
      </c>
      <c r="AO309" s="81">
        <v>0</v>
      </c>
      <c r="AP309" s="82"/>
      <c r="AQ309" s="81">
        <v>15</v>
      </c>
      <c r="AR309" s="81">
        <v>4</v>
      </c>
      <c r="AS309" s="81">
        <v>0</v>
      </c>
      <c r="AT309" s="81">
        <v>0</v>
      </c>
      <c r="AU309" s="81">
        <v>0</v>
      </c>
      <c r="AV309" s="81">
        <v>0</v>
      </c>
      <c r="AW309" s="81" t="s">
        <v>564</v>
      </c>
      <c r="AX309" s="82"/>
      <c r="AY309" s="81">
        <v>92.89</v>
      </c>
      <c r="AZ309" s="81">
        <v>79.699999999999989</v>
      </c>
      <c r="BA309" s="81">
        <v>0</v>
      </c>
      <c r="BB309" s="81">
        <v>0</v>
      </c>
      <c r="BC309" s="81">
        <v>0</v>
      </c>
      <c r="BD309" s="81">
        <v>0</v>
      </c>
      <c r="BE309" s="81" t="s">
        <v>564</v>
      </c>
      <c r="BF309" s="82"/>
      <c r="BG309" s="81">
        <v>0</v>
      </c>
      <c r="BH309" s="81">
        <v>0</v>
      </c>
      <c r="BI309" s="81">
        <v>0</v>
      </c>
      <c r="BJ309" s="81">
        <v>0</v>
      </c>
      <c r="BK309" s="81">
        <v>0</v>
      </c>
      <c r="BL309" s="81">
        <v>0</v>
      </c>
      <c r="BM309" s="82"/>
      <c r="BN309" s="81">
        <v>0</v>
      </c>
      <c r="BO309" s="81">
        <v>0</v>
      </c>
      <c r="BP309" s="81">
        <v>0</v>
      </c>
      <c r="BQ309" s="81">
        <v>0</v>
      </c>
      <c r="BR309" s="81">
        <v>0</v>
      </c>
      <c r="BS309" s="81">
        <v>0</v>
      </c>
      <c r="BT309"/>
      <c r="BU309" s="80">
        <v>0</v>
      </c>
      <c r="BV309" s="80">
        <v>0</v>
      </c>
      <c r="BW309" s="80">
        <v>0</v>
      </c>
      <c r="BX309" s="80">
        <v>0</v>
      </c>
      <c r="BY309" s="80">
        <v>0</v>
      </c>
      <c r="BZ309" s="80">
        <v>0</v>
      </c>
      <c r="CA309" s="80">
        <v>0</v>
      </c>
      <c r="CB309" s="80">
        <v>0</v>
      </c>
      <c r="CC309" s="80">
        <v>0</v>
      </c>
    </row>
    <row r="310" spans="1:81">
      <c r="A310" s="80" t="s">
        <v>2081</v>
      </c>
      <c r="B310" s="80">
        <v>255</v>
      </c>
      <c r="C310" s="80">
        <v>17</v>
      </c>
      <c r="D310" s="80">
        <v>15</v>
      </c>
      <c r="E310" s="80">
        <v>2020</v>
      </c>
      <c r="F310" s="80" t="s">
        <v>218</v>
      </c>
      <c r="G310" s="80" t="s">
        <v>1683</v>
      </c>
      <c r="H310" s="80" t="s">
        <v>1684</v>
      </c>
      <c r="I310" s="177"/>
      <c r="J310" s="81">
        <v>4.111486836573472</v>
      </c>
      <c r="K310" s="81">
        <v>0.34045927676139837</v>
      </c>
      <c r="L310" s="81">
        <v>14.576343398163042</v>
      </c>
      <c r="M310" s="81">
        <v>3.1729899049810553</v>
      </c>
      <c r="N310" s="81">
        <v>6.0013266369808473</v>
      </c>
      <c r="O310" s="81">
        <v>2.3874342003239288</v>
      </c>
      <c r="P310" s="81">
        <v>3.4529845152336427</v>
      </c>
      <c r="Q310" s="81">
        <v>0.15808026159094296</v>
      </c>
      <c r="R310" s="81">
        <v>0</v>
      </c>
      <c r="S310" s="81">
        <v>0.92241326015365144</v>
      </c>
      <c r="T310" s="82"/>
      <c r="U310" s="81">
        <v>191482</v>
      </c>
      <c r="V310" s="81">
        <v>117</v>
      </c>
      <c r="W310" s="81">
        <v>300</v>
      </c>
      <c r="X310" s="81">
        <v>711</v>
      </c>
      <c r="Y310" s="81">
        <v>1350</v>
      </c>
      <c r="Z310" s="81">
        <v>1706</v>
      </c>
      <c r="AA310" s="81">
        <v>779</v>
      </c>
      <c r="AB310" s="81">
        <v>2681</v>
      </c>
      <c r="AC310" s="81">
        <v>0</v>
      </c>
      <c r="AD310" s="81">
        <v>0.92241326015365144</v>
      </c>
      <c r="AE310" s="82"/>
      <c r="AF310" s="81">
        <v>1495073.7313150009</v>
      </c>
      <c r="AG310" s="81">
        <v>218132.46151386725</v>
      </c>
      <c r="AH310" s="81">
        <v>2137595.8058107356</v>
      </c>
      <c r="AI310" s="81">
        <v>4082335.6588837383</v>
      </c>
      <c r="AJ310" s="81">
        <v>5114635.9521278506</v>
      </c>
      <c r="AK310" s="81"/>
      <c r="AL310" s="81"/>
      <c r="AM310" s="81">
        <v>349900.28653125901</v>
      </c>
      <c r="AN310" s="81"/>
      <c r="AO310" s="81"/>
      <c r="AP310" s="82"/>
      <c r="AQ310" s="81">
        <v>17</v>
      </c>
      <c r="AR310" s="81">
        <v>4</v>
      </c>
      <c r="AS310" s="81">
        <v>0</v>
      </c>
      <c r="AT310" s="81">
        <v>0</v>
      </c>
      <c r="AU310" s="81">
        <v>0</v>
      </c>
      <c r="AV310" s="81">
        <v>0</v>
      </c>
      <c r="AW310" s="81">
        <v>0</v>
      </c>
      <c r="AX310" s="82"/>
      <c r="AY310" s="81">
        <v>99.089999999999989</v>
      </c>
      <c r="AZ310" s="81">
        <v>79.699999999999989</v>
      </c>
      <c r="BA310" s="81">
        <v>0</v>
      </c>
      <c r="BB310" s="81">
        <v>0</v>
      </c>
      <c r="BC310" s="81">
        <v>0</v>
      </c>
      <c r="BD310" s="81">
        <v>0</v>
      </c>
      <c r="BE310" s="81">
        <v>0</v>
      </c>
      <c r="BF310" s="82"/>
      <c r="BG310" s="81">
        <v>0</v>
      </c>
      <c r="BH310" s="81">
        <v>0</v>
      </c>
      <c r="BI310" s="81">
        <v>0</v>
      </c>
      <c r="BJ310" s="81">
        <v>0</v>
      </c>
      <c r="BK310" s="81">
        <v>0</v>
      </c>
      <c r="BL310" s="81">
        <v>0</v>
      </c>
      <c r="BM310" s="82"/>
      <c r="BN310" s="81">
        <v>0</v>
      </c>
      <c r="BO310" s="81">
        <v>0</v>
      </c>
      <c r="BP310" s="81">
        <v>0</v>
      </c>
      <c r="BQ310" s="81">
        <v>0</v>
      </c>
      <c r="BR310" s="81">
        <v>0</v>
      </c>
      <c r="BS310" s="81">
        <v>0</v>
      </c>
      <c r="BT310"/>
      <c r="BU310" s="80">
        <v>0</v>
      </c>
      <c r="BV310" s="80">
        <v>0</v>
      </c>
      <c r="BW310" s="80">
        <v>0</v>
      </c>
      <c r="BX310" s="80">
        <v>0</v>
      </c>
      <c r="BY310" s="80">
        <v>0</v>
      </c>
      <c r="BZ310" s="80">
        <v>0</v>
      </c>
      <c r="CA310" s="80">
        <v>0</v>
      </c>
      <c r="CB310" s="80">
        <v>0</v>
      </c>
      <c r="CC310" s="80">
        <v>0</v>
      </c>
    </row>
    <row r="311" spans="1:81">
      <c r="A311" s="80" t="s">
        <v>1691</v>
      </c>
      <c r="B311" s="80">
        <v>255</v>
      </c>
      <c r="C311" s="80">
        <v>18</v>
      </c>
      <c r="D311" s="80">
        <v>15</v>
      </c>
      <c r="E311" s="80">
        <v>2021</v>
      </c>
      <c r="F311" s="80" t="s">
        <v>75</v>
      </c>
      <c r="G311" s="174" t="s">
        <v>1683</v>
      </c>
      <c r="H311" s="80" t="s">
        <v>1684</v>
      </c>
      <c r="I311" s="177"/>
      <c r="J311" s="81">
        <v>3.7627721013692335</v>
      </c>
      <c r="K311" s="81">
        <v>0.32795678920597765</v>
      </c>
      <c r="L311" s="81">
        <v>13.30220982552181</v>
      </c>
      <c r="M311" s="81">
        <v>3.2048206884451864</v>
      </c>
      <c r="N311" s="81">
        <v>5.5782472129929577</v>
      </c>
      <c r="O311" s="81">
        <v>2.2805512115973743</v>
      </c>
      <c r="P311" s="81">
        <v>3.5362371073653187</v>
      </c>
      <c r="Q311" s="81">
        <v>0.15586006930962104</v>
      </c>
      <c r="R311" s="81">
        <v>0</v>
      </c>
      <c r="S311" s="81">
        <v>0.81350466152445555</v>
      </c>
      <c r="T311" s="82"/>
      <c r="U311" s="81">
        <v>179961</v>
      </c>
      <c r="V311" s="81">
        <v>117</v>
      </c>
      <c r="W311" s="81">
        <v>300</v>
      </c>
      <c r="X311" s="81">
        <v>711</v>
      </c>
      <c r="Y311" s="81">
        <v>1321</v>
      </c>
      <c r="Z311" s="81">
        <v>1678</v>
      </c>
      <c r="AA311" s="81">
        <v>778</v>
      </c>
      <c r="AB311" s="81">
        <v>2612</v>
      </c>
      <c r="AC311" s="81">
        <v>0</v>
      </c>
      <c r="AD311" s="81">
        <v>0.81350466152445555</v>
      </c>
      <c r="AE311" s="82"/>
      <c r="AF311" s="81">
        <v>1378423.7983860786</v>
      </c>
      <c r="AG311" s="81">
        <v>221899.26672944109</v>
      </c>
      <c r="AH311" s="81">
        <v>1916479.0402490573</v>
      </c>
      <c r="AI311" s="81">
        <v>4454431.306245028</v>
      </c>
      <c r="AJ311" s="81">
        <v>4877262.3837539712</v>
      </c>
      <c r="AK311" s="81">
        <v>0</v>
      </c>
      <c r="AL311" s="81">
        <v>0</v>
      </c>
      <c r="AM311" s="81">
        <v>342861.27495398122</v>
      </c>
      <c r="AN311" s="81">
        <v>0</v>
      </c>
      <c r="AO311" s="81">
        <v>0</v>
      </c>
      <c r="AP311" s="82"/>
      <c r="AQ311" s="81">
        <v>19</v>
      </c>
      <c r="AR311" s="81">
        <v>5</v>
      </c>
      <c r="AS311" s="81">
        <v>0</v>
      </c>
      <c r="AT311" s="81">
        <v>0</v>
      </c>
      <c r="AU311" s="81">
        <v>0</v>
      </c>
      <c r="AV311" s="81">
        <v>0</v>
      </c>
      <c r="AW311" s="81"/>
      <c r="AX311" s="82"/>
      <c r="AY311" s="81">
        <v>116.99</v>
      </c>
      <c r="AZ311" s="81">
        <v>129.19999999999999</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1682</v>
      </c>
      <c r="B312" s="80">
        <v>255</v>
      </c>
      <c r="C312" s="80">
        <v>19</v>
      </c>
      <c r="D312" s="80">
        <v>15</v>
      </c>
      <c r="E312" s="80">
        <v>2022</v>
      </c>
      <c r="F312" s="80" t="s">
        <v>568</v>
      </c>
      <c r="G312" s="174" t="s">
        <v>1683</v>
      </c>
      <c r="H312" s="80" t="s">
        <v>1684</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19</v>
      </c>
      <c r="AR312" s="81">
        <v>5</v>
      </c>
      <c r="AS312" s="81">
        <v>0</v>
      </c>
      <c r="AT312" s="81">
        <v>1</v>
      </c>
      <c r="AU312" s="81">
        <v>0</v>
      </c>
      <c r="AV312" s="81">
        <v>0</v>
      </c>
      <c r="AW312" s="81"/>
      <c r="AX312" s="82"/>
      <c r="AY312" s="81">
        <v>116.99</v>
      </c>
      <c r="AZ312" s="81">
        <v>129.19999999999999</v>
      </c>
      <c r="BA312" s="81">
        <v>0</v>
      </c>
      <c r="BB312" s="81">
        <v>290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2082</v>
      </c>
      <c r="B313" s="80">
        <v>188</v>
      </c>
      <c r="C313" s="80">
        <v>1</v>
      </c>
      <c r="D313" s="80">
        <v>12</v>
      </c>
      <c r="E313" s="80">
        <v>1990</v>
      </c>
      <c r="F313" s="80" t="s">
        <v>562</v>
      </c>
      <c r="G313" s="80" t="s">
        <v>2083</v>
      </c>
      <c r="H313" s="80" t="s">
        <v>2084</v>
      </c>
      <c r="I313" s="177"/>
      <c r="J313" s="81">
        <v>1.9889056532662897</v>
      </c>
      <c r="K313" s="81">
        <v>0.47053391615242363</v>
      </c>
      <c r="L313" s="81">
        <v>1.8116807082847677</v>
      </c>
      <c r="M313" s="81">
        <v>1.1525947669108623</v>
      </c>
      <c r="N313" s="81">
        <v>2.7863567558834128</v>
      </c>
      <c r="O313" s="81">
        <v>4.2765620981922927</v>
      </c>
      <c r="P313" s="81">
        <v>4.1637306837038413</v>
      </c>
      <c r="Q313" s="81">
        <v>0.27653567343370972</v>
      </c>
      <c r="R313" s="81">
        <v>0</v>
      </c>
      <c r="S313" s="81">
        <v>0.32036027282950313</v>
      </c>
      <c r="T313" s="82"/>
      <c r="U313" s="81">
        <v>328855</v>
      </c>
      <c r="V313" s="81">
        <v>169</v>
      </c>
      <c r="W313" s="81">
        <v>19</v>
      </c>
      <c r="X313" s="81">
        <v>395</v>
      </c>
      <c r="Y313" s="81">
        <v>1084</v>
      </c>
      <c r="Z313" s="81">
        <v>1759</v>
      </c>
      <c r="AA313" s="81">
        <v>1011</v>
      </c>
      <c r="AB313" s="81">
        <v>4490</v>
      </c>
      <c r="AC313" s="81">
        <v>0</v>
      </c>
      <c r="AD313" s="81">
        <v>0.32036027282950313</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2085</v>
      </c>
      <c r="B314" s="80">
        <v>189</v>
      </c>
      <c r="C314" s="80">
        <v>2</v>
      </c>
      <c r="D314" s="80">
        <v>12</v>
      </c>
      <c r="E314" s="80">
        <v>2005</v>
      </c>
      <c r="F314" s="80" t="s">
        <v>565</v>
      </c>
      <c r="G314" s="80" t="s">
        <v>2083</v>
      </c>
      <c r="H314" s="80" t="s">
        <v>2084</v>
      </c>
      <c r="I314" s="177"/>
      <c r="J314" s="81">
        <v>1.1912817832526412</v>
      </c>
      <c r="K314" s="81">
        <v>0.33278700066433708</v>
      </c>
      <c r="L314" s="81">
        <v>0.37397596045455089</v>
      </c>
      <c r="M314" s="81">
        <v>1.7233164904543579</v>
      </c>
      <c r="N314" s="81">
        <v>3.3558690432409328</v>
      </c>
      <c r="O314" s="81">
        <v>5.223061552961771</v>
      </c>
      <c r="P314" s="81">
        <v>4.2190486832407119</v>
      </c>
      <c r="Q314" s="81">
        <v>0.22705765035180137</v>
      </c>
      <c r="R314" s="81">
        <v>0</v>
      </c>
      <c r="S314" s="81">
        <v>0.41839843378824915</v>
      </c>
      <c r="T314" s="82"/>
      <c r="U314" s="81">
        <v>180497</v>
      </c>
      <c r="V314" s="81">
        <v>141</v>
      </c>
      <c r="W314" s="81">
        <v>5</v>
      </c>
      <c r="X314" s="81">
        <v>319</v>
      </c>
      <c r="Y314" s="81">
        <v>1126</v>
      </c>
      <c r="Z314" s="81">
        <v>2486</v>
      </c>
      <c r="AA314" s="81">
        <v>839</v>
      </c>
      <c r="AB314" s="81">
        <v>3854</v>
      </c>
      <c r="AC314" s="81">
        <v>0</v>
      </c>
      <c r="AD314" s="81">
        <v>0.41839843378824915</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2086</v>
      </c>
      <c r="B315" s="80">
        <v>190</v>
      </c>
      <c r="C315" s="80">
        <v>3</v>
      </c>
      <c r="D315" s="80">
        <v>12</v>
      </c>
      <c r="E315" s="80">
        <v>2006</v>
      </c>
      <c r="F315" s="80" t="s">
        <v>566</v>
      </c>
      <c r="G315" s="80" t="s">
        <v>2083</v>
      </c>
      <c r="H315" s="80" t="s">
        <v>2084</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2087</v>
      </c>
      <c r="B316" s="80">
        <v>191</v>
      </c>
      <c r="C316" s="80">
        <v>4</v>
      </c>
      <c r="D316" s="80">
        <v>12</v>
      </c>
      <c r="E316" s="80">
        <v>2007</v>
      </c>
      <c r="F316" s="80" t="s">
        <v>567</v>
      </c>
      <c r="G316" s="80" t="s">
        <v>2083</v>
      </c>
      <c r="H316" s="80" t="s">
        <v>2084</v>
      </c>
      <c r="I316" s="177"/>
      <c r="J316" s="81">
        <v>0.95938469551463734</v>
      </c>
      <c r="K316" s="81">
        <v>0.34512439362944458</v>
      </c>
      <c r="L316" s="81">
        <v>2.1234252775587592</v>
      </c>
      <c r="M316" s="81">
        <v>2.2889186618072141</v>
      </c>
      <c r="N316" s="81">
        <v>3.5775755516435157</v>
      </c>
      <c r="O316" s="81">
        <v>4.901056462376288</v>
      </c>
      <c r="P316" s="81">
        <v>4.3966977143438823</v>
      </c>
      <c r="Q316" s="81">
        <v>0.23115194670478098</v>
      </c>
      <c r="R316" s="81">
        <v>0</v>
      </c>
      <c r="S316" s="81">
        <v>0.35324984414175659</v>
      </c>
      <c r="T316" s="82"/>
      <c r="U316" s="81">
        <v>149035</v>
      </c>
      <c r="V316" s="81">
        <v>150</v>
      </c>
      <c r="W316" s="81">
        <v>27</v>
      </c>
      <c r="X316" s="81">
        <v>534</v>
      </c>
      <c r="Y316" s="81">
        <v>1135</v>
      </c>
      <c r="Z316" s="81">
        <v>2425</v>
      </c>
      <c r="AA316" s="81">
        <v>861</v>
      </c>
      <c r="AB316" s="81">
        <v>3716</v>
      </c>
      <c r="AC316" s="81">
        <v>0</v>
      </c>
      <c r="AD316" s="81">
        <v>0.35324984414175659</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2088</v>
      </c>
      <c r="B317" s="80">
        <v>192</v>
      </c>
      <c r="C317" s="80">
        <v>5</v>
      </c>
      <c r="D317" s="80">
        <v>12</v>
      </c>
      <c r="E317" s="80">
        <v>2008</v>
      </c>
      <c r="F317" s="80" t="s">
        <v>84</v>
      </c>
      <c r="G317" s="80" t="s">
        <v>2083</v>
      </c>
      <c r="H317" s="80" t="s">
        <v>2084</v>
      </c>
      <c r="I317" s="177"/>
      <c r="J317" s="81">
        <v>0.90541059897830101</v>
      </c>
      <c r="K317" s="81">
        <v>0.27538104429763649</v>
      </c>
      <c r="L317" s="81">
        <v>1.6366240860238455</v>
      </c>
      <c r="M317" s="81">
        <v>2.4149260885090391</v>
      </c>
      <c r="N317" s="81">
        <v>3.5630508765669835</v>
      </c>
      <c r="O317" s="81">
        <v>4.7016778865738758</v>
      </c>
      <c r="P317" s="81">
        <v>4.2437672544064471</v>
      </c>
      <c r="Q317" s="81">
        <v>0.21982636482396373</v>
      </c>
      <c r="R317" s="81">
        <v>0</v>
      </c>
      <c r="S317" s="81">
        <v>0.30689909065950904</v>
      </c>
      <c r="T317" s="82"/>
      <c r="U317" s="81">
        <v>154363</v>
      </c>
      <c r="V317" s="81">
        <v>150</v>
      </c>
      <c r="W317" s="81">
        <v>23</v>
      </c>
      <c r="X317" s="81">
        <v>534</v>
      </c>
      <c r="Y317" s="81">
        <v>1126</v>
      </c>
      <c r="Z317" s="81">
        <v>2408</v>
      </c>
      <c r="AA317" s="81">
        <v>832</v>
      </c>
      <c r="AB317" s="81">
        <v>3592</v>
      </c>
      <c r="AC317" s="81">
        <v>0</v>
      </c>
      <c r="AD317" s="81">
        <v>0.30689909065950904</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2089</v>
      </c>
      <c r="B318" s="80">
        <v>193</v>
      </c>
      <c r="C318" s="80">
        <v>6</v>
      </c>
      <c r="D318" s="80">
        <v>12</v>
      </c>
      <c r="E318" s="80">
        <v>2009</v>
      </c>
      <c r="F318" s="80" t="s">
        <v>85</v>
      </c>
      <c r="G318" s="80" t="s">
        <v>2083</v>
      </c>
      <c r="H318" s="80" t="s">
        <v>2084</v>
      </c>
      <c r="I318" s="177"/>
      <c r="J318" s="81">
        <v>0.87990899347334117</v>
      </c>
      <c r="K318" s="81">
        <v>0.18888384676924325</v>
      </c>
      <c r="L318" s="81">
        <v>1.8891393254400586</v>
      </c>
      <c r="M318" s="81">
        <v>2.1660693782891998</v>
      </c>
      <c r="N318" s="81">
        <v>3.2956421228634944</v>
      </c>
      <c r="O318" s="81">
        <v>4.7515013826161985</v>
      </c>
      <c r="P318" s="81">
        <v>4.0890400109058946</v>
      </c>
      <c r="Q318" s="81">
        <v>0.20293609566660797</v>
      </c>
      <c r="R318" s="81">
        <v>0</v>
      </c>
      <c r="S318" s="81">
        <v>0.23328330748319645</v>
      </c>
      <c r="T318" s="82"/>
      <c r="U318" s="81">
        <v>133923</v>
      </c>
      <c r="V318" s="81">
        <v>120</v>
      </c>
      <c r="W318" s="81">
        <v>29</v>
      </c>
      <c r="X318" s="81">
        <v>565</v>
      </c>
      <c r="Y318" s="81">
        <v>1121</v>
      </c>
      <c r="Z318" s="81">
        <v>2402</v>
      </c>
      <c r="AA318" s="81">
        <v>823</v>
      </c>
      <c r="AB318" s="81">
        <v>3481</v>
      </c>
      <c r="AC318" s="81">
        <v>0</v>
      </c>
      <c r="AD318" s="81">
        <v>0.23328330748319645</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5.75</v>
      </c>
      <c r="BI318" s="81">
        <v>0</v>
      </c>
      <c r="BJ318" s="81">
        <v>0</v>
      </c>
      <c r="BK318" s="81">
        <v>0</v>
      </c>
      <c r="BL318" s="81">
        <v>0</v>
      </c>
      <c r="BM318" s="82"/>
      <c r="BN318" s="81">
        <v>0</v>
      </c>
      <c r="BO318" s="81">
        <v>1</v>
      </c>
      <c r="BP318" s="81">
        <v>0</v>
      </c>
      <c r="BQ318" s="81">
        <v>0</v>
      </c>
      <c r="BR318" s="81">
        <v>0</v>
      </c>
      <c r="BS318" s="81">
        <v>0</v>
      </c>
      <c r="BT318"/>
      <c r="BU318" s="80"/>
      <c r="BV318" s="80"/>
      <c r="BW318" s="80"/>
      <c r="BX318" s="80"/>
      <c r="BY318" s="80"/>
      <c r="BZ318" s="80"/>
      <c r="CA318" s="80"/>
      <c r="CB318" s="80"/>
      <c r="CC318" s="80"/>
    </row>
    <row r="319" spans="1:81">
      <c r="A319" s="80" t="s">
        <v>2090</v>
      </c>
      <c r="B319" s="80">
        <v>194</v>
      </c>
      <c r="C319" s="80">
        <v>7</v>
      </c>
      <c r="D319" s="80">
        <v>12</v>
      </c>
      <c r="E319" s="80">
        <v>2010</v>
      </c>
      <c r="F319" s="80" t="s">
        <v>86</v>
      </c>
      <c r="G319" s="80" t="s">
        <v>2083</v>
      </c>
      <c r="H319" s="80" t="s">
        <v>2084</v>
      </c>
      <c r="I319" s="177"/>
      <c r="J319" s="81">
        <v>0.78774220278923179</v>
      </c>
      <c r="K319" s="81">
        <v>0.19792847978795311</v>
      </c>
      <c r="L319" s="81">
        <v>2.1083147867286147</v>
      </c>
      <c r="M319" s="81">
        <v>2.2073170863677278</v>
      </c>
      <c r="N319" s="81">
        <v>3.5852962099229257</v>
      </c>
      <c r="O319" s="81">
        <v>4.701958311874229</v>
      </c>
      <c r="P319" s="81">
        <v>4.066381128665963</v>
      </c>
      <c r="Q319" s="81">
        <v>0.20667780635296862</v>
      </c>
      <c r="R319" s="81">
        <v>0</v>
      </c>
      <c r="S319" s="81">
        <v>0.28114633890941482</v>
      </c>
      <c r="T319" s="82"/>
      <c r="U319" s="81">
        <v>129426</v>
      </c>
      <c r="V319" s="81">
        <v>120</v>
      </c>
      <c r="W319" s="81">
        <v>29</v>
      </c>
      <c r="X319" s="81">
        <v>565</v>
      </c>
      <c r="Y319" s="81">
        <v>1114</v>
      </c>
      <c r="Z319" s="81">
        <v>2388</v>
      </c>
      <c r="AA319" s="81">
        <v>798</v>
      </c>
      <c r="AB319" s="81">
        <v>3397</v>
      </c>
      <c r="AC319" s="81">
        <v>0</v>
      </c>
      <c r="AD319" s="81">
        <v>0.28114633890941482</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5.64</v>
      </c>
      <c r="BI319" s="81">
        <v>0</v>
      </c>
      <c r="BJ319" s="81">
        <v>0</v>
      </c>
      <c r="BK319" s="81">
        <v>0</v>
      </c>
      <c r="BL319" s="81">
        <v>0</v>
      </c>
      <c r="BM319" s="82"/>
      <c r="BN319" s="81">
        <v>0</v>
      </c>
      <c r="BO319" s="81">
        <v>1</v>
      </c>
      <c r="BP319" s="81">
        <v>0</v>
      </c>
      <c r="BQ319" s="81">
        <v>0</v>
      </c>
      <c r="BR319" s="81">
        <v>0</v>
      </c>
      <c r="BS319" s="81">
        <v>0</v>
      </c>
      <c r="BT319"/>
      <c r="BU319" s="80">
        <v>5.64</v>
      </c>
      <c r="BV319" s="80">
        <v>0</v>
      </c>
      <c r="BW319" s="80">
        <v>0</v>
      </c>
      <c r="BX319" s="80">
        <v>0</v>
      </c>
      <c r="BY319" s="80">
        <v>0</v>
      </c>
      <c r="BZ319" s="80">
        <v>0</v>
      </c>
      <c r="CA319" s="80">
        <v>0</v>
      </c>
      <c r="CB319" s="80">
        <v>0</v>
      </c>
      <c r="CC319" s="80">
        <v>0</v>
      </c>
    </row>
    <row r="320" spans="1:81">
      <c r="A320" s="80" t="s">
        <v>2091</v>
      </c>
      <c r="B320" s="80">
        <v>195</v>
      </c>
      <c r="C320" s="80">
        <v>8</v>
      </c>
      <c r="D320" s="80">
        <v>12</v>
      </c>
      <c r="E320" s="80">
        <v>2011</v>
      </c>
      <c r="F320" s="80" t="s">
        <v>87</v>
      </c>
      <c r="G320" s="80" t="s">
        <v>2083</v>
      </c>
      <c r="H320" s="80" t="s">
        <v>2084</v>
      </c>
      <c r="I320" s="177"/>
      <c r="J320" s="81">
        <v>0.89368897723471075</v>
      </c>
      <c r="K320" s="81">
        <v>0.28784340718721074</v>
      </c>
      <c r="L320" s="81">
        <v>1.1948714217104257</v>
      </c>
      <c r="M320" s="81">
        <v>2.8008423841124066</v>
      </c>
      <c r="N320" s="81">
        <v>3.8355846898587824</v>
      </c>
      <c r="O320" s="81">
        <v>4.5750004889051823</v>
      </c>
      <c r="P320" s="81">
        <v>3.8696937520789909</v>
      </c>
      <c r="Q320" s="81">
        <v>0.23446575299122172</v>
      </c>
      <c r="R320" s="81">
        <v>0</v>
      </c>
      <c r="S320" s="81">
        <v>0.26123321242112757</v>
      </c>
      <c r="T320" s="82"/>
      <c r="U320" s="81">
        <v>127549</v>
      </c>
      <c r="V320" s="81">
        <v>120</v>
      </c>
      <c r="W320" s="81">
        <v>29</v>
      </c>
      <c r="X320" s="81">
        <v>565</v>
      </c>
      <c r="Y320" s="81">
        <v>1115</v>
      </c>
      <c r="Z320" s="81">
        <v>2374</v>
      </c>
      <c r="AA320" s="81">
        <v>782</v>
      </c>
      <c r="AB320" s="81">
        <v>3341</v>
      </c>
      <c r="AC320" s="81">
        <v>0</v>
      </c>
      <c r="AD320" s="81">
        <v>0.26123321242112757</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5.37</v>
      </c>
      <c r="BI320" s="81">
        <v>0</v>
      </c>
      <c r="BJ320" s="81">
        <v>0</v>
      </c>
      <c r="BK320" s="81">
        <v>0</v>
      </c>
      <c r="BL320" s="81">
        <v>0</v>
      </c>
      <c r="BM320" s="82"/>
      <c r="BN320" s="81">
        <v>0</v>
      </c>
      <c r="BO320" s="81">
        <v>1</v>
      </c>
      <c r="BP320" s="81">
        <v>0</v>
      </c>
      <c r="BQ320" s="81">
        <v>0</v>
      </c>
      <c r="BR320" s="81">
        <v>0</v>
      </c>
      <c r="BS320" s="81">
        <v>0</v>
      </c>
      <c r="BT320"/>
      <c r="BU320" s="80">
        <v>5.37</v>
      </c>
      <c r="BV320" s="80">
        <v>0</v>
      </c>
      <c r="BW320" s="80">
        <v>0</v>
      </c>
      <c r="BX320" s="80">
        <v>0</v>
      </c>
      <c r="BY320" s="80">
        <v>0</v>
      </c>
      <c r="BZ320" s="80">
        <v>0</v>
      </c>
      <c r="CA320" s="80">
        <v>0</v>
      </c>
      <c r="CB320" s="80">
        <v>0</v>
      </c>
      <c r="CC320" s="80">
        <v>0</v>
      </c>
    </row>
    <row r="321" spans="1:81">
      <c r="A321" s="80" t="s">
        <v>2092</v>
      </c>
      <c r="B321" s="80">
        <v>196</v>
      </c>
      <c r="C321" s="80">
        <v>9</v>
      </c>
      <c r="D321" s="80">
        <v>12</v>
      </c>
      <c r="E321" s="80">
        <v>2012</v>
      </c>
      <c r="F321" s="80" t="s">
        <v>88</v>
      </c>
      <c r="G321" s="80" t="s">
        <v>2083</v>
      </c>
      <c r="H321" s="80" t="s">
        <v>2084</v>
      </c>
      <c r="I321" s="177"/>
      <c r="J321" s="81">
        <v>1.0396440199048393</v>
      </c>
      <c r="K321" s="81">
        <v>0.28068600414345368</v>
      </c>
      <c r="L321" s="81">
        <v>1.1861883970009492</v>
      </c>
      <c r="M321" s="81">
        <v>2.8954135611798884</v>
      </c>
      <c r="N321" s="81">
        <v>4.0338781933955357</v>
      </c>
      <c r="O321" s="81">
        <v>4.5466467810352293</v>
      </c>
      <c r="P321" s="81">
        <v>3.8220382848683294</v>
      </c>
      <c r="Q321" s="81">
        <v>0.25009036562325698</v>
      </c>
      <c r="R321" s="81">
        <v>0</v>
      </c>
      <c r="S321" s="81">
        <v>0.31781326479819472</v>
      </c>
      <c r="T321" s="82"/>
      <c r="U321" s="81">
        <v>141890</v>
      </c>
      <c r="V321" s="81">
        <v>120</v>
      </c>
      <c r="W321" s="81">
        <v>29</v>
      </c>
      <c r="X321" s="81">
        <v>565</v>
      </c>
      <c r="Y321" s="81">
        <v>1114</v>
      </c>
      <c r="Z321" s="81">
        <v>2378</v>
      </c>
      <c r="AA321" s="81">
        <v>768</v>
      </c>
      <c r="AB321" s="81">
        <v>3280</v>
      </c>
      <c r="AC321" s="81">
        <v>0</v>
      </c>
      <c r="AD321" s="81">
        <v>0.31781326479819472</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6.5110000000000001</v>
      </c>
      <c r="BI321" s="81">
        <v>0</v>
      </c>
      <c r="BJ321" s="81">
        <v>0</v>
      </c>
      <c r="BK321" s="81">
        <v>0</v>
      </c>
      <c r="BL321" s="81">
        <v>0</v>
      </c>
      <c r="BM321" s="82"/>
      <c r="BN321" s="81">
        <v>0</v>
      </c>
      <c r="BO321" s="81">
        <v>1</v>
      </c>
      <c r="BP321" s="81">
        <v>0</v>
      </c>
      <c r="BQ321" s="81">
        <v>0</v>
      </c>
      <c r="BR321" s="81">
        <v>0</v>
      </c>
      <c r="BS321" s="81">
        <v>0</v>
      </c>
      <c r="BT321"/>
      <c r="BU321" s="80">
        <v>6.5110000000000001</v>
      </c>
      <c r="BV321" s="80">
        <v>0</v>
      </c>
      <c r="BW321" s="80">
        <v>0</v>
      </c>
      <c r="BX321" s="80">
        <v>0</v>
      </c>
      <c r="BY321" s="80">
        <v>0</v>
      </c>
      <c r="BZ321" s="80">
        <v>0</v>
      </c>
      <c r="CA321" s="80">
        <v>0</v>
      </c>
      <c r="CB321" s="80">
        <v>0</v>
      </c>
      <c r="CC321" s="80">
        <v>0</v>
      </c>
    </row>
    <row r="322" spans="1:81">
      <c r="A322" s="80" t="s">
        <v>2093</v>
      </c>
      <c r="B322" s="80">
        <v>197</v>
      </c>
      <c r="C322" s="80">
        <v>10</v>
      </c>
      <c r="D322" s="80">
        <v>12</v>
      </c>
      <c r="E322" s="80">
        <v>2013</v>
      </c>
      <c r="F322" s="80" t="s">
        <v>89</v>
      </c>
      <c r="G322" s="80" t="s">
        <v>2083</v>
      </c>
      <c r="H322" s="80" t="s">
        <v>2084</v>
      </c>
      <c r="I322" s="177"/>
      <c r="J322" s="81">
        <v>1.099639374757873</v>
      </c>
      <c r="K322" s="81">
        <v>0.2419635318832157</v>
      </c>
      <c r="L322" s="81">
        <v>1.2233430635770879</v>
      </c>
      <c r="M322" s="81">
        <v>2.7894966315715606</v>
      </c>
      <c r="N322" s="81">
        <v>4.0140797810294186</v>
      </c>
      <c r="O322" s="81">
        <v>4.3083976498760927</v>
      </c>
      <c r="P322" s="81">
        <v>3.8863929509387187</v>
      </c>
      <c r="Q322" s="81">
        <v>0.24815873974370953</v>
      </c>
      <c r="R322" s="81">
        <v>0</v>
      </c>
      <c r="S322" s="81">
        <v>0.36738870655036215</v>
      </c>
      <c r="T322" s="82"/>
      <c r="U322" s="81">
        <v>138878</v>
      </c>
      <c r="V322" s="81">
        <v>120</v>
      </c>
      <c r="W322" s="81">
        <v>29</v>
      </c>
      <c r="X322" s="81">
        <v>565</v>
      </c>
      <c r="Y322" s="81">
        <v>1110</v>
      </c>
      <c r="Z322" s="81">
        <v>2354</v>
      </c>
      <c r="AA322" s="81">
        <v>778</v>
      </c>
      <c r="AB322" s="81">
        <v>3208</v>
      </c>
      <c r="AC322" s="81">
        <v>0</v>
      </c>
      <c r="AD322" s="81">
        <v>0.36738870655036215</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7.7709999999999999</v>
      </c>
      <c r="BI322" s="81">
        <v>0</v>
      </c>
      <c r="BJ322" s="81">
        <v>0</v>
      </c>
      <c r="BK322" s="81">
        <v>0</v>
      </c>
      <c r="BL322" s="81">
        <v>0</v>
      </c>
      <c r="BM322" s="82"/>
      <c r="BN322" s="81">
        <v>0</v>
      </c>
      <c r="BO322" s="81">
        <v>1</v>
      </c>
      <c r="BP322" s="81">
        <v>0</v>
      </c>
      <c r="BQ322" s="81">
        <v>0</v>
      </c>
      <c r="BR322" s="81">
        <v>0</v>
      </c>
      <c r="BS322" s="81">
        <v>0</v>
      </c>
      <c r="BT322"/>
      <c r="BU322" s="80">
        <v>7.7709999999999999</v>
      </c>
      <c r="BV322" s="80">
        <v>0</v>
      </c>
      <c r="BW322" s="80">
        <v>0</v>
      </c>
      <c r="BX322" s="80">
        <v>0</v>
      </c>
      <c r="BY322" s="80">
        <v>0</v>
      </c>
      <c r="BZ322" s="80">
        <v>0</v>
      </c>
      <c r="CA322" s="80">
        <v>0</v>
      </c>
      <c r="CB322" s="80">
        <v>0</v>
      </c>
      <c r="CC322" s="80">
        <v>0</v>
      </c>
    </row>
    <row r="323" spans="1:81">
      <c r="A323" s="80" t="s">
        <v>2094</v>
      </c>
      <c r="B323" s="80">
        <v>198</v>
      </c>
      <c r="C323" s="80">
        <v>11</v>
      </c>
      <c r="D323" s="80">
        <v>12</v>
      </c>
      <c r="E323" s="80">
        <v>2014</v>
      </c>
      <c r="F323" s="80" t="s">
        <v>90</v>
      </c>
      <c r="G323" s="80" t="s">
        <v>2083</v>
      </c>
      <c r="H323" s="80" t="s">
        <v>2084</v>
      </c>
      <c r="I323" s="177"/>
      <c r="J323" s="81">
        <v>0.90056644317366186</v>
      </c>
      <c r="K323" s="81">
        <v>0.26131777133965456</v>
      </c>
      <c r="L323" s="81">
        <v>1.2571464120353932</v>
      </c>
      <c r="M323" s="81">
        <v>2.3934937013603417</v>
      </c>
      <c r="N323" s="81">
        <v>3.4560580728021741</v>
      </c>
      <c r="O323" s="81">
        <v>4.0681340785610054</v>
      </c>
      <c r="P323" s="81">
        <v>3.8262648904998922</v>
      </c>
      <c r="Q323" s="81">
        <v>0.23267905989104581</v>
      </c>
      <c r="R323" s="81">
        <v>0</v>
      </c>
      <c r="S323" s="81">
        <v>0.23711954497936685</v>
      </c>
      <c r="T323" s="82"/>
      <c r="U323" s="81">
        <v>126389</v>
      </c>
      <c r="V323" s="81">
        <v>114</v>
      </c>
      <c r="W323" s="81">
        <v>28</v>
      </c>
      <c r="X323" s="81">
        <v>531</v>
      </c>
      <c r="Y323" s="81">
        <v>1100</v>
      </c>
      <c r="Z323" s="81">
        <v>2341</v>
      </c>
      <c r="AA323" s="81">
        <v>762</v>
      </c>
      <c r="AB323" s="81">
        <v>3135</v>
      </c>
      <c r="AC323" s="81">
        <v>0</v>
      </c>
      <c r="AD323" s="81">
        <v>0.23711954497936685</v>
      </c>
      <c r="AE323" s="82"/>
      <c r="AF323" s="81">
        <v>1001551.7640232315</v>
      </c>
      <c r="AG323" s="81">
        <v>232935.08227081606</v>
      </c>
      <c r="AH323" s="81">
        <v>319452.72007385414</v>
      </c>
      <c r="AI323" s="81">
        <v>3430676.7038654685</v>
      </c>
      <c r="AJ323" s="81">
        <v>4894046.0126929255</v>
      </c>
      <c r="AK323" s="81">
        <v>0</v>
      </c>
      <c r="AL323" s="81">
        <v>0</v>
      </c>
      <c r="AM323" s="81">
        <v>430388.65302107675</v>
      </c>
      <c r="AN323" s="81">
        <v>0</v>
      </c>
      <c r="AO323" s="81">
        <v>0</v>
      </c>
      <c r="AP323" s="82"/>
      <c r="AQ323" s="81">
        <v>14</v>
      </c>
      <c r="AR323" s="81">
        <v>4</v>
      </c>
      <c r="AS323" s="81">
        <v>0</v>
      </c>
      <c r="AT323" s="81">
        <v>0</v>
      </c>
      <c r="AU323" s="81">
        <v>0</v>
      </c>
      <c r="AV323" s="81">
        <v>0</v>
      </c>
      <c r="AW323" s="81" t="s">
        <v>564</v>
      </c>
      <c r="AX323" s="82"/>
      <c r="AY323" s="81">
        <v>70.5</v>
      </c>
      <c r="AZ323" s="81">
        <v>1575.5</v>
      </c>
      <c r="BA323" s="81">
        <v>0</v>
      </c>
      <c r="BB323" s="81">
        <v>0</v>
      </c>
      <c r="BC323" s="81">
        <v>0</v>
      </c>
      <c r="BD323" s="81">
        <v>0</v>
      </c>
      <c r="BE323" s="81" t="s">
        <v>564</v>
      </c>
      <c r="BF323" s="82"/>
      <c r="BG323" s="81">
        <v>0</v>
      </c>
      <c r="BH323" s="81">
        <v>7.2729999999999997</v>
      </c>
      <c r="BI323" s="81">
        <v>0</v>
      </c>
      <c r="BJ323" s="81">
        <v>0</v>
      </c>
      <c r="BK323" s="81">
        <v>0</v>
      </c>
      <c r="BL323" s="81">
        <v>0</v>
      </c>
      <c r="BM323" s="82"/>
      <c r="BN323" s="81">
        <v>0</v>
      </c>
      <c r="BO323" s="81">
        <v>1</v>
      </c>
      <c r="BP323" s="81">
        <v>0</v>
      </c>
      <c r="BQ323" s="81">
        <v>0</v>
      </c>
      <c r="BR323" s="81">
        <v>0</v>
      </c>
      <c r="BS323" s="81">
        <v>0</v>
      </c>
      <c r="BT323"/>
      <c r="BU323" s="80">
        <v>7.2729999999999997</v>
      </c>
      <c r="BV323" s="80">
        <v>0</v>
      </c>
      <c r="BW323" s="80">
        <v>0</v>
      </c>
      <c r="BX323" s="80">
        <v>0</v>
      </c>
      <c r="BY323" s="80">
        <v>0</v>
      </c>
      <c r="BZ323" s="80">
        <v>0</v>
      </c>
      <c r="CA323" s="80">
        <v>0</v>
      </c>
      <c r="CB323" s="80">
        <v>0</v>
      </c>
      <c r="CC323" s="80">
        <v>0</v>
      </c>
    </row>
    <row r="324" spans="1:81">
      <c r="A324" s="80" t="s">
        <v>2095</v>
      </c>
      <c r="B324" s="80">
        <v>199</v>
      </c>
      <c r="C324" s="80">
        <v>12</v>
      </c>
      <c r="D324" s="80">
        <v>12</v>
      </c>
      <c r="E324" s="80">
        <v>2015</v>
      </c>
      <c r="F324" s="80" t="s">
        <v>91</v>
      </c>
      <c r="G324" s="80" t="s">
        <v>2083</v>
      </c>
      <c r="H324" s="80" t="s">
        <v>2084</v>
      </c>
      <c r="I324" s="177"/>
      <c r="J324" s="81">
        <v>0.65558465872633442</v>
      </c>
      <c r="K324" s="81">
        <v>0.24959192910884703</v>
      </c>
      <c r="L324" s="81">
        <v>1.3860499726987996</v>
      </c>
      <c r="M324" s="81">
        <v>2.5081676195271143</v>
      </c>
      <c r="N324" s="81">
        <v>3.3952491564087026</v>
      </c>
      <c r="O324" s="81">
        <v>4.0121006864775346</v>
      </c>
      <c r="P324" s="81">
        <v>3.8745031228403506</v>
      </c>
      <c r="Q324" s="81">
        <v>0.22146004652541706</v>
      </c>
      <c r="R324" s="81">
        <v>0</v>
      </c>
      <c r="S324" s="81">
        <v>0.41248033944492113</v>
      </c>
      <c r="T324" s="82"/>
      <c r="U324" s="81">
        <v>98805</v>
      </c>
      <c r="V324" s="81">
        <v>114</v>
      </c>
      <c r="W324" s="81">
        <v>28</v>
      </c>
      <c r="X324" s="81">
        <v>531</v>
      </c>
      <c r="Y324" s="81">
        <v>1091</v>
      </c>
      <c r="Z324" s="81">
        <v>2331</v>
      </c>
      <c r="AA324" s="81">
        <v>771</v>
      </c>
      <c r="AB324" s="81">
        <v>3048</v>
      </c>
      <c r="AC324" s="81">
        <v>0</v>
      </c>
      <c r="AD324" s="81">
        <v>0.41248033944492113</v>
      </c>
      <c r="AE324" s="82"/>
      <c r="AF324" s="81">
        <v>748237.50444165245</v>
      </c>
      <c r="AG324" s="81">
        <v>206127.02761145605</v>
      </c>
      <c r="AH324" s="81">
        <v>291941.72497652879</v>
      </c>
      <c r="AI324" s="81">
        <v>3754944.7972989404</v>
      </c>
      <c r="AJ324" s="81">
        <v>5039402.3818554021</v>
      </c>
      <c r="AK324" s="81">
        <v>0</v>
      </c>
      <c r="AL324" s="81">
        <v>0</v>
      </c>
      <c r="AM324" s="81">
        <v>417715.61412088608</v>
      </c>
      <c r="AN324" s="81">
        <v>0</v>
      </c>
      <c r="AO324" s="81">
        <v>0</v>
      </c>
      <c r="AP324" s="82"/>
      <c r="AQ324" s="81">
        <v>19</v>
      </c>
      <c r="AR324" s="81">
        <v>5</v>
      </c>
      <c r="AS324" s="81">
        <v>0</v>
      </c>
      <c r="AT324" s="81">
        <v>0</v>
      </c>
      <c r="AU324" s="81">
        <v>0</v>
      </c>
      <c r="AV324" s="81">
        <v>0</v>
      </c>
      <c r="AW324" s="81" t="s">
        <v>564</v>
      </c>
      <c r="AX324" s="82"/>
      <c r="AY324" s="81">
        <v>98.5</v>
      </c>
      <c r="AZ324" s="81">
        <v>1585.8</v>
      </c>
      <c r="BA324" s="81">
        <v>0</v>
      </c>
      <c r="BB324" s="81">
        <v>0</v>
      </c>
      <c r="BC324" s="81">
        <v>0</v>
      </c>
      <c r="BD324" s="81">
        <v>0</v>
      </c>
      <c r="BE324" s="81" t="s">
        <v>564</v>
      </c>
      <c r="BF324" s="82"/>
      <c r="BG324" s="81">
        <v>0</v>
      </c>
      <c r="BH324" s="81">
        <v>7.2939999999999996</v>
      </c>
      <c r="BI324" s="81">
        <v>0</v>
      </c>
      <c r="BJ324" s="81">
        <v>0</v>
      </c>
      <c r="BK324" s="81">
        <v>0</v>
      </c>
      <c r="BL324" s="81">
        <v>0</v>
      </c>
      <c r="BM324" s="82"/>
      <c r="BN324" s="81">
        <v>0</v>
      </c>
      <c r="BO324" s="81">
        <v>1</v>
      </c>
      <c r="BP324" s="81">
        <v>0</v>
      </c>
      <c r="BQ324" s="81">
        <v>0</v>
      </c>
      <c r="BR324" s="81">
        <v>0</v>
      </c>
      <c r="BS324" s="81">
        <v>0</v>
      </c>
      <c r="BT324"/>
      <c r="BU324" s="80">
        <v>7.2939999999999996</v>
      </c>
      <c r="BV324" s="80">
        <v>0</v>
      </c>
      <c r="BW324" s="80">
        <v>0</v>
      </c>
      <c r="BX324" s="80">
        <v>0</v>
      </c>
      <c r="BY324" s="80">
        <v>0</v>
      </c>
      <c r="BZ324" s="80">
        <v>0</v>
      </c>
      <c r="CA324" s="80">
        <v>0</v>
      </c>
      <c r="CB324" s="80">
        <v>0</v>
      </c>
      <c r="CC324" s="80">
        <v>0</v>
      </c>
    </row>
    <row r="325" spans="1:81">
      <c r="A325" s="80" t="s">
        <v>2096</v>
      </c>
      <c r="B325" s="80">
        <v>200</v>
      </c>
      <c r="C325" s="80">
        <v>13</v>
      </c>
      <c r="D325" s="80">
        <v>12</v>
      </c>
      <c r="E325" s="80">
        <v>2016</v>
      </c>
      <c r="F325" s="80" t="s">
        <v>92</v>
      </c>
      <c r="G325" s="80" t="s">
        <v>2083</v>
      </c>
      <c r="H325" s="80" t="s">
        <v>2084</v>
      </c>
      <c r="I325" s="177"/>
      <c r="J325" s="81">
        <v>0.77766496763082005</v>
      </c>
      <c r="K325" s="81">
        <v>0.24928999087163037</v>
      </c>
      <c r="L325" s="81">
        <v>1.6239939141977036</v>
      </c>
      <c r="M325" s="81">
        <v>2.1950597107360874</v>
      </c>
      <c r="N325" s="81">
        <v>2.9836779991401379</v>
      </c>
      <c r="O325" s="81">
        <v>3.9633799553062601</v>
      </c>
      <c r="P325" s="81">
        <v>3.7898031085673605</v>
      </c>
      <c r="Q325" s="81">
        <v>0.2114016593589591</v>
      </c>
      <c r="R325" s="81">
        <v>0</v>
      </c>
      <c r="S325" s="81">
        <v>0.32829544115556292</v>
      </c>
      <c r="T325" s="82"/>
      <c r="U325" s="81">
        <v>122533</v>
      </c>
      <c r="V325" s="81">
        <v>114</v>
      </c>
      <c r="W325" s="81">
        <v>28</v>
      </c>
      <c r="X325" s="81">
        <v>531</v>
      </c>
      <c r="Y325" s="81">
        <v>1090</v>
      </c>
      <c r="Z325" s="81">
        <v>2331</v>
      </c>
      <c r="AA325" s="81">
        <v>780</v>
      </c>
      <c r="AB325" s="81">
        <v>2993</v>
      </c>
      <c r="AC325" s="81">
        <v>0</v>
      </c>
      <c r="AD325" s="81">
        <v>0.32829544115556292</v>
      </c>
      <c r="AE325" s="82"/>
      <c r="AF325" s="81">
        <v>904426.19640748668</v>
      </c>
      <c r="AG325" s="81">
        <v>198156.84968270079</v>
      </c>
      <c r="AH325" s="81">
        <v>254191.17452910091</v>
      </c>
      <c r="AI325" s="81">
        <v>3507284.7750947159</v>
      </c>
      <c r="AJ325" s="81">
        <v>4288513.7011443153</v>
      </c>
      <c r="AK325" s="81">
        <v>0</v>
      </c>
      <c r="AL325" s="81">
        <v>0</v>
      </c>
      <c r="AM325" s="81">
        <v>410496.76297058328</v>
      </c>
      <c r="AN325" s="81">
        <v>0</v>
      </c>
      <c r="AO325" s="81">
        <v>0</v>
      </c>
      <c r="AP325" s="82"/>
      <c r="AQ325" s="81">
        <v>22</v>
      </c>
      <c r="AR325" s="81">
        <v>5</v>
      </c>
      <c r="AS325" s="81">
        <v>0</v>
      </c>
      <c r="AT325" s="81">
        <v>0</v>
      </c>
      <c r="AU325" s="81">
        <v>0</v>
      </c>
      <c r="AV325" s="81">
        <v>0</v>
      </c>
      <c r="AW325" s="81" t="s">
        <v>564</v>
      </c>
      <c r="AX325" s="82"/>
      <c r="AY325" s="81">
        <v>112.6</v>
      </c>
      <c r="AZ325" s="81">
        <v>1585.8</v>
      </c>
      <c r="BA325" s="81">
        <v>0</v>
      </c>
      <c r="BB325" s="81">
        <v>0</v>
      </c>
      <c r="BC325" s="81">
        <v>0</v>
      </c>
      <c r="BD325" s="81">
        <v>0</v>
      </c>
      <c r="BE325" s="81" t="s">
        <v>564</v>
      </c>
      <c r="BF325" s="82"/>
      <c r="BG325" s="81">
        <v>0</v>
      </c>
      <c r="BH325" s="81">
        <v>6.8550000000000004</v>
      </c>
      <c r="BI325" s="81">
        <v>0</v>
      </c>
      <c r="BJ325" s="81">
        <v>0</v>
      </c>
      <c r="BK325" s="81">
        <v>0</v>
      </c>
      <c r="BL325" s="81">
        <v>0</v>
      </c>
      <c r="BM325" s="82"/>
      <c r="BN325" s="81">
        <v>0</v>
      </c>
      <c r="BO325" s="81">
        <v>1</v>
      </c>
      <c r="BP325" s="81">
        <v>0</v>
      </c>
      <c r="BQ325" s="81">
        <v>0</v>
      </c>
      <c r="BR325" s="81">
        <v>0</v>
      </c>
      <c r="BS325" s="81">
        <v>0</v>
      </c>
      <c r="BT325"/>
      <c r="BU325" s="80">
        <v>6.8550000000000004</v>
      </c>
      <c r="BV325" s="80">
        <v>0</v>
      </c>
      <c r="BW325" s="80">
        <v>0</v>
      </c>
      <c r="BX325" s="80">
        <v>0</v>
      </c>
      <c r="BY325" s="80">
        <v>0</v>
      </c>
      <c r="BZ325" s="80">
        <v>0</v>
      </c>
      <c r="CA325" s="80">
        <v>0</v>
      </c>
      <c r="CB325" s="80">
        <v>0</v>
      </c>
      <c r="CC325" s="80">
        <v>0</v>
      </c>
    </row>
    <row r="326" spans="1:81">
      <c r="A326" s="80" t="s">
        <v>2097</v>
      </c>
      <c r="B326" s="80">
        <v>201</v>
      </c>
      <c r="C326" s="80">
        <v>14</v>
      </c>
      <c r="D326" s="80">
        <v>12</v>
      </c>
      <c r="E326" s="80">
        <v>2017</v>
      </c>
      <c r="F326" s="80" t="s">
        <v>71</v>
      </c>
      <c r="G326" s="80" t="s">
        <v>2083</v>
      </c>
      <c r="H326" s="80" t="s">
        <v>2084</v>
      </c>
      <c r="I326" s="177"/>
      <c r="J326" s="81">
        <v>0.82183486978273412</v>
      </c>
      <c r="K326" s="81">
        <v>0.2596746473575412</v>
      </c>
      <c r="L326" s="81">
        <v>1.4207729761335073</v>
      </c>
      <c r="M326" s="81">
        <v>2.117231411842158</v>
      </c>
      <c r="N326" s="81">
        <v>3.213679833274949</v>
      </c>
      <c r="O326" s="81">
        <v>3.8970344911628523</v>
      </c>
      <c r="P326" s="81">
        <v>3.7223445661740122</v>
      </c>
      <c r="Q326" s="81">
        <v>0.19875491729845859</v>
      </c>
      <c r="R326" s="81">
        <v>0</v>
      </c>
      <c r="S326" s="81">
        <v>0.21647596864284313</v>
      </c>
      <c r="T326" s="82"/>
      <c r="U326" s="81">
        <v>140756</v>
      </c>
      <c r="V326" s="81">
        <v>114</v>
      </c>
      <c r="W326" s="81">
        <v>28</v>
      </c>
      <c r="X326" s="81">
        <v>531</v>
      </c>
      <c r="Y326" s="81">
        <v>1085</v>
      </c>
      <c r="Z326" s="81">
        <v>2330</v>
      </c>
      <c r="AA326" s="81">
        <v>771</v>
      </c>
      <c r="AB326" s="81">
        <v>2910</v>
      </c>
      <c r="AC326" s="81">
        <v>0</v>
      </c>
      <c r="AD326" s="81">
        <v>0.2164759686428431</v>
      </c>
      <c r="AE326" s="82"/>
      <c r="AF326" s="81">
        <v>979176.13534600253</v>
      </c>
      <c r="AG326" s="81">
        <v>205609.2777864635</v>
      </c>
      <c r="AH326" s="81">
        <v>303819.44991699193</v>
      </c>
      <c r="AI326" s="81">
        <v>3515475.8188321209</v>
      </c>
      <c r="AJ326" s="81">
        <v>4717794.6542974217</v>
      </c>
      <c r="AK326" s="81">
        <v>0</v>
      </c>
      <c r="AL326" s="81">
        <v>0</v>
      </c>
      <c r="AM326" s="81">
        <v>399737.6271304987</v>
      </c>
      <c r="AN326" s="81">
        <v>0</v>
      </c>
      <c r="AO326" s="81">
        <v>0</v>
      </c>
      <c r="AP326" s="82"/>
      <c r="AQ326" s="81">
        <v>24</v>
      </c>
      <c r="AR326" s="81">
        <v>8</v>
      </c>
      <c r="AS326" s="81">
        <v>0</v>
      </c>
      <c r="AT326" s="81">
        <v>0</v>
      </c>
      <c r="AU326" s="81">
        <v>0</v>
      </c>
      <c r="AV326" s="81">
        <v>0</v>
      </c>
      <c r="AW326" s="81" t="s">
        <v>564</v>
      </c>
      <c r="AX326" s="82"/>
      <c r="AY326" s="81">
        <v>124.1</v>
      </c>
      <c r="AZ326" s="81">
        <v>1666.5</v>
      </c>
      <c r="BA326" s="81">
        <v>0</v>
      </c>
      <c r="BB326" s="81">
        <v>0</v>
      </c>
      <c r="BC326" s="81">
        <v>0</v>
      </c>
      <c r="BD326" s="81">
        <v>0</v>
      </c>
      <c r="BE326" s="81" t="s">
        <v>564</v>
      </c>
      <c r="BF326" s="82"/>
      <c r="BG326" s="81">
        <v>0</v>
      </c>
      <c r="BH326" s="81">
        <v>6.8209999999999997</v>
      </c>
      <c r="BI326" s="81">
        <v>0</v>
      </c>
      <c r="BJ326" s="81">
        <v>0</v>
      </c>
      <c r="BK326" s="81">
        <v>0</v>
      </c>
      <c r="BL326" s="81">
        <v>0</v>
      </c>
      <c r="BM326" s="82"/>
      <c r="BN326" s="81">
        <v>0</v>
      </c>
      <c r="BO326" s="81">
        <v>1</v>
      </c>
      <c r="BP326" s="81">
        <v>0</v>
      </c>
      <c r="BQ326" s="81">
        <v>0</v>
      </c>
      <c r="BR326" s="81">
        <v>0</v>
      </c>
      <c r="BS326" s="81">
        <v>0</v>
      </c>
      <c r="BT326"/>
      <c r="BU326" s="80">
        <v>6.8209999999999997</v>
      </c>
      <c r="BV326" s="80">
        <v>0</v>
      </c>
      <c r="BW326" s="80">
        <v>0</v>
      </c>
      <c r="BX326" s="80">
        <v>0</v>
      </c>
      <c r="BY326" s="80">
        <v>0</v>
      </c>
      <c r="BZ326" s="80">
        <v>0</v>
      </c>
      <c r="CA326" s="80">
        <v>0</v>
      </c>
      <c r="CB326" s="80">
        <v>0</v>
      </c>
      <c r="CC326" s="80">
        <v>0</v>
      </c>
    </row>
    <row r="327" spans="1:81">
      <c r="A327" s="80" t="s">
        <v>2098</v>
      </c>
      <c r="B327" s="80">
        <v>202</v>
      </c>
      <c r="C327" s="80">
        <v>15</v>
      </c>
      <c r="D327" s="80">
        <v>12</v>
      </c>
      <c r="E327" s="80">
        <v>2018</v>
      </c>
      <c r="F327" s="80" t="s">
        <v>93</v>
      </c>
      <c r="G327" s="80" t="s">
        <v>2083</v>
      </c>
      <c r="H327" s="80" t="s">
        <v>2084</v>
      </c>
      <c r="I327" s="177"/>
      <c r="J327" s="81">
        <v>0.83914487245627811</v>
      </c>
      <c r="K327" s="81">
        <v>0.24416011039990498</v>
      </c>
      <c r="L327" s="81">
        <v>1.3310043172744892</v>
      </c>
      <c r="M327" s="81">
        <v>2.0932510338024497</v>
      </c>
      <c r="N327" s="81">
        <v>3.008562405456229</v>
      </c>
      <c r="O327" s="81">
        <v>3.7647372727010064</v>
      </c>
      <c r="P327" s="81">
        <v>3.6613920389961474</v>
      </c>
      <c r="Q327" s="81">
        <v>0.17892051079307378</v>
      </c>
      <c r="R327" s="81">
        <v>0</v>
      </c>
      <c r="S327" s="81">
        <v>0.27753134465068752</v>
      </c>
      <c r="T327" s="82"/>
      <c r="U327" s="81">
        <v>152914</v>
      </c>
      <c r="V327" s="81">
        <v>114</v>
      </c>
      <c r="W327" s="81">
        <v>28</v>
      </c>
      <c r="X327" s="81">
        <v>531</v>
      </c>
      <c r="Y327" s="81">
        <v>1078</v>
      </c>
      <c r="Z327" s="81">
        <v>2294</v>
      </c>
      <c r="AA327" s="81">
        <v>766</v>
      </c>
      <c r="AB327" s="81">
        <v>2823</v>
      </c>
      <c r="AC327" s="81">
        <v>0</v>
      </c>
      <c r="AD327" s="81">
        <v>0.27753134465068752</v>
      </c>
      <c r="AE327" s="82"/>
      <c r="AF327" s="81">
        <v>1017846.955160007</v>
      </c>
      <c r="AG327" s="81">
        <v>185677.43748572061</v>
      </c>
      <c r="AH327" s="81">
        <v>289973.26920872863</v>
      </c>
      <c r="AI327" s="81">
        <v>3425749.9279237511</v>
      </c>
      <c r="AJ327" s="81">
        <v>4638907.6911255987</v>
      </c>
      <c r="AK327" s="81">
        <v>0</v>
      </c>
      <c r="AL327" s="81">
        <v>0</v>
      </c>
      <c r="AM327" s="81">
        <v>388589.08553898468</v>
      </c>
      <c r="AN327" s="81">
        <v>0</v>
      </c>
      <c r="AO327" s="81">
        <v>0</v>
      </c>
      <c r="AP327" s="82"/>
      <c r="AQ327" s="81">
        <v>26</v>
      </c>
      <c r="AR327" s="81">
        <v>10</v>
      </c>
      <c r="AS327" s="81">
        <v>0</v>
      </c>
      <c r="AT327" s="81">
        <v>0</v>
      </c>
      <c r="AU327" s="81">
        <v>0</v>
      </c>
      <c r="AV327" s="81">
        <v>0</v>
      </c>
      <c r="AW327" s="81" t="s">
        <v>564</v>
      </c>
      <c r="AX327" s="82"/>
      <c r="AY327" s="81">
        <v>131.9</v>
      </c>
      <c r="AZ327" s="81">
        <v>1898</v>
      </c>
      <c r="BA327" s="81">
        <v>0</v>
      </c>
      <c r="BB327" s="81">
        <v>0</v>
      </c>
      <c r="BC327" s="81">
        <v>0</v>
      </c>
      <c r="BD327" s="81">
        <v>0</v>
      </c>
      <c r="BE327" s="81" t="s">
        <v>564</v>
      </c>
      <c r="BF327" s="82"/>
      <c r="BG327" s="81">
        <v>0</v>
      </c>
      <c r="BH327" s="81">
        <v>7.226</v>
      </c>
      <c r="BI327" s="81">
        <v>0</v>
      </c>
      <c r="BJ327" s="81">
        <v>0</v>
      </c>
      <c r="BK327" s="81">
        <v>0</v>
      </c>
      <c r="BL327" s="81">
        <v>0</v>
      </c>
      <c r="BM327" s="82"/>
      <c r="BN327" s="81">
        <v>0</v>
      </c>
      <c r="BO327" s="81">
        <v>1</v>
      </c>
      <c r="BP327" s="81">
        <v>0</v>
      </c>
      <c r="BQ327" s="81">
        <v>0</v>
      </c>
      <c r="BR327" s="81">
        <v>0</v>
      </c>
      <c r="BS327" s="81">
        <v>0</v>
      </c>
      <c r="BT327"/>
      <c r="BU327" s="80">
        <v>7.226</v>
      </c>
      <c r="BV327" s="80">
        <v>0</v>
      </c>
      <c r="BW327" s="80">
        <v>0</v>
      </c>
      <c r="BX327" s="80">
        <v>0</v>
      </c>
      <c r="BY327" s="80">
        <v>0</v>
      </c>
      <c r="BZ327" s="80">
        <v>0</v>
      </c>
      <c r="CA327" s="80">
        <v>0</v>
      </c>
      <c r="CB327" s="80">
        <v>0</v>
      </c>
      <c r="CC327" s="80">
        <v>0</v>
      </c>
    </row>
    <row r="328" spans="1:81">
      <c r="A328" s="80" t="s">
        <v>2099</v>
      </c>
      <c r="B328" s="80">
        <v>203</v>
      </c>
      <c r="C328" s="80">
        <v>16</v>
      </c>
      <c r="D328" s="80">
        <v>12</v>
      </c>
      <c r="E328" s="80">
        <v>2019</v>
      </c>
      <c r="F328" s="80" t="s">
        <v>73</v>
      </c>
      <c r="G328" s="80" t="s">
        <v>2083</v>
      </c>
      <c r="H328" s="80" t="s">
        <v>2084</v>
      </c>
      <c r="I328" s="177"/>
      <c r="J328" s="81">
        <v>0.72278797734230082</v>
      </c>
      <c r="K328" s="81">
        <v>0.21555340974437567</v>
      </c>
      <c r="L328" s="81">
        <v>1.3422087899523132</v>
      </c>
      <c r="M328" s="81">
        <v>1.9820010604115641</v>
      </c>
      <c r="N328" s="81">
        <v>2.6324208459874763</v>
      </c>
      <c r="O328" s="81">
        <v>3.6433711633968757</v>
      </c>
      <c r="P328" s="81">
        <v>3.6408428880090824</v>
      </c>
      <c r="Q328" s="81">
        <v>0.16988429865193941</v>
      </c>
      <c r="R328" s="81">
        <v>0</v>
      </c>
      <c r="S328" s="81">
        <v>0.24863421277449158</v>
      </c>
      <c r="T328" s="82"/>
      <c r="U328" s="81">
        <v>137653</v>
      </c>
      <c r="V328" s="81">
        <v>114</v>
      </c>
      <c r="W328" s="81">
        <v>28</v>
      </c>
      <c r="X328" s="81">
        <v>531</v>
      </c>
      <c r="Y328" s="81">
        <v>1085</v>
      </c>
      <c r="Z328" s="81">
        <v>2281</v>
      </c>
      <c r="AA328" s="81">
        <v>756</v>
      </c>
      <c r="AB328" s="81">
        <v>2753</v>
      </c>
      <c r="AC328" s="81">
        <v>0</v>
      </c>
      <c r="AD328" s="81">
        <v>0.2486342127744916</v>
      </c>
      <c r="AE328" s="82"/>
      <c r="AF328" s="81">
        <v>896235.88302296214</v>
      </c>
      <c r="AG328" s="81">
        <v>173391.3601841522</v>
      </c>
      <c r="AH328" s="81">
        <v>307462.04633468128</v>
      </c>
      <c r="AI328" s="81">
        <v>3378972.8047846458</v>
      </c>
      <c r="AJ328" s="81">
        <v>4077444.5461074971</v>
      </c>
      <c r="AK328" s="81">
        <v>0</v>
      </c>
      <c r="AL328" s="81">
        <v>0</v>
      </c>
      <c r="AM328" s="81">
        <v>374937.87542709592</v>
      </c>
      <c r="AN328" s="81">
        <v>0</v>
      </c>
      <c r="AO328" s="81">
        <v>0</v>
      </c>
      <c r="AP328" s="82"/>
      <c r="AQ328" s="81">
        <v>29</v>
      </c>
      <c r="AR328" s="81">
        <v>11</v>
      </c>
      <c r="AS328" s="81">
        <v>0</v>
      </c>
      <c r="AT328" s="81">
        <v>0</v>
      </c>
      <c r="AU328" s="81">
        <v>0</v>
      </c>
      <c r="AV328" s="81">
        <v>0</v>
      </c>
      <c r="AW328" s="81" t="s">
        <v>564</v>
      </c>
      <c r="AX328" s="82"/>
      <c r="AY328" s="81">
        <v>146.1</v>
      </c>
      <c r="AZ328" s="81">
        <v>1947.3</v>
      </c>
      <c r="BA328" s="81">
        <v>0</v>
      </c>
      <c r="BB328" s="81">
        <v>0</v>
      </c>
      <c r="BC328" s="81">
        <v>0</v>
      </c>
      <c r="BD328" s="81">
        <v>0</v>
      </c>
      <c r="BE328" s="81" t="s">
        <v>564</v>
      </c>
      <c r="BF328" s="82"/>
      <c r="BG328" s="81">
        <v>0</v>
      </c>
      <c r="BH328" s="81">
        <v>7.2290000000000001</v>
      </c>
      <c r="BI328" s="81">
        <v>0</v>
      </c>
      <c r="BJ328" s="81">
        <v>0</v>
      </c>
      <c r="BK328" s="81">
        <v>0</v>
      </c>
      <c r="BL328" s="81">
        <v>0</v>
      </c>
      <c r="BM328" s="82"/>
      <c r="BN328" s="81">
        <v>0</v>
      </c>
      <c r="BO328" s="81">
        <v>1</v>
      </c>
      <c r="BP328" s="81">
        <v>0</v>
      </c>
      <c r="BQ328" s="81">
        <v>0</v>
      </c>
      <c r="BR328" s="81">
        <v>0</v>
      </c>
      <c r="BS328" s="81">
        <v>0</v>
      </c>
      <c r="BT328"/>
      <c r="BU328" s="80">
        <v>7.2290000000000001</v>
      </c>
      <c r="BV328" s="80">
        <v>0</v>
      </c>
      <c r="BW328" s="80">
        <v>0</v>
      </c>
      <c r="BX328" s="80">
        <v>0</v>
      </c>
      <c r="BY328" s="80">
        <v>0</v>
      </c>
      <c r="BZ328" s="80">
        <v>0</v>
      </c>
      <c r="CA328" s="80">
        <v>0</v>
      </c>
      <c r="CB328" s="80">
        <v>0</v>
      </c>
      <c r="CC328" s="80">
        <v>0</v>
      </c>
    </row>
    <row r="329" spans="1:81">
      <c r="A329" s="80" t="s">
        <v>2100</v>
      </c>
      <c r="B329" s="80">
        <v>204</v>
      </c>
      <c r="C329" s="80">
        <v>17</v>
      </c>
      <c r="D329" s="80">
        <v>12</v>
      </c>
      <c r="E329" s="80">
        <v>2020</v>
      </c>
      <c r="F329" s="80" t="s">
        <v>218</v>
      </c>
      <c r="G329" s="174" t="s">
        <v>2083</v>
      </c>
      <c r="H329" s="80" t="s">
        <v>2084</v>
      </c>
      <c r="I329" s="177"/>
      <c r="J329" s="81">
        <v>0.64810616464923698</v>
      </c>
      <c r="K329" s="81">
        <v>0.19467081230829214</v>
      </c>
      <c r="L329" s="81">
        <v>1.1758958424087487</v>
      </c>
      <c r="M329" s="81">
        <v>1.9479763808199677</v>
      </c>
      <c r="N329" s="81">
        <v>2.7413177856519351</v>
      </c>
      <c r="O329" s="81">
        <v>3.1543239668992591</v>
      </c>
      <c r="P329" s="81">
        <v>3.3776305527702641</v>
      </c>
      <c r="Q329" s="81">
        <v>0.15984915672250891</v>
      </c>
      <c r="R329" s="81">
        <v>0</v>
      </c>
      <c r="S329" s="81">
        <v>0.23716253623109881</v>
      </c>
      <c r="T329" s="82"/>
      <c r="U329" s="81">
        <v>116031</v>
      </c>
      <c r="V329" s="81">
        <v>94</v>
      </c>
      <c r="W329" s="81">
        <v>25</v>
      </c>
      <c r="X329" s="81">
        <v>576</v>
      </c>
      <c r="Y329" s="81">
        <v>1085</v>
      </c>
      <c r="Z329" s="81">
        <v>2254</v>
      </c>
      <c r="AA329" s="81">
        <v>762</v>
      </c>
      <c r="AB329" s="81">
        <v>2711</v>
      </c>
      <c r="AC329" s="81">
        <v>0</v>
      </c>
      <c r="AD329" s="81">
        <v>0.23716253623109881</v>
      </c>
      <c r="AE329" s="82"/>
      <c r="AF329" s="81">
        <v>813199.16416399973</v>
      </c>
      <c r="AG329" s="81">
        <v>148471.74979296434</v>
      </c>
      <c r="AH329" s="81">
        <v>277309.7062579816</v>
      </c>
      <c r="AI329" s="81">
        <v>3325942.4358846783</v>
      </c>
      <c r="AJ329" s="81">
        <v>4400654.2943998771</v>
      </c>
      <c r="AK329" s="81"/>
      <c r="AL329" s="81"/>
      <c r="AM329" s="81">
        <v>353815.61983821087</v>
      </c>
      <c r="AN329" s="81"/>
      <c r="AO329" s="81"/>
      <c r="AP329" s="82"/>
      <c r="AQ329" s="81">
        <v>29</v>
      </c>
      <c r="AR329" s="81">
        <v>11</v>
      </c>
      <c r="AS329" s="81">
        <v>0</v>
      </c>
      <c r="AT329" s="81">
        <v>0</v>
      </c>
      <c r="AU329" s="81">
        <v>0</v>
      </c>
      <c r="AV329" s="81">
        <v>0</v>
      </c>
      <c r="AW329" s="81">
        <v>0</v>
      </c>
      <c r="AX329" s="82"/>
      <c r="AY329" s="81">
        <v>146.1</v>
      </c>
      <c r="AZ329" s="81">
        <v>1947.3</v>
      </c>
      <c r="BA329" s="81">
        <v>0</v>
      </c>
      <c r="BB329" s="81">
        <v>0</v>
      </c>
      <c r="BC329" s="81">
        <v>0</v>
      </c>
      <c r="BD329" s="81">
        <v>0</v>
      </c>
      <c r="BE329" s="81">
        <v>0</v>
      </c>
      <c r="BF329" s="82"/>
      <c r="BG329" s="81">
        <v>0</v>
      </c>
      <c r="BH329" s="81">
        <v>5.81</v>
      </c>
      <c r="BI329" s="81">
        <v>0</v>
      </c>
      <c r="BJ329" s="81">
        <v>0</v>
      </c>
      <c r="BK329" s="81">
        <v>0</v>
      </c>
      <c r="BL329" s="81">
        <v>0</v>
      </c>
      <c r="BM329" s="82"/>
      <c r="BN329" s="81">
        <v>0</v>
      </c>
      <c r="BO329" s="81">
        <v>1</v>
      </c>
      <c r="BP329" s="81">
        <v>0</v>
      </c>
      <c r="BQ329" s="81">
        <v>0</v>
      </c>
      <c r="BR329" s="81">
        <v>0</v>
      </c>
      <c r="BS329" s="81">
        <v>0</v>
      </c>
      <c r="BT329"/>
      <c r="BU329" s="80">
        <v>5.81</v>
      </c>
      <c r="BV329" s="80">
        <v>0</v>
      </c>
      <c r="BW329" s="80">
        <v>0</v>
      </c>
      <c r="BX329" s="80">
        <v>0</v>
      </c>
      <c r="BY329" s="80">
        <v>0</v>
      </c>
      <c r="BZ329" s="80">
        <v>0</v>
      </c>
      <c r="CA329" s="80">
        <v>0</v>
      </c>
      <c r="CB329" s="80">
        <v>0</v>
      </c>
      <c r="CC329" s="80">
        <v>0</v>
      </c>
    </row>
    <row r="330" spans="1:81">
      <c r="A330" s="80" t="s">
        <v>2101</v>
      </c>
      <c r="B330" s="80">
        <v>204</v>
      </c>
      <c r="C330" s="80">
        <v>18</v>
      </c>
      <c r="D330" s="80">
        <v>12</v>
      </c>
      <c r="E330" s="80">
        <v>2021</v>
      </c>
      <c r="F330" s="80" t="s">
        <v>75</v>
      </c>
      <c r="G330" s="174" t="s">
        <v>2083</v>
      </c>
      <c r="H330" s="80" t="s">
        <v>2084</v>
      </c>
      <c r="I330" s="177"/>
      <c r="J330" s="81">
        <v>0.61470823904612293</v>
      </c>
      <c r="K330" s="81">
        <v>0.21675446941875914</v>
      </c>
      <c r="L330" s="81">
        <v>1.0811646843390654</v>
      </c>
      <c r="M330" s="81">
        <v>2.1962801804044125</v>
      </c>
      <c r="N330" s="81">
        <v>2.5220913374818488</v>
      </c>
      <c r="O330" s="81">
        <v>3.0362046523888764</v>
      </c>
      <c r="P330" s="81">
        <v>3.4135142257472419</v>
      </c>
      <c r="Q330" s="81">
        <v>0.15723249717873333</v>
      </c>
      <c r="R330" s="81">
        <v>0</v>
      </c>
      <c r="S330" s="81">
        <v>0.24659325258509629</v>
      </c>
      <c r="T330" s="82"/>
      <c r="U330" s="81">
        <v>127138</v>
      </c>
      <c r="V330" s="81">
        <v>94</v>
      </c>
      <c r="W330" s="81">
        <v>25</v>
      </c>
      <c r="X330" s="81">
        <v>576</v>
      </c>
      <c r="Y330" s="81">
        <v>1068</v>
      </c>
      <c r="Z330" s="81">
        <v>2234</v>
      </c>
      <c r="AA330" s="81">
        <v>751</v>
      </c>
      <c r="AB330" s="81">
        <v>2635</v>
      </c>
      <c r="AC330" s="81">
        <v>0</v>
      </c>
      <c r="AD330" s="81">
        <v>0.24659325258509629</v>
      </c>
      <c r="AE330" s="82"/>
      <c r="AF330" s="81">
        <v>776856.56944184343</v>
      </c>
      <c r="AG330" s="81">
        <v>167121.52171219964</v>
      </c>
      <c r="AH330" s="81">
        <v>244191.40793573088</v>
      </c>
      <c r="AI330" s="81">
        <v>3705142.1137589193</v>
      </c>
      <c r="AJ330" s="81">
        <v>3772553.8155254335</v>
      </c>
      <c r="AK330" s="81">
        <v>0</v>
      </c>
      <c r="AL330" s="81">
        <v>0</v>
      </c>
      <c r="AM330" s="81">
        <v>345880.34437356069</v>
      </c>
      <c r="AN330" s="81">
        <v>0</v>
      </c>
      <c r="AO330" s="81">
        <v>0</v>
      </c>
      <c r="AP330" s="82"/>
      <c r="AQ330" s="81">
        <v>29</v>
      </c>
      <c r="AR330" s="81">
        <v>11</v>
      </c>
      <c r="AS330" s="81">
        <v>0</v>
      </c>
      <c r="AT330" s="81">
        <v>0</v>
      </c>
      <c r="AU330" s="81">
        <v>0</v>
      </c>
      <c r="AV330" s="81">
        <v>0</v>
      </c>
      <c r="AW330" s="81"/>
      <c r="AX330" s="82"/>
      <c r="AY330" s="81">
        <v>143.4</v>
      </c>
      <c r="AZ330" s="81">
        <v>1947.3</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2102</v>
      </c>
      <c r="B331" s="80">
        <v>204</v>
      </c>
      <c r="C331" s="80">
        <v>19</v>
      </c>
      <c r="D331" s="80">
        <v>12</v>
      </c>
      <c r="E331" s="80">
        <v>2022</v>
      </c>
      <c r="F331" s="80" t="s">
        <v>568</v>
      </c>
      <c r="G331" s="80" t="s">
        <v>2083</v>
      </c>
      <c r="H331" s="80" t="s">
        <v>2084</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30</v>
      </c>
      <c r="AR331" s="81">
        <v>11</v>
      </c>
      <c r="AS331" s="81">
        <v>0</v>
      </c>
      <c r="AT331" s="81">
        <v>0</v>
      </c>
      <c r="AU331" s="81">
        <v>0</v>
      </c>
      <c r="AV331" s="81">
        <v>0</v>
      </c>
      <c r="AW331" s="81"/>
      <c r="AX331" s="82"/>
      <c r="AY331" s="81">
        <v>151.99999999999997</v>
      </c>
      <c r="AZ331" s="81">
        <v>1947.3</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2103</v>
      </c>
      <c r="B332" s="80">
        <v>307</v>
      </c>
      <c r="C332" s="80">
        <v>1</v>
      </c>
      <c r="D332" s="80">
        <v>19</v>
      </c>
      <c r="E332" s="80">
        <v>1990</v>
      </c>
      <c r="F332" s="80" t="s">
        <v>562</v>
      </c>
      <c r="G332" s="80" t="s">
        <v>2104</v>
      </c>
      <c r="H332" s="80" t="s">
        <v>2105</v>
      </c>
      <c r="I332" s="177"/>
      <c r="J332" s="81">
        <v>1.1908274091685305</v>
      </c>
      <c r="K332" s="81">
        <v>0.44237566970167191</v>
      </c>
      <c r="L332" s="81">
        <v>1.3348056724559871</v>
      </c>
      <c r="M332" s="81">
        <v>2.0660180271414261</v>
      </c>
      <c r="N332" s="81">
        <v>4.5546225970098719</v>
      </c>
      <c r="O332" s="81">
        <v>2.6840958251303535</v>
      </c>
      <c r="P332" s="81">
        <v>5.1809823937679838</v>
      </c>
      <c r="Q332" s="81">
        <v>0.22307621585231552</v>
      </c>
      <c r="R332" s="81">
        <v>0</v>
      </c>
      <c r="S332" s="81">
        <v>0.20110030451179295</v>
      </c>
      <c r="T332" s="82"/>
      <c r="U332" s="81">
        <v>177287</v>
      </c>
      <c r="V332" s="81">
        <v>129</v>
      </c>
      <c r="W332" s="81">
        <v>19</v>
      </c>
      <c r="X332" s="81">
        <v>711</v>
      </c>
      <c r="Y332" s="81">
        <v>1132</v>
      </c>
      <c r="Z332" s="81">
        <v>1104</v>
      </c>
      <c r="AA332" s="81">
        <v>1258</v>
      </c>
      <c r="AB332" s="81">
        <v>3622</v>
      </c>
      <c r="AC332" s="81">
        <v>0</v>
      </c>
      <c r="AD332" s="81">
        <v>0.20110030451179295</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2106</v>
      </c>
      <c r="B333" s="80">
        <v>308</v>
      </c>
      <c r="C333" s="80">
        <v>2</v>
      </c>
      <c r="D333" s="80">
        <v>19</v>
      </c>
      <c r="E333" s="80">
        <v>2005</v>
      </c>
      <c r="F333" s="80" t="s">
        <v>565</v>
      </c>
      <c r="G333" s="80" t="s">
        <v>2104</v>
      </c>
      <c r="H333" s="80" t="s">
        <v>2105</v>
      </c>
      <c r="I333" s="177"/>
      <c r="J333" s="81">
        <v>2.2959290507682422</v>
      </c>
      <c r="K333" s="81">
        <v>0.42172021372899027</v>
      </c>
      <c r="L333" s="81">
        <v>1.4956784392591909</v>
      </c>
      <c r="M333" s="81">
        <v>2.5990864668324325</v>
      </c>
      <c r="N333" s="81">
        <v>6.3737649118517146</v>
      </c>
      <c r="O333" s="81">
        <v>3.7565704170135343</v>
      </c>
      <c r="P333" s="81">
        <v>5.2650106929118294</v>
      </c>
      <c r="Q333" s="81">
        <v>0.19600954922689234</v>
      </c>
      <c r="R333" s="81">
        <v>0</v>
      </c>
      <c r="S333" s="81">
        <v>0</v>
      </c>
      <c r="T333" s="82"/>
      <c r="U333" s="81">
        <v>413696</v>
      </c>
      <c r="V333" s="81">
        <v>162</v>
      </c>
      <c r="W333" s="81">
        <v>20</v>
      </c>
      <c r="X333" s="81">
        <v>477</v>
      </c>
      <c r="Y333" s="81">
        <v>1191</v>
      </c>
      <c r="Z333" s="81">
        <v>1788</v>
      </c>
      <c r="AA333" s="81">
        <v>1047</v>
      </c>
      <c r="AB333" s="81">
        <v>3327</v>
      </c>
      <c r="AC333" s="81">
        <v>0</v>
      </c>
      <c r="AD333" s="81">
        <v>0</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2107</v>
      </c>
      <c r="B334" s="80">
        <v>309</v>
      </c>
      <c r="C334" s="80">
        <v>3</v>
      </c>
      <c r="D334" s="80">
        <v>19</v>
      </c>
      <c r="E334" s="80">
        <v>2006</v>
      </c>
      <c r="F334" s="80" t="s">
        <v>566</v>
      </c>
      <c r="G334" s="80" t="s">
        <v>2104</v>
      </c>
      <c r="H334" s="80" t="s">
        <v>2105</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2108</v>
      </c>
      <c r="B335" s="80">
        <v>310</v>
      </c>
      <c r="C335" s="80">
        <v>4</v>
      </c>
      <c r="D335" s="80">
        <v>19</v>
      </c>
      <c r="E335" s="80">
        <v>2007</v>
      </c>
      <c r="F335" s="80" t="s">
        <v>567</v>
      </c>
      <c r="G335" s="80" t="s">
        <v>2104</v>
      </c>
      <c r="H335" s="80" t="s">
        <v>2105</v>
      </c>
      <c r="I335" s="177"/>
      <c r="J335" s="81">
        <v>1.1404994261428449</v>
      </c>
      <c r="K335" s="81">
        <v>0.34786483172996951</v>
      </c>
      <c r="L335" s="81">
        <v>1.1053196701905079</v>
      </c>
      <c r="M335" s="81">
        <v>3.6798551043831536</v>
      </c>
      <c r="N335" s="81">
        <v>5.4730137763761286</v>
      </c>
      <c r="O335" s="81">
        <v>3.5994975503060487</v>
      </c>
      <c r="P335" s="81">
        <v>5.3618264809071734</v>
      </c>
      <c r="Q335" s="81">
        <v>0.19855678522111436</v>
      </c>
      <c r="R335" s="81">
        <v>0</v>
      </c>
      <c r="S335" s="81">
        <v>0.47020755590290153</v>
      </c>
      <c r="T335" s="82"/>
      <c r="U335" s="81">
        <v>210235</v>
      </c>
      <c r="V335" s="81">
        <v>130</v>
      </c>
      <c r="W335" s="81">
        <v>18</v>
      </c>
      <c r="X335" s="81">
        <v>788</v>
      </c>
      <c r="Y335" s="81">
        <v>1165</v>
      </c>
      <c r="Z335" s="81">
        <v>1781</v>
      </c>
      <c r="AA335" s="81">
        <v>1050</v>
      </c>
      <c r="AB335" s="81">
        <v>3192</v>
      </c>
      <c r="AC335" s="81">
        <v>0</v>
      </c>
      <c r="AD335" s="81">
        <v>0.47020755590290153</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2109</v>
      </c>
      <c r="B336" s="80">
        <v>311</v>
      </c>
      <c r="C336" s="80">
        <v>5</v>
      </c>
      <c r="D336" s="80">
        <v>19</v>
      </c>
      <c r="E336" s="80">
        <v>2008</v>
      </c>
      <c r="F336" s="80" t="s">
        <v>84</v>
      </c>
      <c r="G336" s="80" t="s">
        <v>2104</v>
      </c>
      <c r="H336" s="80" t="s">
        <v>2105</v>
      </c>
      <c r="I336" s="177"/>
      <c r="J336" s="81">
        <v>1.2931726348889192</v>
      </c>
      <c r="K336" s="81">
        <v>0.25786720758111659</v>
      </c>
      <c r="L336" s="81">
        <v>1.0042085602219393</v>
      </c>
      <c r="M336" s="81">
        <v>3.9808816654995338</v>
      </c>
      <c r="N336" s="81">
        <v>4.9399733465002997</v>
      </c>
      <c r="O336" s="81">
        <v>3.3856766841026165</v>
      </c>
      <c r="P336" s="81">
        <v>5.1873933866963418</v>
      </c>
      <c r="Q336" s="81">
        <v>0.192470466974211</v>
      </c>
      <c r="R336" s="81">
        <v>0</v>
      </c>
      <c r="S336" s="81">
        <v>0.64397450618393526</v>
      </c>
      <c r="T336" s="82"/>
      <c r="U336" s="81">
        <v>276618</v>
      </c>
      <c r="V336" s="81">
        <v>130</v>
      </c>
      <c r="W336" s="81">
        <v>18</v>
      </c>
      <c r="X336" s="81">
        <v>788</v>
      </c>
      <c r="Y336" s="81">
        <v>1157</v>
      </c>
      <c r="Z336" s="81">
        <v>1734</v>
      </c>
      <c r="AA336" s="81">
        <v>1017</v>
      </c>
      <c r="AB336" s="81">
        <v>3145</v>
      </c>
      <c r="AC336" s="81">
        <v>0</v>
      </c>
      <c r="AD336" s="81">
        <v>0.64397450618393526</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2110</v>
      </c>
      <c r="B337" s="80">
        <v>312</v>
      </c>
      <c r="C337" s="80">
        <v>6</v>
      </c>
      <c r="D337" s="80">
        <v>19</v>
      </c>
      <c r="E337" s="80">
        <v>2009</v>
      </c>
      <c r="F337" s="80" t="s">
        <v>85</v>
      </c>
      <c r="G337" s="80" t="s">
        <v>2104</v>
      </c>
      <c r="H337" s="80" t="s">
        <v>2105</v>
      </c>
      <c r="I337" s="177"/>
      <c r="J337" s="81">
        <v>0.82961096665909473</v>
      </c>
      <c r="K337" s="81">
        <v>0.19666652805007895</v>
      </c>
      <c r="L337" s="81">
        <v>0.92111516165055474</v>
      </c>
      <c r="M337" s="81">
        <v>4.0677467781073888</v>
      </c>
      <c r="N337" s="81">
        <v>5.0987659283270208</v>
      </c>
      <c r="O337" s="81">
        <v>3.416254324637042</v>
      </c>
      <c r="P337" s="81">
        <v>4.9932991627708683</v>
      </c>
      <c r="Q337" s="81">
        <v>0.18089936939198062</v>
      </c>
      <c r="R337" s="81">
        <v>0</v>
      </c>
      <c r="S337" s="81">
        <v>0.45457411198282976</v>
      </c>
      <c r="T337" s="82"/>
      <c r="U337" s="81">
        <v>131827</v>
      </c>
      <c r="V337" s="81">
        <v>95</v>
      </c>
      <c r="W337" s="81">
        <v>23</v>
      </c>
      <c r="X337" s="81">
        <v>821</v>
      </c>
      <c r="Y337" s="81">
        <v>1185</v>
      </c>
      <c r="Z337" s="81">
        <v>1727</v>
      </c>
      <c r="AA337" s="81">
        <v>1005</v>
      </c>
      <c r="AB337" s="81">
        <v>3103</v>
      </c>
      <c r="AC337" s="81">
        <v>0</v>
      </c>
      <c r="AD337" s="81">
        <v>0.45457411198282976</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0</v>
      </c>
      <c r="BJ337" s="81">
        <v>0</v>
      </c>
      <c r="BK337" s="81">
        <v>0</v>
      </c>
      <c r="BL337" s="81">
        <v>0</v>
      </c>
      <c r="BM337" s="82"/>
      <c r="BN337" s="81">
        <v>0</v>
      </c>
      <c r="BO337" s="81">
        <v>0</v>
      </c>
      <c r="BP337" s="81">
        <v>0</v>
      </c>
      <c r="BQ337" s="81">
        <v>0</v>
      </c>
      <c r="BR337" s="81">
        <v>0</v>
      </c>
      <c r="BS337" s="81">
        <v>0</v>
      </c>
      <c r="BT337"/>
      <c r="BU337" s="80"/>
      <c r="BV337" s="80"/>
      <c r="BW337" s="80"/>
      <c r="BX337" s="80"/>
      <c r="BY337" s="80"/>
      <c r="BZ337" s="80"/>
      <c r="CA337" s="80"/>
      <c r="CB337" s="80"/>
      <c r="CC337" s="80"/>
    </row>
    <row r="338" spans="1:81">
      <c r="A338" s="80" t="s">
        <v>2111</v>
      </c>
      <c r="B338" s="80">
        <v>313</v>
      </c>
      <c r="C338" s="80">
        <v>7</v>
      </c>
      <c r="D338" s="80">
        <v>19</v>
      </c>
      <c r="E338" s="80">
        <v>2010</v>
      </c>
      <c r="F338" s="80" t="s">
        <v>86</v>
      </c>
      <c r="G338" s="80" t="s">
        <v>2104</v>
      </c>
      <c r="H338" s="80" t="s">
        <v>2105</v>
      </c>
      <c r="I338" s="177"/>
      <c r="J338" s="81">
        <v>0.64459116814184025</v>
      </c>
      <c r="K338" s="81">
        <v>0.21068663292053583</v>
      </c>
      <c r="L338" s="81">
        <v>0.93801230562517335</v>
      </c>
      <c r="M338" s="81">
        <v>4.2027850261982582</v>
      </c>
      <c r="N338" s="81">
        <v>5.2524280775766883</v>
      </c>
      <c r="O338" s="81">
        <v>3.3965151122207056</v>
      </c>
      <c r="P338" s="81">
        <v>5.0600456901820818</v>
      </c>
      <c r="Q338" s="81">
        <v>0.18520083677905108</v>
      </c>
      <c r="R338" s="81">
        <v>0</v>
      </c>
      <c r="S338" s="81">
        <v>0.41013723866641011</v>
      </c>
      <c r="T338" s="82"/>
      <c r="U338" s="81">
        <v>119609</v>
      </c>
      <c r="V338" s="81">
        <v>95</v>
      </c>
      <c r="W338" s="81">
        <v>23</v>
      </c>
      <c r="X338" s="81">
        <v>821</v>
      </c>
      <c r="Y338" s="81">
        <v>1147</v>
      </c>
      <c r="Z338" s="81">
        <v>1725</v>
      </c>
      <c r="AA338" s="81">
        <v>993</v>
      </c>
      <c r="AB338" s="81">
        <v>3044</v>
      </c>
      <c r="AC338" s="81">
        <v>0</v>
      </c>
      <c r="AD338" s="81">
        <v>0.41013723866641011</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0</v>
      </c>
      <c r="BJ338" s="81">
        <v>0</v>
      </c>
      <c r="BK338" s="81">
        <v>0</v>
      </c>
      <c r="BL338" s="81">
        <v>0</v>
      </c>
      <c r="BM338" s="82"/>
      <c r="BN338" s="81">
        <v>0</v>
      </c>
      <c r="BO338" s="81">
        <v>0</v>
      </c>
      <c r="BP338" s="81">
        <v>0</v>
      </c>
      <c r="BQ338" s="81">
        <v>0</v>
      </c>
      <c r="BR338" s="81">
        <v>0</v>
      </c>
      <c r="BS338" s="81">
        <v>0</v>
      </c>
      <c r="BT338"/>
      <c r="BU338" s="80">
        <v>0</v>
      </c>
      <c r="BV338" s="80">
        <v>0</v>
      </c>
      <c r="BW338" s="80">
        <v>0</v>
      </c>
      <c r="BX338" s="80">
        <v>0</v>
      </c>
      <c r="BY338" s="80">
        <v>0</v>
      </c>
      <c r="BZ338" s="80">
        <v>0</v>
      </c>
      <c r="CA338" s="80">
        <v>0</v>
      </c>
      <c r="CB338" s="80">
        <v>0</v>
      </c>
      <c r="CC338" s="80">
        <v>0</v>
      </c>
    </row>
    <row r="339" spans="1:81">
      <c r="A339" s="80" t="s">
        <v>2112</v>
      </c>
      <c r="B339" s="80">
        <v>314</v>
      </c>
      <c r="C339" s="80">
        <v>8</v>
      </c>
      <c r="D339" s="80">
        <v>19</v>
      </c>
      <c r="E339" s="80">
        <v>2011</v>
      </c>
      <c r="F339" s="80" t="s">
        <v>87</v>
      </c>
      <c r="G339" s="80" t="s">
        <v>2104</v>
      </c>
      <c r="H339" s="80" t="s">
        <v>2105</v>
      </c>
      <c r="I339" s="177"/>
      <c r="J339" s="81">
        <v>0.86065393566722637</v>
      </c>
      <c r="K339" s="81">
        <v>0.26443912485826987</v>
      </c>
      <c r="L339" s="81">
        <v>0.83695217121561793</v>
      </c>
      <c r="M339" s="81">
        <v>4.6252155341344983</v>
      </c>
      <c r="N339" s="81">
        <v>4.9323714047216125</v>
      </c>
      <c r="O339" s="81">
        <v>3.3512745788568292</v>
      </c>
      <c r="P339" s="81">
        <v>4.8742306212248163</v>
      </c>
      <c r="Q339" s="81">
        <v>0.21109637383944777</v>
      </c>
      <c r="R339" s="81">
        <v>0</v>
      </c>
      <c r="S339" s="81">
        <v>0.45642665327614851</v>
      </c>
      <c r="T339" s="82"/>
      <c r="U339" s="81">
        <v>151437</v>
      </c>
      <c r="V339" s="81">
        <v>95</v>
      </c>
      <c r="W339" s="81">
        <v>23</v>
      </c>
      <c r="X339" s="81">
        <v>821</v>
      </c>
      <c r="Y339" s="81">
        <v>1147</v>
      </c>
      <c r="Z339" s="81">
        <v>1739</v>
      </c>
      <c r="AA339" s="81">
        <v>985</v>
      </c>
      <c r="AB339" s="81">
        <v>3008</v>
      </c>
      <c r="AC339" s="81">
        <v>0</v>
      </c>
      <c r="AD339" s="81">
        <v>0.45642665327614851</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0</v>
      </c>
      <c r="BJ339" s="81">
        <v>0</v>
      </c>
      <c r="BK339" s="81">
        <v>0</v>
      </c>
      <c r="BL339" s="81">
        <v>0</v>
      </c>
      <c r="BM339" s="82"/>
      <c r="BN339" s="81">
        <v>0</v>
      </c>
      <c r="BO339" s="81">
        <v>0</v>
      </c>
      <c r="BP339" s="81">
        <v>0</v>
      </c>
      <c r="BQ339" s="81">
        <v>0</v>
      </c>
      <c r="BR339" s="81">
        <v>0</v>
      </c>
      <c r="BS339" s="81">
        <v>0</v>
      </c>
      <c r="BT339"/>
      <c r="BU339" s="80">
        <v>0</v>
      </c>
      <c r="BV339" s="80">
        <v>0</v>
      </c>
      <c r="BW339" s="80">
        <v>0</v>
      </c>
      <c r="BX339" s="80">
        <v>0</v>
      </c>
      <c r="BY339" s="80">
        <v>0</v>
      </c>
      <c r="BZ339" s="80">
        <v>0</v>
      </c>
      <c r="CA339" s="80">
        <v>0</v>
      </c>
      <c r="CB339" s="80">
        <v>0</v>
      </c>
      <c r="CC339" s="80">
        <v>0</v>
      </c>
    </row>
    <row r="340" spans="1:81">
      <c r="A340" s="80" t="s">
        <v>2113</v>
      </c>
      <c r="B340" s="80">
        <v>315</v>
      </c>
      <c r="C340" s="80">
        <v>9</v>
      </c>
      <c r="D340" s="80">
        <v>19</v>
      </c>
      <c r="E340" s="80">
        <v>2012</v>
      </c>
      <c r="F340" s="80" t="s">
        <v>88</v>
      </c>
      <c r="G340" s="80" t="s">
        <v>2104</v>
      </c>
      <c r="H340" s="80" t="s">
        <v>2105</v>
      </c>
      <c r="I340" s="177"/>
      <c r="J340" s="81">
        <v>0.61365861266294996</v>
      </c>
      <c r="K340" s="81">
        <v>0.23868976642004405</v>
      </c>
      <c r="L340" s="81">
        <v>0.85098179903255966</v>
      </c>
      <c r="M340" s="81">
        <v>4.1641225059661382</v>
      </c>
      <c r="N340" s="81">
        <v>4.8233071124614897</v>
      </c>
      <c r="O340" s="81">
        <v>3.4109410670171778</v>
      </c>
      <c r="P340" s="81">
        <v>4.832290591936391</v>
      </c>
      <c r="Q340" s="81">
        <v>0.22980864694771239</v>
      </c>
      <c r="R340" s="81">
        <v>0</v>
      </c>
      <c r="S340" s="81">
        <v>0.38297228974496356</v>
      </c>
      <c r="T340" s="82"/>
      <c r="U340" s="81">
        <v>110793</v>
      </c>
      <c r="V340" s="81">
        <v>95</v>
      </c>
      <c r="W340" s="81">
        <v>23</v>
      </c>
      <c r="X340" s="81">
        <v>821</v>
      </c>
      <c r="Y340" s="81">
        <v>1158</v>
      </c>
      <c r="Z340" s="81">
        <v>1784</v>
      </c>
      <c r="AA340" s="81">
        <v>971</v>
      </c>
      <c r="AB340" s="81">
        <v>3014</v>
      </c>
      <c r="AC340" s="81">
        <v>0</v>
      </c>
      <c r="AD340" s="81">
        <v>0.38297228974496356</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0</v>
      </c>
      <c r="BJ340" s="81">
        <v>0</v>
      </c>
      <c r="BK340" s="81">
        <v>0</v>
      </c>
      <c r="BL340" s="81">
        <v>0</v>
      </c>
      <c r="BM340" s="82"/>
      <c r="BN340" s="81">
        <v>0</v>
      </c>
      <c r="BO340" s="81">
        <v>0</v>
      </c>
      <c r="BP340" s="81">
        <v>0</v>
      </c>
      <c r="BQ340" s="81">
        <v>0</v>
      </c>
      <c r="BR340" s="81">
        <v>0</v>
      </c>
      <c r="BS340" s="81">
        <v>0</v>
      </c>
      <c r="BT340"/>
      <c r="BU340" s="80">
        <v>0</v>
      </c>
      <c r="BV340" s="80">
        <v>0</v>
      </c>
      <c r="BW340" s="80">
        <v>0</v>
      </c>
      <c r="BX340" s="80">
        <v>0</v>
      </c>
      <c r="BY340" s="80">
        <v>0</v>
      </c>
      <c r="BZ340" s="80">
        <v>0</v>
      </c>
      <c r="CA340" s="80">
        <v>0</v>
      </c>
      <c r="CB340" s="80">
        <v>0</v>
      </c>
      <c r="CC340" s="80">
        <v>0</v>
      </c>
    </row>
    <row r="341" spans="1:81">
      <c r="A341" s="80" t="s">
        <v>2114</v>
      </c>
      <c r="B341" s="80">
        <v>316</v>
      </c>
      <c r="C341" s="80">
        <v>10</v>
      </c>
      <c r="D341" s="80">
        <v>19</v>
      </c>
      <c r="E341" s="80">
        <v>2013</v>
      </c>
      <c r="F341" s="80" t="s">
        <v>89</v>
      </c>
      <c r="G341" s="80" t="s">
        <v>2104</v>
      </c>
      <c r="H341" s="80" t="s">
        <v>2105</v>
      </c>
      <c r="I341" s="177"/>
      <c r="J341" s="81">
        <v>0.56129701307553437</v>
      </c>
      <c r="K341" s="81">
        <v>0.19634265546809354</v>
      </c>
      <c r="L341" s="81">
        <v>0.86505390635457557</v>
      </c>
      <c r="M341" s="81">
        <v>4.0142918705751836</v>
      </c>
      <c r="N341" s="81">
        <v>5.1934138912787642</v>
      </c>
      <c r="O341" s="81">
        <v>3.2743090040901999</v>
      </c>
      <c r="P341" s="81">
        <v>4.7705723240957276</v>
      </c>
      <c r="Q341" s="81">
        <v>0.23106301608929564</v>
      </c>
      <c r="R341" s="81">
        <v>0</v>
      </c>
      <c r="S341" s="81">
        <v>0.35781201826688214</v>
      </c>
      <c r="T341" s="82"/>
      <c r="U341" s="81">
        <v>100634</v>
      </c>
      <c r="V341" s="81">
        <v>95</v>
      </c>
      <c r="W341" s="81">
        <v>23</v>
      </c>
      <c r="X341" s="81">
        <v>821</v>
      </c>
      <c r="Y341" s="81">
        <v>1165</v>
      </c>
      <c r="Z341" s="81">
        <v>1789</v>
      </c>
      <c r="AA341" s="81">
        <v>955</v>
      </c>
      <c r="AB341" s="81">
        <v>2987</v>
      </c>
      <c r="AC341" s="81">
        <v>0</v>
      </c>
      <c r="AD341" s="81">
        <v>0.35781201826688214</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0</v>
      </c>
      <c r="BJ341" s="81">
        <v>0</v>
      </c>
      <c r="BK341" s="81">
        <v>0</v>
      </c>
      <c r="BL341" s="81">
        <v>0</v>
      </c>
      <c r="BM341" s="82"/>
      <c r="BN341" s="81">
        <v>0</v>
      </c>
      <c r="BO341" s="81">
        <v>0</v>
      </c>
      <c r="BP341" s="81">
        <v>0</v>
      </c>
      <c r="BQ341" s="81">
        <v>0</v>
      </c>
      <c r="BR341" s="81">
        <v>0</v>
      </c>
      <c r="BS341" s="81">
        <v>0</v>
      </c>
      <c r="BT341"/>
      <c r="BU341" s="80">
        <v>0</v>
      </c>
      <c r="BV341" s="80">
        <v>0</v>
      </c>
      <c r="BW341" s="80">
        <v>0</v>
      </c>
      <c r="BX341" s="80">
        <v>0</v>
      </c>
      <c r="BY341" s="80">
        <v>0</v>
      </c>
      <c r="BZ341" s="80">
        <v>0</v>
      </c>
      <c r="CA341" s="80">
        <v>0</v>
      </c>
      <c r="CB341" s="80">
        <v>0</v>
      </c>
      <c r="CC341" s="80">
        <v>0</v>
      </c>
    </row>
    <row r="342" spans="1:81">
      <c r="A342" s="80" t="s">
        <v>2115</v>
      </c>
      <c r="B342" s="80">
        <v>317</v>
      </c>
      <c r="C342" s="80">
        <v>11</v>
      </c>
      <c r="D342" s="80">
        <v>19</v>
      </c>
      <c r="E342" s="80">
        <v>2014</v>
      </c>
      <c r="F342" s="80" t="s">
        <v>90</v>
      </c>
      <c r="G342" s="80" t="s">
        <v>2104</v>
      </c>
      <c r="H342" s="80" t="s">
        <v>2105</v>
      </c>
      <c r="I342" s="177"/>
      <c r="J342" s="81">
        <v>0.76655485827782599</v>
      </c>
      <c r="K342" s="81">
        <v>0.21357768488265852</v>
      </c>
      <c r="L342" s="81">
        <v>0</v>
      </c>
      <c r="M342" s="81">
        <v>3.7821618633408902</v>
      </c>
      <c r="N342" s="81">
        <v>5.0823939896855164</v>
      </c>
      <c r="O342" s="81">
        <v>3.1019305127002967</v>
      </c>
      <c r="P342" s="81">
        <v>4.7401496806192887</v>
      </c>
      <c r="Q342" s="81">
        <v>0.2176866611357057</v>
      </c>
      <c r="R342" s="81">
        <v>0</v>
      </c>
      <c r="S342" s="81">
        <v>0.37099599483935064</v>
      </c>
      <c r="T342" s="82"/>
      <c r="U342" s="81">
        <v>150444</v>
      </c>
      <c r="V342" s="81">
        <v>88</v>
      </c>
      <c r="W342" s="81">
        <v>0</v>
      </c>
      <c r="X342" s="81">
        <v>777</v>
      </c>
      <c r="Y342" s="81">
        <v>1150</v>
      </c>
      <c r="Z342" s="81">
        <v>1785</v>
      </c>
      <c r="AA342" s="81">
        <v>944</v>
      </c>
      <c r="AB342" s="81">
        <v>2933</v>
      </c>
      <c r="AC342" s="81">
        <v>0</v>
      </c>
      <c r="AD342" s="81">
        <v>0.37099599483935064</v>
      </c>
      <c r="AE342" s="82"/>
      <c r="AF342" s="81">
        <v>1068742.6402627458</v>
      </c>
      <c r="AG342" s="81">
        <v>176031.38632051091</v>
      </c>
      <c r="AH342" s="81">
        <v>0</v>
      </c>
      <c r="AI342" s="81">
        <v>4702220.719134327</v>
      </c>
      <c r="AJ342" s="81">
        <v>6312847.5720859589</v>
      </c>
      <c r="AK342" s="81">
        <v>0</v>
      </c>
      <c r="AL342" s="81">
        <v>0</v>
      </c>
      <c r="AM342" s="81">
        <v>402657.07155050023</v>
      </c>
      <c r="AN342" s="81">
        <v>0</v>
      </c>
      <c r="AO342" s="81">
        <v>0</v>
      </c>
      <c r="AP342" s="82"/>
      <c r="AQ342" s="81">
        <v>63</v>
      </c>
      <c r="AR342" s="81">
        <v>14</v>
      </c>
      <c r="AS342" s="81">
        <v>0</v>
      </c>
      <c r="AT342" s="81">
        <v>0</v>
      </c>
      <c r="AU342" s="81">
        <v>0</v>
      </c>
      <c r="AV342" s="81">
        <v>0</v>
      </c>
      <c r="AW342" s="81" t="s">
        <v>564</v>
      </c>
      <c r="AX342" s="82"/>
      <c r="AY342" s="81">
        <v>258.8</v>
      </c>
      <c r="AZ342" s="81">
        <v>420.5</v>
      </c>
      <c r="BA342" s="81">
        <v>0</v>
      </c>
      <c r="BB342" s="81">
        <v>0</v>
      </c>
      <c r="BC342" s="81">
        <v>0</v>
      </c>
      <c r="BD342" s="81">
        <v>0</v>
      </c>
      <c r="BE342" s="81" t="s">
        <v>564</v>
      </c>
      <c r="BF342" s="82"/>
      <c r="BG342" s="81">
        <v>0</v>
      </c>
      <c r="BH342" s="81">
        <v>0</v>
      </c>
      <c r="BI342" s="81">
        <v>0</v>
      </c>
      <c r="BJ342" s="81">
        <v>0</v>
      </c>
      <c r="BK342" s="81">
        <v>0</v>
      </c>
      <c r="BL342" s="81">
        <v>0</v>
      </c>
      <c r="BM342" s="82"/>
      <c r="BN342" s="81">
        <v>0</v>
      </c>
      <c r="BO342" s="81">
        <v>0</v>
      </c>
      <c r="BP342" s="81">
        <v>0</v>
      </c>
      <c r="BQ342" s="81">
        <v>0</v>
      </c>
      <c r="BR342" s="81">
        <v>0</v>
      </c>
      <c r="BS342" s="81">
        <v>0</v>
      </c>
      <c r="BT342"/>
      <c r="BU342" s="80">
        <v>0</v>
      </c>
      <c r="BV342" s="80">
        <v>0</v>
      </c>
      <c r="BW342" s="80">
        <v>0</v>
      </c>
      <c r="BX342" s="80">
        <v>0</v>
      </c>
      <c r="BY342" s="80">
        <v>0</v>
      </c>
      <c r="BZ342" s="80">
        <v>0</v>
      </c>
      <c r="CA342" s="80">
        <v>0</v>
      </c>
      <c r="CB342" s="80">
        <v>0</v>
      </c>
      <c r="CC342" s="80">
        <v>0</v>
      </c>
    </row>
    <row r="343" spans="1:81">
      <c r="A343" s="80" t="s">
        <v>2116</v>
      </c>
      <c r="B343" s="80">
        <v>318</v>
      </c>
      <c r="C343" s="80">
        <v>12</v>
      </c>
      <c r="D343" s="80">
        <v>19</v>
      </c>
      <c r="E343" s="80">
        <v>2015</v>
      </c>
      <c r="F343" s="80" t="s">
        <v>91</v>
      </c>
      <c r="G343" s="80" t="s">
        <v>2104</v>
      </c>
      <c r="H343" s="80" t="s">
        <v>2105</v>
      </c>
      <c r="I343" s="177"/>
      <c r="J343" s="81">
        <v>0.82125174192675965</v>
      </c>
      <c r="K343" s="81">
        <v>0.19875509461436694</v>
      </c>
      <c r="L343" s="81">
        <v>0</v>
      </c>
      <c r="M343" s="81">
        <v>4.031970017907895</v>
      </c>
      <c r="N343" s="81">
        <v>4.3560761882900874</v>
      </c>
      <c r="O343" s="81">
        <v>3.0499538466058311</v>
      </c>
      <c r="P343" s="81">
        <v>4.6433733923534168</v>
      </c>
      <c r="Q343" s="81">
        <v>0.21027079220621947</v>
      </c>
      <c r="R343" s="81">
        <v>0</v>
      </c>
      <c r="S343" s="81">
        <v>0.46201808412751394</v>
      </c>
      <c r="T343" s="82"/>
      <c r="U343" s="81">
        <v>173983</v>
      </c>
      <c r="V343" s="81">
        <v>88</v>
      </c>
      <c r="W343" s="81">
        <v>0</v>
      </c>
      <c r="X343" s="81">
        <v>777</v>
      </c>
      <c r="Y343" s="81">
        <v>1150</v>
      </c>
      <c r="Z343" s="81">
        <v>1772</v>
      </c>
      <c r="AA343" s="81">
        <v>924</v>
      </c>
      <c r="AB343" s="81">
        <v>2894</v>
      </c>
      <c r="AC343" s="81">
        <v>0</v>
      </c>
      <c r="AD343" s="81">
        <v>0.46201808412751394</v>
      </c>
      <c r="AE343" s="82"/>
      <c r="AF343" s="81">
        <v>1181672.9570336875</v>
      </c>
      <c r="AG343" s="81">
        <v>152806.76513674916</v>
      </c>
      <c r="AH343" s="81">
        <v>0</v>
      </c>
      <c r="AI343" s="81">
        <v>5045859.0698618898</v>
      </c>
      <c r="AJ343" s="81">
        <v>5460481.6345600029</v>
      </c>
      <c r="AK343" s="81">
        <v>0</v>
      </c>
      <c r="AL343" s="81">
        <v>0</v>
      </c>
      <c r="AM343" s="81">
        <v>396610.56012658938</v>
      </c>
      <c r="AN343" s="81">
        <v>0</v>
      </c>
      <c r="AO343" s="81">
        <v>0</v>
      </c>
      <c r="AP343" s="82"/>
      <c r="AQ343" s="81">
        <v>62</v>
      </c>
      <c r="AR343" s="81">
        <v>29</v>
      </c>
      <c r="AS343" s="81">
        <v>0</v>
      </c>
      <c r="AT343" s="81">
        <v>0</v>
      </c>
      <c r="AU343" s="81">
        <v>0</v>
      </c>
      <c r="AV343" s="81">
        <v>0</v>
      </c>
      <c r="AW343" s="81" t="s">
        <v>564</v>
      </c>
      <c r="AX343" s="82"/>
      <c r="AY343" s="81">
        <v>253.20000000000002</v>
      </c>
      <c r="AZ343" s="81">
        <v>2819.4</v>
      </c>
      <c r="BA343" s="81">
        <v>0</v>
      </c>
      <c r="BB343" s="81">
        <v>0</v>
      </c>
      <c r="BC343" s="81">
        <v>0</v>
      </c>
      <c r="BD343" s="81">
        <v>0</v>
      </c>
      <c r="BE343" s="81" t="s">
        <v>564</v>
      </c>
      <c r="BF343" s="82"/>
      <c r="BG343" s="81">
        <v>0</v>
      </c>
      <c r="BH343" s="81">
        <v>0</v>
      </c>
      <c r="BI343" s="81">
        <v>0</v>
      </c>
      <c r="BJ343" s="81">
        <v>0</v>
      </c>
      <c r="BK343" s="81">
        <v>0</v>
      </c>
      <c r="BL343" s="81">
        <v>0</v>
      </c>
      <c r="BM343" s="82"/>
      <c r="BN343" s="81">
        <v>0</v>
      </c>
      <c r="BO343" s="81">
        <v>0</v>
      </c>
      <c r="BP343" s="81">
        <v>0</v>
      </c>
      <c r="BQ343" s="81">
        <v>0</v>
      </c>
      <c r="BR343" s="81">
        <v>0</v>
      </c>
      <c r="BS343" s="81">
        <v>0</v>
      </c>
      <c r="BT343"/>
      <c r="BU343" s="80">
        <v>0</v>
      </c>
      <c r="BV343" s="80">
        <v>0</v>
      </c>
      <c r="BW343" s="80">
        <v>0</v>
      </c>
      <c r="BX343" s="80">
        <v>0</v>
      </c>
      <c r="BY343" s="80">
        <v>0</v>
      </c>
      <c r="BZ343" s="80">
        <v>0</v>
      </c>
      <c r="CA343" s="80">
        <v>0</v>
      </c>
      <c r="CB343" s="80">
        <v>0</v>
      </c>
      <c r="CC343" s="80">
        <v>0</v>
      </c>
    </row>
    <row r="344" spans="1:81">
      <c r="A344" s="80" t="s">
        <v>2117</v>
      </c>
      <c r="B344" s="80">
        <v>319</v>
      </c>
      <c r="C344" s="80">
        <v>13</v>
      </c>
      <c r="D344" s="80">
        <v>19</v>
      </c>
      <c r="E344" s="80">
        <v>2016</v>
      </c>
      <c r="F344" s="80" t="s">
        <v>92</v>
      </c>
      <c r="G344" s="80" t="s">
        <v>2104</v>
      </c>
      <c r="H344" s="80" t="s">
        <v>2105</v>
      </c>
      <c r="I344" s="177"/>
      <c r="J344" s="81">
        <v>0.94383420267685914</v>
      </c>
      <c r="K344" s="81">
        <v>0.19994944960270095</v>
      </c>
      <c r="L344" s="81">
        <v>0</v>
      </c>
      <c r="M344" s="81">
        <v>3.2593895710636165</v>
      </c>
      <c r="N344" s="81">
        <v>4.6094443025669918</v>
      </c>
      <c r="O344" s="81">
        <v>3.0452224367024936</v>
      </c>
      <c r="P344" s="81">
        <v>4.6060683934895614</v>
      </c>
      <c r="Q344" s="81">
        <v>0.20229012776614061</v>
      </c>
      <c r="R344" s="81">
        <v>0</v>
      </c>
      <c r="S344" s="81">
        <v>0.51539702646079533</v>
      </c>
      <c r="T344" s="82"/>
      <c r="U344" s="81">
        <v>198431</v>
      </c>
      <c r="V344" s="81">
        <v>88</v>
      </c>
      <c r="W344" s="81">
        <v>0</v>
      </c>
      <c r="X344" s="81">
        <v>777</v>
      </c>
      <c r="Y344" s="81">
        <v>1143</v>
      </c>
      <c r="Z344" s="81">
        <v>1791</v>
      </c>
      <c r="AA344" s="81">
        <v>948</v>
      </c>
      <c r="AB344" s="81">
        <v>2864</v>
      </c>
      <c r="AC344" s="81">
        <v>0</v>
      </c>
      <c r="AD344" s="81">
        <v>0.51539702646079533</v>
      </c>
      <c r="AE344" s="82"/>
      <c r="AF344" s="81">
        <v>1386410.717184355</v>
      </c>
      <c r="AG344" s="81">
        <v>147756.97156528151</v>
      </c>
      <c r="AH344" s="81">
        <v>0</v>
      </c>
      <c r="AI344" s="81">
        <v>4908789.2736037951</v>
      </c>
      <c r="AJ344" s="81">
        <v>5681832.667021486</v>
      </c>
      <c r="AK344" s="81">
        <v>0</v>
      </c>
      <c r="AL344" s="81">
        <v>0</v>
      </c>
      <c r="AM344" s="81">
        <v>392804.11932768149</v>
      </c>
      <c r="AN344" s="81">
        <v>0</v>
      </c>
      <c r="AO344" s="81">
        <v>0</v>
      </c>
      <c r="AP344" s="82"/>
      <c r="AQ344" s="81">
        <v>63</v>
      </c>
      <c r="AR344" s="81">
        <v>35</v>
      </c>
      <c r="AS344" s="81">
        <v>0</v>
      </c>
      <c r="AT344" s="81">
        <v>0</v>
      </c>
      <c r="AU344" s="81">
        <v>0</v>
      </c>
      <c r="AV344" s="81">
        <v>0</v>
      </c>
      <c r="AW344" s="81" t="s">
        <v>564</v>
      </c>
      <c r="AX344" s="82"/>
      <c r="AY344" s="81">
        <v>258.3</v>
      </c>
      <c r="AZ344" s="81">
        <v>3116.4</v>
      </c>
      <c r="BA344" s="81">
        <v>0</v>
      </c>
      <c r="BB344" s="81">
        <v>0</v>
      </c>
      <c r="BC344" s="81">
        <v>0</v>
      </c>
      <c r="BD344" s="81">
        <v>0</v>
      </c>
      <c r="BE344" s="81" t="s">
        <v>564</v>
      </c>
      <c r="BF344" s="82"/>
      <c r="BG344" s="81">
        <v>0</v>
      </c>
      <c r="BH344" s="81">
        <v>0</v>
      </c>
      <c r="BI344" s="81">
        <v>0</v>
      </c>
      <c r="BJ344" s="81">
        <v>0</v>
      </c>
      <c r="BK344" s="81">
        <v>0</v>
      </c>
      <c r="BL344" s="81">
        <v>0</v>
      </c>
      <c r="BM344" s="82"/>
      <c r="BN344" s="81">
        <v>0</v>
      </c>
      <c r="BO344" s="81">
        <v>0</v>
      </c>
      <c r="BP344" s="81">
        <v>0</v>
      </c>
      <c r="BQ344" s="81">
        <v>0</v>
      </c>
      <c r="BR344" s="81">
        <v>0</v>
      </c>
      <c r="BS344" s="81">
        <v>0</v>
      </c>
      <c r="BT344"/>
      <c r="BU344" s="80">
        <v>0</v>
      </c>
      <c r="BV344" s="80">
        <v>0</v>
      </c>
      <c r="BW344" s="80">
        <v>0</v>
      </c>
      <c r="BX344" s="80">
        <v>0</v>
      </c>
      <c r="BY344" s="80">
        <v>0</v>
      </c>
      <c r="BZ344" s="80">
        <v>0</v>
      </c>
      <c r="CA344" s="80">
        <v>0</v>
      </c>
      <c r="CB344" s="80">
        <v>0</v>
      </c>
      <c r="CC344" s="80">
        <v>0</v>
      </c>
    </row>
    <row r="345" spans="1:81">
      <c r="A345" s="80" t="s">
        <v>2118</v>
      </c>
      <c r="B345" s="80">
        <v>320</v>
      </c>
      <c r="C345" s="80">
        <v>14</v>
      </c>
      <c r="D345" s="80">
        <v>19</v>
      </c>
      <c r="E345" s="80">
        <v>2017</v>
      </c>
      <c r="F345" s="80" t="s">
        <v>71</v>
      </c>
      <c r="G345" s="80" t="s">
        <v>2104</v>
      </c>
      <c r="H345" s="80" t="s">
        <v>2105</v>
      </c>
      <c r="I345" s="177"/>
      <c r="J345" s="81">
        <v>0.81784481701467815</v>
      </c>
      <c r="K345" s="81">
        <v>0.19718574798442037</v>
      </c>
      <c r="L345" s="81">
        <v>0</v>
      </c>
      <c r="M345" s="81">
        <v>3.0964125098133306</v>
      </c>
      <c r="N345" s="81">
        <v>4.7198940889582541</v>
      </c>
      <c r="O345" s="81">
        <v>2.968770910649813</v>
      </c>
      <c r="P345" s="81">
        <v>4.591374425981174</v>
      </c>
      <c r="Q345" s="81">
        <v>0.19274445931829903</v>
      </c>
      <c r="R345" s="81">
        <v>0</v>
      </c>
      <c r="S345" s="81">
        <v>0.45149874115904803</v>
      </c>
      <c r="T345" s="82"/>
      <c r="U345" s="81">
        <v>182539</v>
      </c>
      <c r="V345" s="81">
        <v>88</v>
      </c>
      <c r="W345" s="81">
        <v>0</v>
      </c>
      <c r="X345" s="81">
        <v>777</v>
      </c>
      <c r="Y345" s="81">
        <v>1136</v>
      </c>
      <c r="Z345" s="81">
        <v>1775</v>
      </c>
      <c r="AA345" s="81">
        <v>951</v>
      </c>
      <c r="AB345" s="81">
        <v>2822</v>
      </c>
      <c r="AC345" s="81">
        <v>0</v>
      </c>
      <c r="AD345" s="81">
        <v>0.45149874115904798</v>
      </c>
      <c r="AE345" s="82"/>
      <c r="AF345" s="81">
        <v>1217717.4639955191</v>
      </c>
      <c r="AG345" s="81">
        <v>147360.83646981631</v>
      </c>
      <c r="AH345" s="81">
        <v>0</v>
      </c>
      <c r="AI345" s="81">
        <v>4862085.6192762628</v>
      </c>
      <c r="AJ345" s="81">
        <v>5574555.3189736297</v>
      </c>
      <c r="AK345" s="81">
        <v>0</v>
      </c>
      <c r="AL345" s="81">
        <v>0</v>
      </c>
      <c r="AM345" s="81">
        <v>387649.34149906097</v>
      </c>
      <c r="AN345" s="81">
        <v>0</v>
      </c>
      <c r="AO345" s="81">
        <v>0</v>
      </c>
      <c r="AP345" s="82"/>
      <c r="AQ345" s="81">
        <v>64</v>
      </c>
      <c r="AR345" s="81">
        <v>36</v>
      </c>
      <c r="AS345" s="81">
        <v>0</v>
      </c>
      <c r="AT345" s="81">
        <v>0</v>
      </c>
      <c r="AU345" s="81">
        <v>0</v>
      </c>
      <c r="AV345" s="81">
        <v>0</v>
      </c>
      <c r="AW345" s="81" t="s">
        <v>564</v>
      </c>
      <c r="AX345" s="82"/>
      <c r="AY345" s="81">
        <v>267.2</v>
      </c>
      <c r="AZ345" s="81">
        <v>3126.6</v>
      </c>
      <c r="BA345" s="81">
        <v>0</v>
      </c>
      <c r="BB345" s="81">
        <v>0</v>
      </c>
      <c r="BC345" s="81">
        <v>0</v>
      </c>
      <c r="BD345" s="81">
        <v>0</v>
      </c>
      <c r="BE345" s="81" t="s">
        <v>564</v>
      </c>
      <c r="BF345" s="82"/>
      <c r="BG345" s="81">
        <v>0</v>
      </c>
      <c r="BH345" s="81">
        <v>0</v>
      </c>
      <c r="BI345" s="81">
        <v>0</v>
      </c>
      <c r="BJ345" s="81">
        <v>0</v>
      </c>
      <c r="BK345" s="81">
        <v>0</v>
      </c>
      <c r="BL345" s="81">
        <v>0</v>
      </c>
      <c r="BM345" s="82"/>
      <c r="BN345" s="81">
        <v>0</v>
      </c>
      <c r="BO345" s="81">
        <v>0</v>
      </c>
      <c r="BP345" s="81">
        <v>0</v>
      </c>
      <c r="BQ345" s="81">
        <v>0</v>
      </c>
      <c r="BR345" s="81">
        <v>0</v>
      </c>
      <c r="BS345" s="81">
        <v>0</v>
      </c>
      <c r="BT345"/>
      <c r="BU345" s="80">
        <v>0</v>
      </c>
      <c r="BV345" s="80">
        <v>0</v>
      </c>
      <c r="BW345" s="80">
        <v>0</v>
      </c>
      <c r="BX345" s="80">
        <v>0</v>
      </c>
      <c r="BY345" s="80">
        <v>0</v>
      </c>
      <c r="BZ345" s="80">
        <v>0</v>
      </c>
      <c r="CA345" s="80">
        <v>0</v>
      </c>
      <c r="CB345" s="80">
        <v>0</v>
      </c>
      <c r="CC345" s="80">
        <v>0</v>
      </c>
    </row>
    <row r="346" spans="1:81">
      <c r="A346" s="80" t="s">
        <v>2119</v>
      </c>
      <c r="B346" s="80">
        <v>321</v>
      </c>
      <c r="C346" s="80">
        <v>15</v>
      </c>
      <c r="D346" s="80">
        <v>19</v>
      </c>
      <c r="E346" s="80">
        <v>2018</v>
      </c>
      <c r="F346" s="80" t="s">
        <v>93</v>
      </c>
      <c r="G346" s="80" t="s">
        <v>2104</v>
      </c>
      <c r="H346" s="80" t="s">
        <v>2105</v>
      </c>
      <c r="I346" s="177"/>
      <c r="J346" s="81">
        <v>0.79808922758185008</v>
      </c>
      <c r="K346" s="81">
        <v>0.18503054345364897</v>
      </c>
      <c r="L346" s="81">
        <v>0</v>
      </c>
      <c r="M346" s="81">
        <v>3.0134832352747298</v>
      </c>
      <c r="N346" s="81">
        <v>4.5423845325391587</v>
      </c>
      <c r="O346" s="81">
        <v>2.8342202571729023</v>
      </c>
      <c r="P346" s="81">
        <v>4.5552305654873742</v>
      </c>
      <c r="Q346" s="81">
        <v>0.17448394127287711</v>
      </c>
      <c r="R346" s="81">
        <v>0</v>
      </c>
      <c r="S346" s="81">
        <v>0.54813411030091597</v>
      </c>
      <c r="T346" s="82"/>
      <c r="U346" s="81">
        <v>191505</v>
      </c>
      <c r="V346" s="81">
        <v>88</v>
      </c>
      <c r="W346" s="81">
        <v>0</v>
      </c>
      <c r="X346" s="81">
        <v>777</v>
      </c>
      <c r="Y346" s="81">
        <v>1128</v>
      </c>
      <c r="Z346" s="81">
        <v>1727</v>
      </c>
      <c r="AA346" s="81">
        <v>953</v>
      </c>
      <c r="AB346" s="81">
        <v>2753</v>
      </c>
      <c r="AC346" s="81">
        <v>0</v>
      </c>
      <c r="AD346" s="81">
        <v>0.54813411030091597</v>
      </c>
      <c r="AE346" s="82"/>
      <c r="AF346" s="81">
        <v>1221539.895495099</v>
      </c>
      <c r="AG346" s="81">
        <v>130899.7438461268</v>
      </c>
      <c r="AH346" s="81">
        <v>0</v>
      </c>
      <c r="AI346" s="81">
        <v>4644167.6763271289</v>
      </c>
      <c r="AJ346" s="81">
        <v>5522549.3015502561</v>
      </c>
      <c r="AK346" s="81">
        <v>0</v>
      </c>
      <c r="AL346" s="81">
        <v>0</v>
      </c>
      <c r="AM346" s="81">
        <v>378953.50778916932</v>
      </c>
      <c r="AN346" s="81">
        <v>0</v>
      </c>
      <c r="AO346" s="81">
        <v>0</v>
      </c>
      <c r="AP346" s="82"/>
      <c r="AQ346" s="81">
        <v>68</v>
      </c>
      <c r="AR346" s="81">
        <v>40</v>
      </c>
      <c r="AS346" s="81">
        <v>0</v>
      </c>
      <c r="AT346" s="81">
        <v>0</v>
      </c>
      <c r="AU346" s="81">
        <v>0</v>
      </c>
      <c r="AV346" s="81">
        <v>0</v>
      </c>
      <c r="AW346" s="81" t="s">
        <v>564</v>
      </c>
      <c r="AX346" s="82"/>
      <c r="AY346" s="81">
        <v>286.8</v>
      </c>
      <c r="AZ346" s="81">
        <v>3204.2</v>
      </c>
      <c r="BA346" s="81">
        <v>0</v>
      </c>
      <c r="BB346" s="81">
        <v>0</v>
      </c>
      <c r="BC346" s="81">
        <v>0</v>
      </c>
      <c r="BD346" s="81">
        <v>0</v>
      </c>
      <c r="BE346" s="81" t="s">
        <v>564</v>
      </c>
      <c r="BF346" s="82"/>
      <c r="BG346" s="81">
        <v>0</v>
      </c>
      <c r="BH346" s="81">
        <v>0</v>
      </c>
      <c r="BI346" s="81">
        <v>0</v>
      </c>
      <c r="BJ346" s="81">
        <v>0</v>
      </c>
      <c r="BK346" s="81">
        <v>0</v>
      </c>
      <c r="BL346" s="81">
        <v>0</v>
      </c>
      <c r="BM346" s="82"/>
      <c r="BN346" s="81">
        <v>0</v>
      </c>
      <c r="BO346" s="81">
        <v>0</v>
      </c>
      <c r="BP346" s="81">
        <v>0</v>
      </c>
      <c r="BQ346" s="81">
        <v>0</v>
      </c>
      <c r="BR346" s="81">
        <v>0</v>
      </c>
      <c r="BS346" s="81">
        <v>0</v>
      </c>
      <c r="BT346"/>
      <c r="BU346" s="80">
        <v>0</v>
      </c>
      <c r="BV346" s="80">
        <v>0</v>
      </c>
      <c r="BW346" s="80">
        <v>0</v>
      </c>
      <c r="BX346" s="80">
        <v>0</v>
      </c>
      <c r="BY346" s="80">
        <v>0</v>
      </c>
      <c r="BZ346" s="80">
        <v>0</v>
      </c>
      <c r="CA346" s="80">
        <v>0</v>
      </c>
      <c r="CB346" s="80">
        <v>0</v>
      </c>
      <c r="CC346" s="80">
        <v>0</v>
      </c>
    </row>
    <row r="347" spans="1:81">
      <c r="A347" s="80" t="s">
        <v>2120</v>
      </c>
      <c r="B347" s="80">
        <v>322</v>
      </c>
      <c r="C347" s="80">
        <v>16</v>
      </c>
      <c r="D347" s="80">
        <v>19</v>
      </c>
      <c r="E347" s="80">
        <v>2019</v>
      </c>
      <c r="F347" s="80" t="s">
        <v>73</v>
      </c>
      <c r="G347" s="80" t="s">
        <v>2104</v>
      </c>
      <c r="H347" s="80" t="s">
        <v>2105</v>
      </c>
      <c r="I347" s="177"/>
      <c r="J347" s="81">
        <v>0.75889378940228125</v>
      </c>
      <c r="K347" s="81">
        <v>0.16795569209485606</v>
      </c>
      <c r="L347" s="81">
        <v>0</v>
      </c>
      <c r="M347" s="81">
        <v>2.8857305753268658</v>
      </c>
      <c r="N347" s="81">
        <v>4.0353085378774196</v>
      </c>
      <c r="O347" s="81">
        <v>2.7664703441487895</v>
      </c>
      <c r="P347" s="81">
        <v>4.4210235068681705</v>
      </c>
      <c r="Q347" s="81">
        <v>0.167045694315583</v>
      </c>
      <c r="R347" s="81">
        <v>0</v>
      </c>
      <c r="S347" s="81">
        <v>0.57481288501860839</v>
      </c>
      <c r="T347" s="82"/>
      <c r="U347" s="81">
        <v>184588</v>
      </c>
      <c r="V347" s="81">
        <v>88</v>
      </c>
      <c r="W347" s="81">
        <v>0</v>
      </c>
      <c r="X347" s="81">
        <v>777</v>
      </c>
      <c r="Y347" s="81">
        <v>1129</v>
      </c>
      <c r="Z347" s="81">
        <v>1732</v>
      </c>
      <c r="AA347" s="81">
        <v>918</v>
      </c>
      <c r="AB347" s="81">
        <v>2707</v>
      </c>
      <c r="AC347" s="81">
        <v>0</v>
      </c>
      <c r="AD347" s="81">
        <v>0.57481288501860839</v>
      </c>
      <c r="AE347" s="82"/>
      <c r="AF347" s="81">
        <v>1232692.4533987991</v>
      </c>
      <c r="AG347" s="81">
        <v>126745.62652542999</v>
      </c>
      <c r="AH347" s="81">
        <v>0</v>
      </c>
      <c r="AI347" s="81">
        <v>4759109.0685732244</v>
      </c>
      <c r="AJ347" s="81">
        <v>5097905.7396750012</v>
      </c>
      <c r="AK347" s="81">
        <v>0</v>
      </c>
      <c r="AL347" s="81">
        <v>0</v>
      </c>
      <c r="AM347" s="81">
        <v>368673.02171491046</v>
      </c>
      <c r="AN347" s="81">
        <v>0</v>
      </c>
      <c r="AO347" s="81">
        <v>0</v>
      </c>
      <c r="AP347" s="82"/>
      <c r="AQ347" s="81">
        <v>70</v>
      </c>
      <c r="AR347" s="81">
        <v>41</v>
      </c>
      <c r="AS347" s="81">
        <v>0</v>
      </c>
      <c r="AT347" s="81">
        <v>0</v>
      </c>
      <c r="AU347" s="81">
        <v>0</v>
      </c>
      <c r="AV347" s="81">
        <v>0</v>
      </c>
      <c r="AW347" s="81" t="s">
        <v>564</v>
      </c>
      <c r="AX347" s="82"/>
      <c r="AY347" s="81">
        <v>298</v>
      </c>
      <c r="AZ347" s="81">
        <v>3215.4</v>
      </c>
      <c r="BA347" s="81">
        <v>0</v>
      </c>
      <c r="BB347" s="81">
        <v>0</v>
      </c>
      <c r="BC347" s="81">
        <v>0</v>
      </c>
      <c r="BD347" s="81">
        <v>0</v>
      </c>
      <c r="BE347" s="81" t="s">
        <v>564</v>
      </c>
      <c r="BF347" s="82"/>
      <c r="BG347" s="81">
        <v>0</v>
      </c>
      <c r="BH347" s="81">
        <v>0</v>
      </c>
      <c r="BI347" s="81">
        <v>0</v>
      </c>
      <c r="BJ347" s="81">
        <v>0</v>
      </c>
      <c r="BK347" s="81">
        <v>0</v>
      </c>
      <c r="BL347" s="81">
        <v>0</v>
      </c>
      <c r="BM347" s="82"/>
      <c r="BN347" s="81">
        <v>0</v>
      </c>
      <c r="BO347" s="81">
        <v>0</v>
      </c>
      <c r="BP347" s="81">
        <v>0</v>
      </c>
      <c r="BQ347" s="81">
        <v>0</v>
      </c>
      <c r="BR347" s="81">
        <v>0</v>
      </c>
      <c r="BS347" s="81">
        <v>0</v>
      </c>
      <c r="BT347"/>
      <c r="BU347" s="80">
        <v>0</v>
      </c>
      <c r="BV347" s="80">
        <v>0</v>
      </c>
      <c r="BW347" s="80">
        <v>0</v>
      </c>
      <c r="BX347" s="80">
        <v>0</v>
      </c>
      <c r="BY347" s="80">
        <v>0</v>
      </c>
      <c r="BZ347" s="80">
        <v>0</v>
      </c>
      <c r="CA347" s="80">
        <v>0</v>
      </c>
      <c r="CB347" s="80">
        <v>0</v>
      </c>
      <c r="CC347" s="80">
        <v>0</v>
      </c>
    </row>
    <row r="348" spans="1:81">
      <c r="A348" s="80" t="s">
        <v>2121</v>
      </c>
      <c r="B348" s="80">
        <v>323</v>
      </c>
      <c r="C348" s="80">
        <v>17</v>
      </c>
      <c r="D348" s="80">
        <v>19</v>
      </c>
      <c r="E348" s="80">
        <v>2020</v>
      </c>
      <c r="F348" s="80" t="s">
        <v>218</v>
      </c>
      <c r="G348" s="80" t="s">
        <v>2104</v>
      </c>
      <c r="H348" s="80" t="s">
        <v>2105</v>
      </c>
      <c r="I348" s="177"/>
      <c r="J348" s="81">
        <v>0.86280145200698577</v>
      </c>
      <c r="K348" s="81">
        <v>0.13088603234401205</v>
      </c>
      <c r="L348" s="81">
        <v>8.8960731951071709E-2</v>
      </c>
      <c r="M348" s="81">
        <v>2.6573390964456709</v>
      </c>
      <c r="N348" s="81">
        <v>3.9139785968619609</v>
      </c>
      <c r="O348" s="81">
        <v>2.422420047339227</v>
      </c>
      <c r="P348" s="81">
        <v>4.1045746612405045</v>
      </c>
      <c r="Q348" s="81">
        <v>0.15731374036726439</v>
      </c>
      <c r="R348" s="81">
        <v>0</v>
      </c>
      <c r="S348" s="81">
        <v>0.49563727669167651</v>
      </c>
      <c r="T348" s="82"/>
      <c r="U348" s="81">
        <v>213515</v>
      </c>
      <c r="V348" s="81">
        <v>60</v>
      </c>
      <c r="W348" s="81">
        <v>4</v>
      </c>
      <c r="X348" s="81">
        <v>795</v>
      </c>
      <c r="Y348" s="81">
        <v>1117</v>
      </c>
      <c r="Z348" s="81">
        <v>1731</v>
      </c>
      <c r="AA348" s="81">
        <v>926</v>
      </c>
      <c r="AB348" s="81">
        <v>2668</v>
      </c>
      <c r="AC348" s="81">
        <v>0</v>
      </c>
      <c r="AD348" s="81">
        <v>0.49563727669167651</v>
      </c>
      <c r="AE348" s="82"/>
      <c r="AF348" s="81">
        <v>1439429.694642006</v>
      </c>
      <c r="AG348" s="81">
        <v>94379.226934887294</v>
      </c>
      <c r="AH348" s="81">
        <v>22890.672846173671</v>
      </c>
      <c r="AI348" s="81">
        <v>4593724.1122893672</v>
      </c>
      <c r="AJ348" s="81">
        <v>5096600.8186996728</v>
      </c>
      <c r="AK348" s="81"/>
      <c r="AL348" s="81"/>
      <c r="AM348" s="81">
        <v>348203.64209824661</v>
      </c>
      <c r="AN348" s="81"/>
      <c r="AO348" s="81"/>
      <c r="AP348" s="82"/>
      <c r="AQ348" s="81">
        <v>72</v>
      </c>
      <c r="AR348" s="81">
        <v>42</v>
      </c>
      <c r="AS348" s="81">
        <v>0</v>
      </c>
      <c r="AT348" s="81">
        <v>0</v>
      </c>
      <c r="AU348" s="81">
        <v>0</v>
      </c>
      <c r="AV348" s="81">
        <v>0</v>
      </c>
      <c r="AW348" s="81">
        <v>0</v>
      </c>
      <c r="AX348" s="82"/>
      <c r="AY348" s="81">
        <v>315.3</v>
      </c>
      <c r="AZ348" s="81">
        <v>3264.9</v>
      </c>
      <c r="BA348" s="81">
        <v>0</v>
      </c>
      <c r="BB348" s="81">
        <v>0</v>
      </c>
      <c r="BC348" s="81">
        <v>0</v>
      </c>
      <c r="BD348" s="81">
        <v>0</v>
      </c>
      <c r="BE348" s="81">
        <v>0</v>
      </c>
      <c r="BF348" s="82"/>
      <c r="BG348" s="81">
        <v>0</v>
      </c>
      <c r="BH348" s="81">
        <v>0</v>
      </c>
      <c r="BI348" s="81">
        <v>0</v>
      </c>
      <c r="BJ348" s="81">
        <v>0</v>
      </c>
      <c r="BK348" s="81">
        <v>0</v>
      </c>
      <c r="BL348" s="81">
        <v>0</v>
      </c>
      <c r="BM348" s="82"/>
      <c r="BN348" s="81">
        <v>0</v>
      </c>
      <c r="BO348" s="81">
        <v>0</v>
      </c>
      <c r="BP348" s="81">
        <v>0</v>
      </c>
      <c r="BQ348" s="81">
        <v>0</v>
      </c>
      <c r="BR348" s="81">
        <v>0</v>
      </c>
      <c r="BS348" s="81">
        <v>0</v>
      </c>
      <c r="BT348"/>
      <c r="BU348" s="80">
        <v>0</v>
      </c>
      <c r="BV348" s="80">
        <v>0</v>
      </c>
      <c r="BW348" s="80">
        <v>0</v>
      </c>
      <c r="BX348" s="80">
        <v>0</v>
      </c>
      <c r="BY348" s="80">
        <v>0</v>
      </c>
      <c r="BZ348" s="80">
        <v>0</v>
      </c>
      <c r="CA348" s="80">
        <v>0</v>
      </c>
      <c r="CB348" s="80">
        <v>0</v>
      </c>
      <c r="CC348" s="80">
        <v>0</v>
      </c>
    </row>
    <row r="349" spans="1:81">
      <c r="A349" s="80" t="s">
        <v>2122</v>
      </c>
      <c r="B349" s="80">
        <v>323</v>
      </c>
      <c r="C349" s="80">
        <v>18</v>
      </c>
      <c r="D349" s="80">
        <v>19</v>
      </c>
      <c r="E349" s="80">
        <v>2021</v>
      </c>
      <c r="F349" s="80" t="s">
        <v>75</v>
      </c>
      <c r="G349" s="174" t="s">
        <v>2104</v>
      </c>
      <c r="H349" s="80" t="s">
        <v>2105</v>
      </c>
      <c r="I349" s="177"/>
      <c r="J349" s="81">
        <v>0.76701285214352066</v>
      </c>
      <c r="K349" s="81">
        <v>0.14035089499346551</v>
      </c>
      <c r="L349" s="81">
        <v>0.11670945348710884</v>
      </c>
      <c r="M349" s="81">
        <v>3.3008763035837361</v>
      </c>
      <c r="N349" s="81">
        <v>4.0700071463981589</v>
      </c>
      <c r="O349" s="81">
        <v>2.3376329463334233</v>
      </c>
      <c r="P349" s="81">
        <v>4.0453098014847475</v>
      </c>
      <c r="Q349" s="81">
        <v>0.15401027522516536</v>
      </c>
      <c r="R349" s="81">
        <v>0</v>
      </c>
      <c r="S349" s="81">
        <v>0.50392475552228477</v>
      </c>
      <c r="T349" s="82"/>
      <c r="U349" s="81">
        <v>200763</v>
      </c>
      <c r="V349" s="81">
        <v>60</v>
      </c>
      <c r="W349" s="81">
        <v>4</v>
      </c>
      <c r="X349" s="81">
        <v>795</v>
      </c>
      <c r="Y349" s="81">
        <v>1092</v>
      </c>
      <c r="Z349" s="81">
        <v>1720</v>
      </c>
      <c r="AA349" s="81">
        <v>890</v>
      </c>
      <c r="AB349" s="81">
        <v>2581</v>
      </c>
      <c r="AC349" s="81">
        <v>0</v>
      </c>
      <c r="AD349" s="81">
        <v>0.50392475552228477</v>
      </c>
      <c r="AE349" s="82"/>
      <c r="AF349" s="81">
        <v>1211454.5671096481</v>
      </c>
      <c r="AG349" s="81">
        <v>97191.0764830306</v>
      </c>
      <c r="AH349" s="81">
        <v>27419.864753168153</v>
      </c>
      <c r="AI349" s="81">
        <v>5355572.155060065</v>
      </c>
      <c r="AJ349" s="81">
        <v>5051470.5070586838</v>
      </c>
      <c r="AK349" s="81">
        <v>0</v>
      </c>
      <c r="AL349" s="81">
        <v>0</v>
      </c>
      <c r="AM349" s="81">
        <v>338792.09443193936</v>
      </c>
      <c r="AN349" s="81">
        <v>0</v>
      </c>
      <c r="AO349" s="81">
        <v>0</v>
      </c>
      <c r="AP349" s="82"/>
      <c r="AQ349" s="81">
        <v>75</v>
      </c>
      <c r="AR349" s="81">
        <v>42</v>
      </c>
      <c r="AS349" s="81">
        <v>0</v>
      </c>
      <c r="AT349" s="81">
        <v>0</v>
      </c>
      <c r="AU349" s="81">
        <v>0</v>
      </c>
      <c r="AV349" s="81">
        <v>0</v>
      </c>
      <c r="AW349" s="81"/>
      <c r="AX349" s="82"/>
      <c r="AY349" s="81">
        <v>334.8</v>
      </c>
      <c r="AZ349" s="81">
        <v>3264.9</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2123</v>
      </c>
      <c r="B350" s="80">
        <v>323</v>
      </c>
      <c r="C350" s="80">
        <v>19</v>
      </c>
      <c r="D350" s="80">
        <v>19</v>
      </c>
      <c r="E350" s="80">
        <v>2022</v>
      </c>
      <c r="F350" s="80" t="s">
        <v>568</v>
      </c>
      <c r="G350" s="174" t="s">
        <v>2104</v>
      </c>
      <c r="H350" s="80" t="s">
        <v>2105</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77</v>
      </c>
      <c r="AR350" s="81">
        <v>42</v>
      </c>
      <c r="AS350" s="81">
        <v>0</v>
      </c>
      <c r="AT350" s="81">
        <v>0</v>
      </c>
      <c r="AU350" s="81">
        <v>0</v>
      </c>
      <c r="AV350" s="81">
        <v>0</v>
      </c>
      <c r="AW350" s="81"/>
      <c r="AX350" s="82"/>
      <c r="AY350" s="81">
        <v>348</v>
      </c>
      <c r="AZ350" s="81">
        <v>3264.8999999999996</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2124</v>
      </c>
      <c r="B351" s="80">
        <v>477</v>
      </c>
      <c r="C351" s="80">
        <v>1</v>
      </c>
      <c r="D351" s="80">
        <v>29</v>
      </c>
      <c r="E351" s="80">
        <v>1990</v>
      </c>
      <c r="F351" s="80" t="s">
        <v>562</v>
      </c>
      <c r="G351" s="80" t="s">
        <v>2125</v>
      </c>
      <c r="H351" s="80" t="s">
        <v>2126</v>
      </c>
      <c r="I351" s="177"/>
      <c r="J351" s="81">
        <v>12.36134494985572</v>
      </c>
      <c r="K351" s="81">
        <v>0.73366616378174354</v>
      </c>
      <c r="L351" s="81">
        <v>3.4553983538965167</v>
      </c>
      <c r="M351" s="81">
        <v>2.6010876124176585</v>
      </c>
      <c r="N351" s="81">
        <v>2.9248006187928595</v>
      </c>
      <c r="O351" s="81">
        <v>2.1783966116999971</v>
      </c>
      <c r="P351" s="81">
        <v>4.7691395961711649</v>
      </c>
      <c r="Q351" s="81">
        <v>0.22677157006301096</v>
      </c>
      <c r="R351" s="81">
        <v>0</v>
      </c>
      <c r="S351" s="81">
        <v>0.23152854287217248</v>
      </c>
      <c r="T351" s="82"/>
      <c r="U351" s="81">
        <v>181893</v>
      </c>
      <c r="V351" s="81">
        <v>192</v>
      </c>
      <c r="W351" s="81">
        <v>46</v>
      </c>
      <c r="X351" s="81">
        <v>1046</v>
      </c>
      <c r="Y351" s="81">
        <v>1301</v>
      </c>
      <c r="Z351" s="81">
        <v>896</v>
      </c>
      <c r="AA351" s="81">
        <v>1158</v>
      </c>
      <c r="AB351" s="81">
        <v>3682</v>
      </c>
      <c r="AC351" s="81">
        <v>0</v>
      </c>
      <c r="AD351" s="81">
        <v>0.23152854287217248</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2127</v>
      </c>
      <c r="B352" s="80">
        <v>478</v>
      </c>
      <c r="C352" s="80">
        <v>2</v>
      </c>
      <c r="D352" s="80">
        <v>29</v>
      </c>
      <c r="E352" s="80">
        <v>2005</v>
      </c>
      <c r="F352" s="80" t="s">
        <v>565</v>
      </c>
      <c r="G352" s="80" t="s">
        <v>2125</v>
      </c>
      <c r="H352" s="80" t="s">
        <v>2126</v>
      </c>
      <c r="I352" s="177"/>
      <c r="J352" s="81">
        <v>6.3758297990767874</v>
      </c>
      <c r="K352" s="81">
        <v>0.27291434920941121</v>
      </c>
      <c r="L352" s="81">
        <v>3.4366406991304439</v>
      </c>
      <c r="M352" s="81">
        <v>3.1700776894867464</v>
      </c>
      <c r="N352" s="81">
        <v>3.4487814864970301</v>
      </c>
      <c r="O352" s="81">
        <v>2.9098713800692084</v>
      </c>
      <c r="P352" s="81">
        <v>4.5157398302147307</v>
      </c>
      <c r="Q352" s="81">
        <v>0.19518474198638244</v>
      </c>
      <c r="R352" s="81">
        <v>0</v>
      </c>
      <c r="S352" s="81">
        <v>9.4979843151599117E-2</v>
      </c>
      <c r="T352" s="82"/>
      <c r="U352" s="81">
        <v>139662</v>
      </c>
      <c r="V352" s="81">
        <v>86</v>
      </c>
      <c r="W352" s="81">
        <v>30</v>
      </c>
      <c r="X352" s="81">
        <v>678</v>
      </c>
      <c r="Y352" s="81">
        <v>1387</v>
      </c>
      <c r="Z352" s="81">
        <v>1385</v>
      </c>
      <c r="AA352" s="81">
        <v>898</v>
      </c>
      <c r="AB352" s="81">
        <v>3313</v>
      </c>
      <c r="AC352" s="81">
        <v>0</v>
      </c>
      <c r="AD352" s="81">
        <v>9.4979843151599117E-2</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2128</v>
      </c>
      <c r="B353" s="80">
        <v>479</v>
      </c>
      <c r="C353" s="80">
        <v>3</v>
      </c>
      <c r="D353" s="80">
        <v>29</v>
      </c>
      <c r="E353" s="80">
        <v>2006</v>
      </c>
      <c r="F353" s="80" t="s">
        <v>566</v>
      </c>
      <c r="G353" s="80" t="s">
        <v>2125</v>
      </c>
      <c r="H353" s="80" t="s">
        <v>2126</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2129</v>
      </c>
      <c r="B354" s="80">
        <v>480</v>
      </c>
      <c r="C354" s="80">
        <v>4</v>
      </c>
      <c r="D354" s="80">
        <v>29</v>
      </c>
      <c r="E354" s="80">
        <v>2007</v>
      </c>
      <c r="F354" s="80" t="s">
        <v>567</v>
      </c>
      <c r="G354" s="80" t="s">
        <v>2125</v>
      </c>
      <c r="H354" s="80" t="s">
        <v>2126</v>
      </c>
      <c r="I354" s="177"/>
      <c r="J354" s="81">
        <v>5.3456317037433188</v>
      </c>
      <c r="K354" s="81">
        <v>0.29650450324755889</v>
      </c>
      <c r="L354" s="81">
        <v>1.8662506092599476</v>
      </c>
      <c r="M354" s="81">
        <v>3.7870587161237173</v>
      </c>
      <c r="N354" s="81">
        <v>3.8888523980828897</v>
      </c>
      <c r="O354" s="81">
        <v>2.8112864079032645</v>
      </c>
      <c r="P354" s="81">
        <v>4.3303131960088415</v>
      </c>
      <c r="Q354" s="81">
        <v>0.19973867084743052</v>
      </c>
      <c r="R354" s="81">
        <v>0</v>
      </c>
      <c r="S354" s="81">
        <v>0.39877389567624383</v>
      </c>
      <c r="T354" s="82"/>
      <c r="U354" s="81">
        <v>133126</v>
      </c>
      <c r="V354" s="81">
        <v>95</v>
      </c>
      <c r="W354" s="81">
        <v>17</v>
      </c>
      <c r="X354" s="81">
        <v>961</v>
      </c>
      <c r="Y354" s="81">
        <v>1358</v>
      </c>
      <c r="Z354" s="81">
        <v>1391</v>
      </c>
      <c r="AA354" s="81">
        <v>848</v>
      </c>
      <c r="AB354" s="81">
        <v>3211</v>
      </c>
      <c r="AC354" s="81">
        <v>0</v>
      </c>
      <c r="AD354" s="81">
        <v>0.39877389567624383</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2130</v>
      </c>
      <c r="B355" s="80">
        <v>481</v>
      </c>
      <c r="C355" s="80">
        <v>5</v>
      </c>
      <c r="D355" s="80">
        <v>29</v>
      </c>
      <c r="E355" s="80">
        <v>2008</v>
      </c>
      <c r="F355" s="80" t="s">
        <v>84</v>
      </c>
      <c r="G355" s="80" t="s">
        <v>2125</v>
      </c>
      <c r="H355" s="80" t="s">
        <v>2126</v>
      </c>
      <c r="I355" s="177"/>
      <c r="J355" s="81">
        <v>4.7751618054058014</v>
      </c>
      <c r="K355" s="81">
        <v>0.21114432558935164</v>
      </c>
      <c r="L355" s="81">
        <v>1.4900595172608229</v>
      </c>
      <c r="M355" s="81">
        <v>4.0009952964818618</v>
      </c>
      <c r="N355" s="81">
        <v>3.4276461391660926</v>
      </c>
      <c r="O355" s="81">
        <v>2.7101033665135126</v>
      </c>
      <c r="P355" s="81">
        <v>4.2437672544064471</v>
      </c>
      <c r="Q355" s="81">
        <v>0.19038970516908441</v>
      </c>
      <c r="R355" s="81">
        <v>0</v>
      </c>
      <c r="S355" s="81">
        <v>0.42324048075602949</v>
      </c>
      <c r="T355" s="82"/>
      <c r="U355" s="81">
        <v>127225</v>
      </c>
      <c r="V355" s="81">
        <v>95</v>
      </c>
      <c r="W355" s="81">
        <v>17</v>
      </c>
      <c r="X355" s="81">
        <v>961</v>
      </c>
      <c r="Y355" s="81">
        <v>1345</v>
      </c>
      <c r="Z355" s="81">
        <v>1388</v>
      </c>
      <c r="AA355" s="81">
        <v>832</v>
      </c>
      <c r="AB355" s="81">
        <v>3111</v>
      </c>
      <c r="AC355" s="81">
        <v>0</v>
      </c>
      <c r="AD355" s="81">
        <v>0.42324048075602949</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2131</v>
      </c>
      <c r="B356" s="80">
        <v>482</v>
      </c>
      <c r="C356" s="80">
        <v>6</v>
      </c>
      <c r="D356" s="80">
        <v>29</v>
      </c>
      <c r="E356" s="80">
        <v>2009</v>
      </c>
      <c r="F356" s="80" t="s">
        <v>85</v>
      </c>
      <c r="G356" s="80" t="s">
        <v>2125</v>
      </c>
      <c r="H356" s="80" t="s">
        <v>2126</v>
      </c>
      <c r="I356" s="177"/>
      <c r="J356" s="81">
        <v>3.042892549505281</v>
      </c>
      <c r="K356" s="81">
        <v>0.30134662575930526</v>
      </c>
      <c r="L356" s="81">
        <v>0.79717556145779012</v>
      </c>
      <c r="M356" s="81">
        <v>4.3541758925350624</v>
      </c>
      <c r="N356" s="81">
        <v>3.309784094787426</v>
      </c>
      <c r="O356" s="81">
        <v>2.7852264557550401</v>
      </c>
      <c r="P356" s="81">
        <v>4.0641977265140001</v>
      </c>
      <c r="Q356" s="81">
        <v>0.1774597745501737</v>
      </c>
      <c r="R356" s="81">
        <v>0</v>
      </c>
      <c r="S356" s="81">
        <v>0.37390659867346543</v>
      </c>
      <c r="T356" s="82"/>
      <c r="U356" s="81">
        <v>74857</v>
      </c>
      <c r="V356" s="81">
        <v>97</v>
      </c>
      <c r="W356" s="81">
        <v>14</v>
      </c>
      <c r="X356" s="81">
        <v>1006</v>
      </c>
      <c r="Y356" s="81">
        <v>1331</v>
      </c>
      <c r="Z356" s="81">
        <v>1408</v>
      </c>
      <c r="AA356" s="81">
        <v>818</v>
      </c>
      <c r="AB356" s="81">
        <v>3044</v>
      </c>
      <c r="AC356" s="81">
        <v>0</v>
      </c>
      <c r="AD356" s="81">
        <v>0.37390659867346543</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0</v>
      </c>
      <c r="BL356" s="81">
        <v>0</v>
      </c>
      <c r="BM356" s="82"/>
      <c r="BN356" s="81">
        <v>0</v>
      </c>
      <c r="BO356" s="81">
        <v>0</v>
      </c>
      <c r="BP356" s="81">
        <v>0</v>
      </c>
      <c r="BQ356" s="81">
        <v>0</v>
      </c>
      <c r="BR356" s="81">
        <v>0</v>
      </c>
      <c r="BS356" s="81">
        <v>0</v>
      </c>
      <c r="BT356"/>
      <c r="BU356" s="80"/>
      <c r="BV356" s="80"/>
      <c r="BW356" s="80"/>
      <c r="BX356" s="80"/>
      <c r="BY356" s="80"/>
      <c r="BZ356" s="80"/>
      <c r="CA356" s="80"/>
      <c r="CB356" s="80"/>
      <c r="CC356" s="80"/>
    </row>
    <row r="357" spans="1:81">
      <c r="A357" s="80" t="s">
        <v>2132</v>
      </c>
      <c r="B357" s="80">
        <v>483</v>
      </c>
      <c r="C357" s="80">
        <v>7</v>
      </c>
      <c r="D357" s="80">
        <v>29</v>
      </c>
      <c r="E357" s="80">
        <v>2010</v>
      </c>
      <c r="F357" s="80" t="s">
        <v>86</v>
      </c>
      <c r="G357" s="80" t="s">
        <v>2125</v>
      </c>
      <c r="H357" s="80" t="s">
        <v>2126</v>
      </c>
      <c r="I357" s="177"/>
      <c r="J357" s="81">
        <v>3.1160900400309468</v>
      </c>
      <c r="K357" s="81">
        <v>0.24686848624454893</v>
      </c>
      <c r="L357" s="81">
        <v>0.70898704294328618</v>
      </c>
      <c r="M357" s="81">
        <v>4.0518848915794141</v>
      </c>
      <c r="N357" s="81">
        <v>3.1720612200638207</v>
      </c>
      <c r="O357" s="81">
        <v>2.752653986599737</v>
      </c>
      <c r="P357" s="81">
        <v>4.0358068344654674</v>
      </c>
      <c r="Q357" s="81">
        <v>0.1821587731000259</v>
      </c>
      <c r="R357" s="81">
        <v>0</v>
      </c>
      <c r="S357" s="81">
        <v>0.50299621068962974</v>
      </c>
      <c r="T357" s="82"/>
      <c r="U357" s="81">
        <v>83335</v>
      </c>
      <c r="V357" s="81">
        <v>97</v>
      </c>
      <c r="W357" s="81">
        <v>14</v>
      </c>
      <c r="X357" s="81">
        <v>1006</v>
      </c>
      <c r="Y357" s="81">
        <v>1324</v>
      </c>
      <c r="Z357" s="81">
        <v>1398</v>
      </c>
      <c r="AA357" s="81">
        <v>792</v>
      </c>
      <c r="AB357" s="81">
        <v>2994</v>
      </c>
      <c r="AC357" s="81">
        <v>0</v>
      </c>
      <c r="AD357" s="81">
        <v>0.50299621068962974</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0</v>
      </c>
      <c r="BL357" s="81">
        <v>0</v>
      </c>
      <c r="BM357" s="82"/>
      <c r="BN357" s="81">
        <v>0</v>
      </c>
      <c r="BO357" s="81">
        <v>0</v>
      </c>
      <c r="BP357" s="81">
        <v>0</v>
      </c>
      <c r="BQ357" s="81">
        <v>0</v>
      </c>
      <c r="BR357" s="81">
        <v>0</v>
      </c>
      <c r="BS357" s="81">
        <v>0</v>
      </c>
      <c r="BT357"/>
      <c r="BU357" s="80">
        <v>0</v>
      </c>
      <c r="BV357" s="80">
        <v>0</v>
      </c>
      <c r="BW357" s="80">
        <v>0</v>
      </c>
      <c r="BX357" s="80">
        <v>0</v>
      </c>
      <c r="BY357" s="80">
        <v>0</v>
      </c>
      <c r="BZ357" s="80">
        <v>0</v>
      </c>
      <c r="CA357" s="80">
        <v>0</v>
      </c>
      <c r="CB357" s="80">
        <v>0</v>
      </c>
      <c r="CC357" s="80">
        <v>0</v>
      </c>
    </row>
    <row r="358" spans="1:81">
      <c r="A358" s="80" t="s">
        <v>2133</v>
      </c>
      <c r="B358" s="80">
        <v>484</v>
      </c>
      <c r="C358" s="80">
        <v>8</v>
      </c>
      <c r="D358" s="80">
        <v>29</v>
      </c>
      <c r="E358" s="80">
        <v>2011</v>
      </c>
      <c r="F358" s="80" t="s">
        <v>87</v>
      </c>
      <c r="G358" s="80" t="s">
        <v>2125</v>
      </c>
      <c r="H358" s="80" t="s">
        <v>2126</v>
      </c>
      <c r="I358" s="177"/>
      <c r="J358" s="81">
        <v>3.6940794300464685</v>
      </c>
      <c r="K358" s="81">
        <v>0.35951311816898762</v>
      </c>
      <c r="L358" s="81">
        <v>0.68266246840560629</v>
      </c>
      <c r="M358" s="81">
        <v>5.6820409770620408</v>
      </c>
      <c r="N358" s="81">
        <v>4.2510737499878264</v>
      </c>
      <c r="O358" s="81">
        <v>2.6921970021063775</v>
      </c>
      <c r="P358" s="81">
        <v>3.8647452945955143</v>
      </c>
      <c r="Q358" s="81">
        <v>0.20548210857776031</v>
      </c>
      <c r="R358" s="81">
        <v>0</v>
      </c>
      <c r="S358" s="81">
        <v>0.39269172315100997</v>
      </c>
      <c r="T358" s="82"/>
      <c r="U358" s="81">
        <v>93210</v>
      </c>
      <c r="V358" s="81">
        <v>97</v>
      </c>
      <c r="W358" s="81">
        <v>14</v>
      </c>
      <c r="X358" s="81">
        <v>1006</v>
      </c>
      <c r="Y358" s="81">
        <v>1306</v>
      </c>
      <c r="Z358" s="81">
        <v>1397</v>
      </c>
      <c r="AA358" s="81">
        <v>781</v>
      </c>
      <c r="AB358" s="81">
        <v>2928</v>
      </c>
      <c r="AC358" s="81">
        <v>0</v>
      </c>
      <c r="AD358" s="81">
        <v>0.39269172315100997</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0</v>
      </c>
      <c r="BL358" s="81">
        <v>0</v>
      </c>
      <c r="BM358" s="82"/>
      <c r="BN358" s="81">
        <v>0</v>
      </c>
      <c r="BO358" s="81">
        <v>0</v>
      </c>
      <c r="BP358" s="81">
        <v>0</v>
      </c>
      <c r="BQ358" s="81">
        <v>0</v>
      </c>
      <c r="BR358" s="81">
        <v>0</v>
      </c>
      <c r="BS358" s="81">
        <v>0</v>
      </c>
      <c r="BT358"/>
      <c r="BU358" s="80">
        <v>0</v>
      </c>
      <c r="BV358" s="80">
        <v>0</v>
      </c>
      <c r="BW358" s="80">
        <v>0</v>
      </c>
      <c r="BX358" s="80">
        <v>0</v>
      </c>
      <c r="BY358" s="80">
        <v>0</v>
      </c>
      <c r="BZ358" s="80">
        <v>0</v>
      </c>
      <c r="CA358" s="80">
        <v>0</v>
      </c>
      <c r="CB358" s="80">
        <v>0</v>
      </c>
      <c r="CC358" s="80">
        <v>0</v>
      </c>
    </row>
    <row r="359" spans="1:81">
      <c r="A359" s="80" t="s">
        <v>2134</v>
      </c>
      <c r="B359" s="80">
        <v>485</v>
      </c>
      <c r="C359" s="80">
        <v>9</v>
      </c>
      <c r="D359" s="80">
        <v>29</v>
      </c>
      <c r="E359" s="80">
        <v>2012</v>
      </c>
      <c r="F359" s="80" t="s">
        <v>88</v>
      </c>
      <c r="G359" s="80" t="s">
        <v>2125</v>
      </c>
      <c r="H359" s="80" t="s">
        <v>2126</v>
      </c>
      <c r="I359" s="177"/>
      <c r="J359" s="81">
        <v>1.4067668011545496</v>
      </c>
      <c r="K359" s="81">
        <v>0.43412284778347793</v>
      </c>
      <c r="L359" s="81">
        <v>0.66745496296318374</v>
      </c>
      <c r="M359" s="81">
        <v>5.8023877683666374</v>
      </c>
      <c r="N359" s="81">
        <v>5.2446361591511623</v>
      </c>
      <c r="O359" s="81">
        <v>2.7761695231552364</v>
      </c>
      <c r="P359" s="81">
        <v>3.8120850601681515</v>
      </c>
      <c r="Q359" s="81">
        <v>0.21966778760994005</v>
      </c>
      <c r="R359" s="81">
        <v>0</v>
      </c>
      <c r="S359" s="81">
        <v>0.54809350603967821</v>
      </c>
      <c r="T359" s="82"/>
      <c r="U359" s="81">
        <v>34407</v>
      </c>
      <c r="V359" s="81">
        <v>97</v>
      </c>
      <c r="W359" s="81">
        <v>14</v>
      </c>
      <c r="X359" s="81">
        <v>1006</v>
      </c>
      <c r="Y359" s="81">
        <v>1304</v>
      </c>
      <c r="Z359" s="81">
        <v>1452</v>
      </c>
      <c r="AA359" s="81">
        <v>766</v>
      </c>
      <c r="AB359" s="81">
        <v>2881</v>
      </c>
      <c r="AC359" s="81">
        <v>0</v>
      </c>
      <c r="AD359" s="81">
        <v>0.54809350603967821</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0</v>
      </c>
      <c r="BL359" s="81">
        <v>0</v>
      </c>
      <c r="BM359" s="82"/>
      <c r="BN359" s="81">
        <v>0</v>
      </c>
      <c r="BO359" s="81">
        <v>0</v>
      </c>
      <c r="BP359" s="81">
        <v>0</v>
      </c>
      <c r="BQ359" s="81">
        <v>0</v>
      </c>
      <c r="BR359" s="81">
        <v>0</v>
      </c>
      <c r="BS359" s="81">
        <v>0</v>
      </c>
      <c r="BT359"/>
      <c r="BU359" s="80">
        <v>0</v>
      </c>
      <c r="BV359" s="80">
        <v>0</v>
      </c>
      <c r="BW359" s="80">
        <v>0</v>
      </c>
      <c r="BX359" s="80">
        <v>0</v>
      </c>
      <c r="BY359" s="80">
        <v>0</v>
      </c>
      <c r="BZ359" s="80">
        <v>0</v>
      </c>
      <c r="CA359" s="80">
        <v>0</v>
      </c>
      <c r="CB359" s="80">
        <v>0</v>
      </c>
      <c r="CC359" s="80">
        <v>0</v>
      </c>
    </row>
    <row r="360" spans="1:81">
      <c r="A360" s="80" t="s">
        <v>2135</v>
      </c>
      <c r="B360" s="80">
        <v>486</v>
      </c>
      <c r="C360" s="80">
        <v>10</v>
      </c>
      <c r="D360" s="80">
        <v>29</v>
      </c>
      <c r="E360" s="80">
        <v>2013</v>
      </c>
      <c r="F360" s="80" t="s">
        <v>89</v>
      </c>
      <c r="G360" s="80" t="s">
        <v>2125</v>
      </c>
      <c r="H360" s="80" t="s">
        <v>2126</v>
      </c>
      <c r="I360" s="177"/>
      <c r="J360" s="81">
        <v>1.0986482628489094</v>
      </c>
      <c r="K360" s="81">
        <v>0.43729236041887104</v>
      </c>
      <c r="L360" s="81">
        <v>0.68754136585188275</v>
      </c>
      <c r="M360" s="81">
        <v>6.0140303072248864</v>
      </c>
      <c r="N360" s="81">
        <v>5.4102507964904039</v>
      </c>
      <c r="O360" s="81">
        <v>2.7252353868587522</v>
      </c>
      <c r="P360" s="81">
        <v>3.8014717682061248</v>
      </c>
      <c r="Q360" s="81">
        <v>0.22332739452621242</v>
      </c>
      <c r="R360" s="81">
        <v>0</v>
      </c>
      <c r="S360" s="81">
        <v>0.49400586664566071</v>
      </c>
      <c r="T360" s="82"/>
      <c r="U360" s="81">
        <v>28505</v>
      </c>
      <c r="V360" s="81">
        <v>97</v>
      </c>
      <c r="W360" s="81">
        <v>14</v>
      </c>
      <c r="X360" s="81">
        <v>1006</v>
      </c>
      <c r="Y360" s="81">
        <v>1316</v>
      </c>
      <c r="Z360" s="81">
        <v>1489</v>
      </c>
      <c r="AA360" s="81">
        <v>761</v>
      </c>
      <c r="AB360" s="81">
        <v>2887</v>
      </c>
      <c r="AC360" s="81">
        <v>0</v>
      </c>
      <c r="AD360" s="81">
        <v>0.49400586664566071</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0</v>
      </c>
      <c r="BL360" s="81">
        <v>0</v>
      </c>
      <c r="BM360" s="82"/>
      <c r="BN360" s="81">
        <v>0</v>
      </c>
      <c r="BO360" s="81">
        <v>0</v>
      </c>
      <c r="BP360" s="81">
        <v>0</v>
      </c>
      <c r="BQ360" s="81">
        <v>0</v>
      </c>
      <c r="BR360" s="81">
        <v>0</v>
      </c>
      <c r="BS360" s="81">
        <v>0</v>
      </c>
      <c r="BT360"/>
      <c r="BU360" s="80">
        <v>0</v>
      </c>
      <c r="BV360" s="80">
        <v>0</v>
      </c>
      <c r="BW360" s="80">
        <v>0</v>
      </c>
      <c r="BX360" s="80">
        <v>0</v>
      </c>
      <c r="BY360" s="80">
        <v>0</v>
      </c>
      <c r="BZ360" s="80">
        <v>0</v>
      </c>
      <c r="CA360" s="80">
        <v>0</v>
      </c>
      <c r="CB360" s="80">
        <v>0</v>
      </c>
      <c r="CC360" s="80">
        <v>0</v>
      </c>
    </row>
    <row r="361" spans="1:81">
      <c r="A361" s="80" t="s">
        <v>2136</v>
      </c>
      <c r="B361" s="80">
        <v>487</v>
      </c>
      <c r="C361" s="80">
        <v>11</v>
      </c>
      <c r="D361" s="80">
        <v>29</v>
      </c>
      <c r="E361" s="80">
        <v>2014</v>
      </c>
      <c r="F361" s="80" t="s">
        <v>90</v>
      </c>
      <c r="G361" s="80" t="s">
        <v>2125</v>
      </c>
      <c r="H361" s="80" t="s">
        <v>2126</v>
      </c>
      <c r="I361" s="177"/>
      <c r="J361" s="81">
        <v>1.4318790305188993</v>
      </c>
      <c r="K361" s="81">
        <v>0.3609908267432772</v>
      </c>
      <c r="L361" s="81">
        <v>0.91169984144753369</v>
      </c>
      <c r="M361" s="81">
        <v>5.6266212552944861</v>
      </c>
      <c r="N361" s="81">
        <v>5.39204665475879</v>
      </c>
      <c r="O361" s="81">
        <v>2.5805976534229358</v>
      </c>
      <c r="P361" s="81">
        <v>3.7308593354874282</v>
      </c>
      <c r="Q361" s="81">
        <v>0.21152641808276892</v>
      </c>
      <c r="R361" s="81">
        <v>0</v>
      </c>
      <c r="S361" s="81">
        <v>0.53358254924398607</v>
      </c>
      <c r="T361" s="82"/>
      <c r="U361" s="81">
        <v>40055</v>
      </c>
      <c r="V361" s="81">
        <v>91</v>
      </c>
      <c r="W361" s="81">
        <v>17</v>
      </c>
      <c r="X361" s="81">
        <v>961</v>
      </c>
      <c r="Y361" s="81">
        <v>1315</v>
      </c>
      <c r="Z361" s="81">
        <v>1485</v>
      </c>
      <c r="AA361" s="81">
        <v>743</v>
      </c>
      <c r="AB361" s="81">
        <v>2850</v>
      </c>
      <c r="AC361" s="81">
        <v>0</v>
      </c>
      <c r="AD361" s="81">
        <v>0.53358254924398607</v>
      </c>
      <c r="AE361" s="82"/>
      <c r="AF361" s="81">
        <v>485122.13475713221</v>
      </c>
      <c r="AG361" s="81">
        <v>237180.60731034703</v>
      </c>
      <c r="AH361" s="81">
        <v>134196.32085563085</v>
      </c>
      <c r="AI361" s="81">
        <v>5568402.7434566133</v>
      </c>
      <c r="AJ361" s="81">
        <v>6678541.7580062691</v>
      </c>
      <c r="AK361" s="81">
        <v>0</v>
      </c>
      <c r="AL361" s="81">
        <v>0</v>
      </c>
      <c r="AM361" s="81">
        <v>391262.41183734254</v>
      </c>
      <c r="AN361" s="81">
        <v>0</v>
      </c>
      <c r="AO361" s="81">
        <v>0</v>
      </c>
      <c r="AP361" s="82"/>
      <c r="AQ361" s="81">
        <v>36</v>
      </c>
      <c r="AR361" s="81">
        <v>11</v>
      </c>
      <c r="AS361" s="81">
        <v>0</v>
      </c>
      <c r="AT361" s="81">
        <v>0</v>
      </c>
      <c r="AU361" s="81">
        <v>0</v>
      </c>
      <c r="AV361" s="81">
        <v>0</v>
      </c>
      <c r="AW361" s="81" t="s">
        <v>564</v>
      </c>
      <c r="AX361" s="82"/>
      <c r="AY361" s="81">
        <v>162.38800000000001</v>
      </c>
      <c r="AZ361" s="81">
        <v>302.60000000000002</v>
      </c>
      <c r="BA361" s="81">
        <v>0</v>
      </c>
      <c r="BB361" s="81">
        <v>0</v>
      </c>
      <c r="BC361" s="81">
        <v>0</v>
      </c>
      <c r="BD361" s="81">
        <v>0</v>
      </c>
      <c r="BE361" s="81" t="s">
        <v>564</v>
      </c>
      <c r="BF361" s="82"/>
      <c r="BG361" s="81">
        <v>0</v>
      </c>
      <c r="BH361" s="81">
        <v>0</v>
      </c>
      <c r="BI361" s="81">
        <v>0</v>
      </c>
      <c r="BJ361" s="81">
        <v>0</v>
      </c>
      <c r="BK361" s="81">
        <v>0</v>
      </c>
      <c r="BL361" s="81">
        <v>0</v>
      </c>
      <c r="BM361" s="82"/>
      <c r="BN361" s="81">
        <v>0</v>
      </c>
      <c r="BO361" s="81">
        <v>0</v>
      </c>
      <c r="BP361" s="81">
        <v>0</v>
      </c>
      <c r="BQ361" s="81">
        <v>0</v>
      </c>
      <c r="BR361" s="81">
        <v>0</v>
      </c>
      <c r="BS361" s="81">
        <v>0</v>
      </c>
      <c r="BT361"/>
      <c r="BU361" s="80">
        <v>0</v>
      </c>
      <c r="BV361" s="80">
        <v>0</v>
      </c>
      <c r="BW361" s="80">
        <v>0</v>
      </c>
      <c r="BX361" s="80">
        <v>0</v>
      </c>
      <c r="BY361" s="80">
        <v>0</v>
      </c>
      <c r="BZ361" s="80">
        <v>0</v>
      </c>
      <c r="CA361" s="80">
        <v>0</v>
      </c>
      <c r="CB361" s="80">
        <v>0</v>
      </c>
      <c r="CC361" s="80">
        <v>0</v>
      </c>
    </row>
    <row r="362" spans="1:81">
      <c r="A362" s="80" t="s">
        <v>2137</v>
      </c>
      <c r="B362" s="80">
        <v>488</v>
      </c>
      <c r="C362" s="80">
        <v>12</v>
      </c>
      <c r="D362" s="80">
        <v>29</v>
      </c>
      <c r="E362" s="80">
        <v>2015</v>
      </c>
      <c r="F362" s="80" t="s">
        <v>91</v>
      </c>
      <c r="G362" s="80" t="s">
        <v>2125</v>
      </c>
      <c r="H362" s="80" t="s">
        <v>2126</v>
      </c>
      <c r="I362" s="177"/>
      <c r="J362" s="81">
        <v>2.9889762173234149</v>
      </c>
      <c r="K362" s="81">
        <v>0.40074862974193604</v>
      </c>
      <c r="L362" s="81">
        <v>1.0864160056169336</v>
      </c>
      <c r="M362" s="81">
        <v>5.3801408489215072</v>
      </c>
      <c r="N362" s="81">
        <v>4.6272469931422151</v>
      </c>
      <c r="O362" s="81">
        <v>2.5938377239475097</v>
      </c>
      <c r="P362" s="81">
        <v>3.6935924711902173</v>
      </c>
      <c r="Q362" s="81">
        <v>0.20583868497588798</v>
      </c>
      <c r="R362" s="81">
        <v>0</v>
      </c>
      <c r="S362" s="81">
        <v>0.51567656421915886</v>
      </c>
      <c r="T362" s="82"/>
      <c r="U362" s="81">
        <v>86321</v>
      </c>
      <c r="V362" s="81">
        <v>91</v>
      </c>
      <c r="W362" s="81">
        <v>17</v>
      </c>
      <c r="X362" s="81">
        <v>961</v>
      </c>
      <c r="Y362" s="81">
        <v>1335</v>
      </c>
      <c r="Z362" s="81">
        <v>1507</v>
      </c>
      <c r="AA362" s="81">
        <v>735</v>
      </c>
      <c r="AB362" s="81">
        <v>2833</v>
      </c>
      <c r="AC362" s="81">
        <v>0</v>
      </c>
      <c r="AD362" s="81">
        <v>0.51567656421915886</v>
      </c>
      <c r="AE362" s="82"/>
      <c r="AF362" s="81">
        <v>980209.50213571929</v>
      </c>
      <c r="AG362" s="81">
        <v>318156.80485630751</v>
      </c>
      <c r="AH362" s="81">
        <v>133161.92531192253</v>
      </c>
      <c r="AI362" s="81">
        <v>5968453.1199140158</v>
      </c>
      <c r="AJ362" s="81">
        <v>5945490.6319401851</v>
      </c>
      <c r="AK362" s="81">
        <v>0</v>
      </c>
      <c r="AL362" s="81">
        <v>0</v>
      </c>
      <c r="AM362" s="81">
        <v>388250.76601196534</v>
      </c>
      <c r="AN362" s="81">
        <v>0</v>
      </c>
      <c r="AO362" s="81">
        <v>0</v>
      </c>
      <c r="AP362" s="82"/>
      <c r="AQ362" s="81">
        <v>38</v>
      </c>
      <c r="AR362" s="81">
        <v>14</v>
      </c>
      <c r="AS362" s="81">
        <v>0</v>
      </c>
      <c r="AT362" s="81">
        <v>0</v>
      </c>
      <c r="AU362" s="81">
        <v>0</v>
      </c>
      <c r="AV362" s="81">
        <v>0</v>
      </c>
      <c r="AW362" s="81" t="s">
        <v>564</v>
      </c>
      <c r="AX362" s="82"/>
      <c r="AY362" s="81">
        <v>173.488</v>
      </c>
      <c r="AZ362" s="81">
        <v>421.9</v>
      </c>
      <c r="BA362" s="81">
        <v>0</v>
      </c>
      <c r="BB362" s="81">
        <v>0</v>
      </c>
      <c r="BC362" s="81">
        <v>0</v>
      </c>
      <c r="BD362" s="81">
        <v>0</v>
      </c>
      <c r="BE362" s="81" t="s">
        <v>564</v>
      </c>
      <c r="BF362" s="82"/>
      <c r="BG362" s="81">
        <v>0</v>
      </c>
      <c r="BH362" s="81">
        <v>0</v>
      </c>
      <c r="BI362" s="81">
        <v>0</v>
      </c>
      <c r="BJ362" s="81">
        <v>0</v>
      </c>
      <c r="BK362" s="81">
        <v>0</v>
      </c>
      <c r="BL362" s="81">
        <v>0</v>
      </c>
      <c r="BM362" s="82"/>
      <c r="BN362" s="81">
        <v>0</v>
      </c>
      <c r="BO362" s="81">
        <v>0</v>
      </c>
      <c r="BP362" s="81">
        <v>0</v>
      </c>
      <c r="BQ362" s="81">
        <v>0</v>
      </c>
      <c r="BR362" s="81">
        <v>0</v>
      </c>
      <c r="BS362" s="81">
        <v>0</v>
      </c>
      <c r="BT362"/>
      <c r="BU362" s="80">
        <v>0</v>
      </c>
      <c r="BV362" s="80">
        <v>0</v>
      </c>
      <c r="BW362" s="80">
        <v>0</v>
      </c>
      <c r="BX362" s="80">
        <v>0</v>
      </c>
      <c r="BY362" s="80">
        <v>0</v>
      </c>
      <c r="BZ362" s="80">
        <v>0</v>
      </c>
      <c r="CA362" s="80">
        <v>0</v>
      </c>
      <c r="CB362" s="80">
        <v>0</v>
      </c>
      <c r="CC362" s="80">
        <v>0</v>
      </c>
    </row>
    <row r="363" spans="1:81">
      <c r="A363" s="80" t="s">
        <v>2138</v>
      </c>
      <c r="B363" s="80">
        <v>489</v>
      </c>
      <c r="C363" s="80">
        <v>13</v>
      </c>
      <c r="D363" s="80">
        <v>29</v>
      </c>
      <c r="E363" s="80">
        <v>2016</v>
      </c>
      <c r="F363" s="80" t="s">
        <v>92</v>
      </c>
      <c r="G363" s="80" t="s">
        <v>2125</v>
      </c>
      <c r="H363" s="80" t="s">
        <v>2126</v>
      </c>
      <c r="I363" s="177"/>
      <c r="J363" s="81">
        <v>3.2650314952899526</v>
      </c>
      <c r="K363" s="81">
        <v>0.34458425117914498</v>
      </c>
      <c r="L363" s="81">
        <v>1.0426035367245756</v>
      </c>
      <c r="M363" s="81">
        <v>3.9153863276966843</v>
      </c>
      <c r="N363" s="81">
        <v>3.4165916478131546</v>
      </c>
      <c r="O363" s="81">
        <v>2.5657401769871933</v>
      </c>
      <c r="P363" s="81">
        <v>3.5954542312049318</v>
      </c>
      <c r="Q363" s="81">
        <v>0.1951562929531587</v>
      </c>
      <c r="R363" s="81">
        <v>0</v>
      </c>
      <c r="S363" s="81">
        <v>0.49396050332862862</v>
      </c>
      <c r="T363" s="82"/>
      <c r="U363" s="81">
        <v>99749</v>
      </c>
      <c r="V363" s="81">
        <v>91</v>
      </c>
      <c r="W363" s="81">
        <v>17</v>
      </c>
      <c r="X363" s="81">
        <v>961</v>
      </c>
      <c r="Y363" s="81">
        <v>1334</v>
      </c>
      <c r="Z363" s="81">
        <v>1509</v>
      </c>
      <c r="AA363" s="81">
        <v>740</v>
      </c>
      <c r="AB363" s="81">
        <v>2763</v>
      </c>
      <c r="AC363" s="81">
        <v>0</v>
      </c>
      <c r="AD363" s="81">
        <v>0.49396050332862862</v>
      </c>
      <c r="AE363" s="82"/>
      <c r="AF363" s="81">
        <v>1188894.2373460529</v>
      </c>
      <c r="AG363" s="81">
        <v>312975.59883872018</v>
      </c>
      <c r="AH363" s="81">
        <v>114837.4583420253</v>
      </c>
      <c r="AI363" s="81">
        <v>5631899.4857606152</v>
      </c>
      <c r="AJ363" s="81">
        <v>5466327.7593843564</v>
      </c>
      <c r="AK363" s="81">
        <v>0</v>
      </c>
      <c r="AL363" s="81">
        <v>0</v>
      </c>
      <c r="AM363" s="81">
        <v>378951.73942122329</v>
      </c>
      <c r="AN363" s="81">
        <v>0</v>
      </c>
      <c r="AO363" s="81">
        <v>0</v>
      </c>
      <c r="AP363" s="82"/>
      <c r="AQ363" s="81">
        <v>45</v>
      </c>
      <c r="AR363" s="81">
        <v>16</v>
      </c>
      <c r="AS363" s="81">
        <v>0</v>
      </c>
      <c r="AT363" s="81">
        <v>0</v>
      </c>
      <c r="AU363" s="81">
        <v>0</v>
      </c>
      <c r="AV363" s="81">
        <v>0</v>
      </c>
      <c r="AW363" s="81" t="s">
        <v>564</v>
      </c>
      <c r="AX363" s="82"/>
      <c r="AY363" s="81">
        <v>206.58799999999999</v>
      </c>
      <c r="AZ363" s="81">
        <v>511.4</v>
      </c>
      <c r="BA363" s="81">
        <v>0</v>
      </c>
      <c r="BB363" s="81">
        <v>0</v>
      </c>
      <c r="BC363" s="81">
        <v>0</v>
      </c>
      <c r="BD363" s="81">
        <v>0</v>
      </c>
      <c r="BE363" s="81" t="s">
        <v>564</v>
      </c>
      <c r="BF363" s="82"/>
      <c r="BG363" s="81">
        <v>0</v>
      </c>
      <c r="BH363" s="81">
        <v>0</v>
      </c>
      <c r="BI363" s="81">
        <v>0</v>
      </c>
      <c r="BJ363" s="81">
        <v>0</v>
      </c>
      <c r="BK363" s="81">
        <v>0</v>
      </c>
      <c r="BL363" s="81">
        <v>0</v>
      </c>
      <c r="BM363" s="82"/>
      <c r="BN363" s="81">
        <v>0</v>
      </c>
      <c r="BO363" s="81">
        <v>0</v>
      </c>
      <c r="BP363" s="81">
        <v>0</v>
      </c>
      <c r="BQ363" s="81">
        <v>0</v>
      </c>
      <c r="BR363" s="81">
        <v>0</v>
      </c>
      <c r="BS363" s="81">
        <v>0</v>
      </c>
      <c r="BT363"/>
      <c r="BU363" s="80">
        <v>0</v>
      </c>
      <c r="BV363" s="80">
        <v>0</v>
      </c>
      <c r="BW363" s="80">
        <v>0</v>
      </c>
      <c r="BX363" s="80">
        <v>0</v>
      </c>
      <c r="BY363" s="80">
        <v>0</v>
      </c>
      <c r="BZ363" s="80">
        <v>0</v>
      </c>
      <c r="CA363" s="80">
        <v>0</v>
      </c>
      <c r="CB363" s="80">
        <v>0</v>
      </c>
      <c r="CC363" s="80">
        <v>0</v>
      </c>
    </row>
    <row r="364" spans="1:81">
      <c r="A364" s="80" t="s">
        <v>2139</v>
      </c>
      <c r="B364" s="80">
        <v>490</v>
      </c>
      <c r="C364" s="80">
        <v>14</v>
      </c>
      <c r="D364" s="80">
        <v>29</v>
      </c>
      <c r="E364" s="80">
        <v>2017</v>
      </c>
      <c r="F364" s="80" t="s">
        <v>71</v>
      </c>
      <c r="G364" s="80" t="s">
        <v>2125</v>
      </c>
      <c r="H364" s="80" t="s">
        <v>2126</v>
      </c>
      <c r="I364" s="177"/>
      <c r="J364" s="81">
        <v>3.5040176790053317</v>
      </c>
      <c r="K364" s="81">
        <v>0.35972243694953904</v>
      </c>
      <c r="L364" s="81">
        <v>0.9896830979016229</v>
      </c>
      <c r="M364" s="81">
        <v>3.7308068915953108</v>
      </c>
      <c r="N364" s="81">
        <v>4.120197344285188</v>
      </c>
      <c r="O364" s="81">
        <v>2.5222008638084046</v>
      </c>
      <c r="P364" s="81">
        <v>3.4712914955630541</v>
      </c>
      <c r="Q364" s="81">
        <v>0.18270426246507795</v>
      </c>
      <c r="R364" s="81">
        <v>0</v>
      </c>
      <c r="S364" s="81">
        <v>0.51576649301874544</v>
      </c>
      <c r="T364" s="82"/>
      <c r="U364" s="81">
        <v>110278</v>
      </c>
      <c r="V364" s="81">
        <v>91</v>
      </c>
      <c r="W364" s="81">
        <v>17</v>
      </c>
      <c r="X364" s="81">
        <v>961</v>
      </c>
      <c r="Y364" s="81">
        <v>1317</v>
      </c>
      <c r="Z364" s="81">
        <v>1508</v>
      </c>
      <c r="AA364" s="81">
        <v>719</v>
      </c>
      <c r="AB364" s="81">
        <v>2675</v>
      </c>
      <c r="AC364" s="81">
        <v>0</v>
      </c>
      <c r="AD364" s="81">
        <v>0.51576649301874544</v>
      </c>
      <c r="AE364" s="82"/>
      <c r="AF364" s="81">
        <v>1311543.2203379141</v>
      </c>
      <c r="AG364" s="81">
        <v>319438.77339955629</v>
      </c>
      <c r="AH364" s="81">
        <v>141396.2052327912</v>
      </c>
      <c r="AI364" s="81">
        <v>5508256.2047723932</v>
      </c>
      <c r="AJ364" s="81">
        <v>6125682.5778148854</v>
      </c>
      <c r="AK364" s="81">
        <v>0</v>
      </c>
      <c r="AL364" s="81">
        <v>0</v>
      </c>
      <c r="AM364" s="81">
        <v>367456.40981927281</v>
      </c>
      <c r="AN364" s="81">
        <v>0</v>
      </c>
      <c r="AO364" s="81">
        <v>0</v>
      </c>
      <c r="AP364" s="82"/>
      <c r="AQ364" s="81">
        <v>50</v>
      </c>
      <c r="AR364" s="81">
        <v>18</v>
      </c>
      <c r="AS364" s="81">
        <v>0</v>
      </c>
      <c r="AT364" s="81">
        <v>0</v>
      </c>
      <c r="AU364" s="81">
        <v>0</v>
      </c>
      <c r="AV364" s="81">
        <v>0</v>
      </c>
      <c r="AW364" s="81" t="s">
        <v>564</v>
      </c>
      <c r="AX364" s="82"/>
      <c r="AY364" s="81">
        <v>230.58799999999999</v>
      </c>
      <c r="AZ364" s="81">
        <v>532.70000000000005</v>
      </c>
      <c r="BA364" s="81">
        <v>0</v>
      </c>
      <c r="BB364" s="81">
        <v>0</v>
      </c>
      <c r="BC364" s="81">
        <v>0</v>
      </c>
      <c r="BD364" s="81">
        <v>0</v>
      </c>
      <c r="BE364" s="81" t="s">
        <v>564</v>
      </c>
      <c r="BF364" s="82"/>
      <c r="BG364" s="81">
        <v>0</v>
      </c>
      <c r="BH364" s="81">
        <v>0</v>
      </c>
      <c r="BI364" s="81">
        <v>0</v>
      </c>
      <c r="BJ364" s="81">
        <v>0</v>
      </c>
      <c r="BK364" s="81">
        <v>0</v>
      </c>
      <c r="BL364" s="81">
        <v>0</v>
      </c>
      <c r="BM364" s="82"/>
      <c r="BN364" s="81">
        <v>0</v>
      </c>
      <c r="BO364" s="81">
        <v>0</v>
      </c>
      <c r="BP364" s="81">
        <v>0</v>
      </c>
      <c r="BQ364" s="81">
        <v>0</v>
      </c>
      <c r="BR364" s="81">
        <v>0</v>
      </c>
      <c r="BS364" s="81">
        <v>0</v>
      </c>
      <c r="BT364"/>
      <c r="BU364" s="80">
        <v>0</v>
      </c>
      <c r="BV364" s="80">
        <v>0</v>
      </c>
      <c r="BW364" s="80">
        <v>0</v>
      </c>
      <c r="BX364" s="80">
        <v>0</v>
      </c>
      <c r="BY364" s="80">
        <v>0</v>
      </c>
      <c r="BZ364" s="80">
        <v>0</v>
      </c>
      <c r="CA364" s="80">
        <v>0</v>
      </c>
      <c r="CB364" s="80">
        <v>0</v>
      </c>
      <c r="CC364" s="80">
        <v>0</v>
      </c>
    </row>
    <row r="365" spans="1:81">
      <c r="A365" s="80" t="s">
        <v>2140</v>
      </c>
      <c r="B365" s="80">
        <v>491</v>
      </c>
      <c r="C365" s="80">
        <v>15</v>
      </c>
      <c r="D365" s="80">
        <v>29</v>
      </c>
      <c r="E365" s="80">
        <v>2018</v>
      </c>
      <c r="F365" s="80" t="s">
        <v>93</v>
      </c>
      <c r="G365" s="80" t="s">
        <v>2125</v>
      </c>
      <c r="H365" s="80" t="s">
        <v>2126</v>
      </c>
      <c r="I365" s="177"/>
      <c r="J365" s="81">
        <v>3.4398847356694224</v>
      </c>
      <c r="K365" s="81">
        <v>0.36102883816973408</v>
      </c>
      <c r="L365" s="81">
        <v>0.88298307208450055</v>
      </c>
      <c r="M365" s="81">
        <v>3.591623275532613</v>
      </c>
      <c r="N365" s="81">
        <v>3.1335795038804815</v>
      </c>
      <c r="O365" s="81">
        <v>2.4649674732331781</v>
      </c>
      <c r="P365" s="81">
        <v>3.4223977805760333</v>
      </c>
      <c r="Q365" s="81">
        <v>0.16757556873428517</v>
      </c>
      <c r="R365" s="81">
        <v>0</v>
      </c>
      <c r="S365" s="81">
        <v>0.46367964313345628</v>
      </c>
      <c r="T365" s="82"/>
      <c r="U365" s="81">
        <v>109775</v>
      </c>
      <c r="V365" s="81">
        <v>91</v>
      </c>
      <c r="W365" s="81">
        <v>17</v>
      </c>
      <c r="X365" s="81">
        <v>961</v>
      </c>
      <c r="Y365" s="81">
        <v>1311</v>
      </c>
      <c r="Z365" s="81">
        <v>1502</v>
      </c>
      <c r="AA365" s="81">
        <v>716</v>
      </c>
      <c r="AB365" s="81">
        <v>2644</v>
      </c>
      <c r="AC365" s="81">
        <v>0</v>
      </c>
      <c r="AD365" s="81">
        <v>0.46367964313345628</v>
      </c>
      <c r="AE365" s="82"/>
      <c r="AF365" s="81">
        <v>1295017.085793053</v>
      </c>
      <c r="AG365" s="81">
        <v>323528.03038862097</v>
      </c>
      <c r="AH365" s="81">
        <v>127954.9303253258</v>
      </c>
      <c r="AI365" s="81">
        <v>5197578.7361330539</v>
      </c>
      <c r="AJ365" s="81">
        <v>4886876.8108593402</v>
      </c>
      <c r="AK365" s="81">
        <v>0</v>
      </c>
      <c r="AL365" s="81">
        <v>0</v>
      </c>
      <c r="AM365" s="81">
        <v>363949.53672159958</v>
      </c>
      <c r="AN365" s="81">
        <v>0</v>
      </c>
      <c r="AO365" s="81">
        <v>0</v>
      </c>
      <c r="AP365" s="82"/>
      <c r="AQ365" s="81">
        <v>54</v>
      </c>
      <c r="AR365" s="81">
        <v>19</v>
      </c>
      <c r="AS365" s="81">
        <v>0</v>
      </c>
      <c r="AT365" s="81">
        <v>0</v>
      </c>
      <c r="AU365" s="81">
        <v>0</v>
      </c>
      <c r="AV365" s="81">
        <v>0</v>
      </c>
      <c r="AW365" s="81" t="s">
        <v>564</v>
      </c>
      <c r="AX365" s="82"/>
      <c r="AY365" s="81">
        <v>250.88800000000001</v>
      </c>
      <c r="AZ365" s="81">
        <v>582</v>
      </c>
      <c r="BA365" s="81">
        <v>0</v>
      </c>
      <c r="BB365" s="81">
        <v>0</v>
      </c>
      <c r="BC365" s="81">
        <v>0</v>
      </c>
      <c r="BD365" s="81">
        <v>0</v>
      </c>
      <c r="BE365" s="81" t="s">
        <v>564</v>
      </c>
      <c r="BF365" s="82"/>
      <c r="BG365" s="81">
        <v>0</v>
      </c>
      <c r="BH365" s="81">
        <v>0</v>
      </c>
      <c r="BI365" s="81">
        <v>0</v>
      </c>
      <c r="BJ365" s="81">
        <v>0</v>
      </c>
      <c r="BK365" s="81">
        <v>0</v>
      </c>
      <c r="BL365" s="81">
        <v>0</v>
      </c>
      <c r="BM365" s="82"/>
      <c r="BN365" s="81">
        <v>0</v>
      </c>
      <c r="BO365" s="81">
        <v>0</v>
      </c>
      <c r="BP365" s="81">
        <v>0</v>
      </c>
      <c r="BQ365" s="81">
        <v>0</v>
      </c>
      <c r="BR365" s="81">
        <v>0</v>
      </c>
      <c r="BS365" s="81">
        <v>0</v>
      </c>
      <c r="BT365"/>
      <c r="BU365" s="80">
        <v>0</v>
      </c>
      <c r="BV365" s="80">
        <v>0</v>
      </c>
      <c r="BW365" s="80">
        <v>0</v>
      </c>
      <c r="BX365" s="80">
        <v>0</v>
      </c>
      <c r="BY365" s="80">
        <v>0</v>
      </c>
      <c r="BZ365" s="80">
        <v>0</v>
      </c>
      <c r="CA365" s="80">
        <v>0</v>
      </c>
      <c r="CB365" s="80">
        <v>0</v>
      </c>
      <c r="CC365" s="80">
        <v>0</v>
      </c>
    </row>
    <row r="366" spans="1:81">
      <c r="A366" s="80" t="s">
        <v>2141</v>
      </c>
      <c r="B366" s="80">
        <v>492</v>
      </c>
      <c r="C366" s="80">
        <v>16</v>
      </c>
      <c r="D366" s="80">
        <v>29</v>
      </c>
      <c r="E366" s="80">
        <v>2019</v>
      </c>
      <c r="F366" s="80" t="s">
        <v>73</v>
      </c>
      <c r="G366" s="80" t="s">
        <v>2125</v>
      </c>
      <c r="H366" s="80" t="s">
        <v>2126</v>
      </c>
      <c r="I366" s="177"/>
      <c r="J366" s="81">
        <v>3.4171305831307355</v>
      </c>
      <c r="K366" s="81">
        <v>0.27428385939202171</v>
      </c>
      <c r="L366" s="81">
        <v>0.8765748791340473</v>
      </c>
      <c r="M366" s="81">
        <v>2.9918883932528977</v>
      </c>
      <c r="N366" s="81">
        <v>2.2404314665809095</v>
      </c>
      <c r="O366" s="81">
        <v>2.4006956854824657</v>
      </c>
      <c r="P366" s="81">
        <v>3.4530216279133752</v>
      </c>
      <c r="Q366" s="81">
        <v>0.16155361201263255</v>
      </c>
      <c r="R366" s="81">
        <v>0</v>
      </c>
      <c r="S366" s="81">
        <v>0.25578386886627774</v>
      </c>
      <c r="T366" s="82"/>
      <c r="U366" s="81">
        <v>116630</v>
      </c>
      <c r="V366" s="81">
        <v>91</v>
      </c>
      <c r="W366" s="81">
        <v>17</v>
      </c>
      <c r="X366" s="81">
        <v>961</v>
      </c>
      <c r="Y366" s="81">
        <v>1308</v>
      </c>
      <c r="Z366" s="81">
        <v>1503</v>
      </c>
      <c r="AA366" s="81">
        <v>717</v>
      </c>
      <c r="AB366" s="81">
        <v>2618</v>
      </c>
      <c r="AC366" s="81">
        <v>0</v>
      </c>
      <c r="AD366" s="81">
        <v>0.25578386886627769</v>
      </c>
      <c r="AE366" s="82"/>
      <c r="AF366" s="81">
        <v>1272851.299363354</v>
      </c>
      <c r="AG366" s="81">
        <v>222807.42569973879</v>
      </c>
      <c r="AH366" s="81">
        <v>141893.96601885301</v>
      </c>
      <c r="AI366" s="81">
        <v>5405375.1036171224</v>
      </c>
      <c r="AJ366" s="81">
        <v>4229362.6149514141</v>
      </c>
      <c r="AK366" s="81">
        <v>0</v>
      </c>
      <c r="AL366" s="81">
        <v>0</v>
      </c>
      <c r="AM366" s="81">
        <v>356551.89170655177</v>
      </c>
      <c r="AN366" s="81">
        <v>0</v>
      </c>
      <c r="AO366" s="81">
        <v>0</v>
      </c>
      <c r="AP366" s="82"/>
      <c r="AQ366" s="81">
        <v>62</v>
      </c>
      <c r="AR366" s="81">
        <v>22</v>
      </c>
      <c r="AS366" s="81">
        <v>0</v>
      </c>
      <c r="AT366" s="81">
        <v>0</v>
      </c>
      <c r="AU366" s="81">
        <v>0</v>
      </c>
      <c r="AV366" s="81">
        <v>0</v>
      </c>
      <c r="AW366" s="81" t="s">
        <v>564</v>
      </c>
      <c r="AX366" s="82"/>
      <c r="AY366" s="81">
        <v>284.88799999999998</v>
      </c>
      <c r="AZ366" s="81">
        <v>691.80000000000007</v>
      </c>
      <c r="BA366" s="81">
        <v>0</v>
      </c>
      <c r="BB366" s="81">
        <v>0</v>
      </c>
      <c r="BC366" s="81">
        <v>0</v>
      </c>
      <c r="BD366" s="81">
        <v>0</v>
      </c>
      <c r="BE366" s="81" t="s">
        <v>564</v>
      </c>
      <c r="BF366" s="82"/>
      <c r="BG366" s="81">
        <v>0</v>
      </c>
      <c r="BH366" s="81">
        <v>0</v>
      </c>
      <c r="BI366" s="81">
        <v>0</v>
      </c>
      <c r="BJ366" s="81">
        <v>0</v>
      </c>
      <c r="BK366" s="81">
        <v>0</v>
      </c>
      <c r="BL366" s="81">
        <v>0</v>
      </c>
      <c r="BM366" s="82"/>
      <c r="BN366" s="81">
        <v>0</v>
      </c>
      <c r="BO366" s="81">
        <v>0</v>
      </c>
      <c r="BP366" s="81">
        <v>0</v>
      </c>
      <c r="BQ366" s="81">
        <v>0</v>
      </c>
      <c r="BR366" s="81">
        <v>0</v>
      </c>
      <c r="BS366" s="81">
        <v>0</v>
      </c>
      <c r="BT366"/>
      <c r="BU366" s="80">
        <v>0</v>
      </c>
      <c r="BV366" s="80">
        <v>0</v>
      </c>
      <c r="BW366" s="80">
        <v>0</v>
      </c>
      <c r="BX366" s="80">
        <v>0</v>
      </c>
      <c r="BY366" s="80">
        <v>0</v>
      </c>
      <c r="BZ366" s="80">
        <v>0</v>
      </c>
      <c r="CA366" s="80">
        <v>0</v>
      </c>
      <c r="CB366" s="80">
        <v>0</v>
      </c>
      <c r="CC366" s="80">
        <v>0</v>
      </c>
    </row>
    <row r="367" spans="1:81">
      <c r="A367" s="80" t="s">
        <v>2142</v>
      </c>
      <c r="B367" s="80">
        <v>493</v>
      </c>
      <c r="C367" s="80">
        <v>17</v>
      </c>
      <c r="D367" s="80">
        <v>29</v>
      </c>
      <c r="E367" s="80">
        <v>2020</v>
      </c>
      <c r="F367" s="80" t="s">
        <v>218</v>
      </c>
      <c r="G367" s="80" t="s">
        <v>2125</v>
      </c>
      <c r="H367" s="80" t="s">
        <v>2126</v>
      </c>
      <c r="I367" s="177"/>
      <c r="J367" s="81">
        <v>2.3155292757475401</v>
      </c>
      <c r="K367" s="81">
        <v>0.3716890061151647</v>
      </c>
      <c r="L367" s="81">
        <v>0.64935936772290259</v>
      </c>
      <c r="M367" s="81">
        <v>4.5110088576845575</v>
      </c>
      <c r="N367" s="81">
        <v>4.0201143624037616</v>
      </c>
      <c r="O367" s="81">
        <v>2.0935530853954267</v>
      </c>
      <c r="P367" s="81">
        <v>3.1560012514073859</v>
      </c>
      <c r="Q367" s="81">
        <v>0.15365802376202811</v>
      </c>
      <c r="R367" s="81">
        <v>0</v>
      </c>
      <c r="S367" s="81">
        <v>0.51694530378167103</v>
      </c>
      <c r="T367" s="82"/>
      <c r="U367" s="81">
        <v>74251</v>
      </c>
      <c r="V367" s="81">
        <v>91</v>
      </c>
      <c r="W367" s="81">
        <v>11</v>
      </c>
      <c r="X367" s="81">
        <v>1061</v>
      </c>
      <c r="Y367" s="81">
        <v>1313</v>
      </c>
      <c r="Z367" s="81">
        <v>1496</v>
      </c>
      <c r="AA367" s="81">
        <v>712</v>
      </c>
      <c r="AB367" s="81">
        <v>2606</v>
      </c>
      <c r="AC367" s="81">
        <v>0</v>
      </c>
      <c r="AD367" s="81">
        <v>0.51694530378167103</v>
      </c>
      <c r="AE367" s="82"/>
      <c r="AF367" s="81">
        <v>776076.19306287973</v>
      </c>
      <c r="AG367" s="81">
        <v>312420.2444394409</v>
      </c>
      <c r="AH367" s="81">
        <v>111589.49849295622</v>
      </c>
      <c r="AI367" s="81">
        <v>6322136.3367948895</v>
      </c>
      <c r="AJ367" s="81">
        <v>5900491.5075293779</v>
      </c>
      <c r="AK367" s="81"/>
      <c r="AL367" s="81"/>
      <c r="AM367" s="81">
        <v>340111.95326387958</v>
      </c>
      <c r="AN367" s="81"/>
      <c r="AO367" s="81"/>
      <c r="AP367" s="82"/>
      <c r="AQ367" s="81">
        <v>67</v>
      </c>
      <c r="AR367" s="81">
        <v>22</v>
      </c>
      <c r="AS367" s="81">
        <v>0</v>
      </c>
      <c r="AT367" s="81">
        <v>0</v>
      </c>
      <c r="AU367" s="81">
        <v>0</v>
      </c>
      <c r="AV367" s="81">
        <v>0</v>
      </c>
      <c r="AW367" s="81">
        <v>0</v>
      </c>
      <c r="AX367" s="82"/>
      <c r="AY367" s="81">
        <v>313.68799999999999</v>
      </c>
      <c r="AZ367" s="81">
        <v>691.8</v>
      </c>
      <c r="BA367" s="81">
        <v>0</v>
      </c>
      <c r="BB367" s="81">
        <v>0</v>
      </c>
      <c r="BC367" s="81">
        <v>0</v>
      </c>
      <c r="BD367" s="81">
        <v>0</v>
      </c>
      <c r="BE367" s="81">
        <v>0</v>
      </c>
      <c r="BF367" s="82"/>
      <c r="BG367" s="81">
        <v>0</v>
      </c>
      <c r="BH367" s="81">
        <v>0</v>
      </c>
      <c r="BI367" s="81">
        <v>0</v>
      </c>
      <c r="BJ367" s="81">
        <v>0</v>
      </c>
      <c r="BK367" s="81">
        <v>0</v>
      </c>
      <c r="BL367" s="81">
        <v>0</v>
      </c>
      <c r="BM367" s="82"/>
      <c r="BN367" s="81">
        <v>0</v>
      </c>
      <c r="BO367" s="81">
        <v>0</v>
      </c>
      <c r="BP367" s="81">
        <v>0</v>
      </c>
      <c r="BQ367" s="81">
        <v>0</v>
      </c>
      <c r="BR367" s="81">
        <v>0</v>
      </c>
      <c r="BS367" s="81">
        <v>0</v>
      </c>
      <c r="BT367"/>
      <c r="BU367" s="80">
        <v>0</v>
      </c>
      <c r="BV367" s="80">
        <v>0</v>
      </c>
      <c r="BW367" s="80">
        <v>0</v>
      </c>
      <c r="BX367" s="80">
        <v>0</v>
      </c>
      <c r="BY367" s="80">
        <v>0</v>
      </c>
      <c r="BZ367" s="80">
        <v>0</v>
      </c>
      <c r="CA367" s="80">
        <v>0</v>
      </c>
      <c r="CB367" s="80">
        <v>0</v>
      </c>
      <c r="CC367" s="80">
        <v>0</v>
      </c>
    </row>
    <row r="368" spans="1:81">
      <c r="A368" s="80" t="s">
        <v>2143</v>
      </c>
      <c r="B368" s="80">
        <v>493</v>
      </c>
      <c r="C368" s="80">
        <v>18</v>
      </c>
      <c r="D368" s="80">
        <v>29</v>
      </c>
      <c r="E368" s="80">
        <v>2021</v>
      </c>
      <c r="F368" s="80" t="s">
        <v>75</v>
      </c>
      <c r="G368" s="174" t="s">
        <v>2125</v>
      </c>
      <c r="H368" s="80" t="s">
        <v>2126</v>
      </c>
      <c r="I368" s="177"/>
      <c r="J368" s="81">
        <v>2.5413089332020151</v>
      </c>
      <c r="K368" s="81">
        <v>0.37962285741363061</v>
      </c>
      <c r="L368" s="81">
        <v>0.63181606276231406</v>
      </c>
      <c r="M368" s="81">
        <v>4.3310796868254826</v>
      </c>
      <c r="N368" s="81">
        <v>3.0182333258780543</v>
      </c>
      <c r="O368" s="81">
        <v>2.0073743382177129</v>
      </c>
      <c r="P368" s="81">
        <v>3.1635231705993085</v>
      </c>
      <c r="Q368" s="81">
        <v>0.15233949347146347</v>
      </c>
      <c r="R368" s="81">
        <v>0</v>
      </c>
      <c r="S368" s="81">
        <v>0.53231731415237882</v>
      </c>
      <c r="T368" s="82"/>
      <c r="U368" s="81">
        <v>90279</v>
      </c>
      <c r="V368" s="81">
        <v>91</v>
      </c>
      <c r="W368" s="81">
        <v>11</v>
      </c>
      <c r="X368" s="81">
        <v>1061</v>
      </c>
      <c r="Y368" s="81">
        <v>1299</v>
      </c>
      <c r="Z368" s="81">
        <v>1477</v>
      </c>
      <c r="AA368" s="81">
        <v>696</v>
      </c>
      <c r="AB368" s="81">
        <v>2553</v>
      </c>
      <c r="AC368" s="81">
        <v>0</v>
      </c>
      <c r="AD368" s="81">
        <v>0.53231731415237882</v>
      </c>
      <c r="AE368" s="82"/>
      <c r="AF368" s="81">
        <v>834596.15880971705</v>
      </c>
      <c r="AG368" s="81">
        <v>333891.88572343328</v>
      </c>
      <c r="AH368" s="81">
        <v>107421.1150440202</v>
      </c>
      <c r="AI368" s="81">
        <v>6702928.3433385398</v>
      </c>
      <c r="AJ368" s="81">
        <v>4717678.6401774352</v>
      </c>
      <c r="AK368" s="81">
        <v>0</v>
      </c>
      <c r="AL368" s="81">
        <v>0</v>
      </c>
      <c r="AM368" s="81">
        <v>335116.70557332085</v>
      </c>
      <c r="AN368" s="81">
        <v>0</v>
      </c>
      <c r="AO368" s="81">
        <v>0</v>
      </c>
      <c r="AP368" s="82"/>
      <c r="AQ368" s="81">
        <v>69</v>
      </c>
      <c r="AR368" s="81">
        <v>22</v>
      </c>
      <c r="AS368" s="81">
        <v>0</v>
      </c>
      <c r="AT368" s="81">
        <v>0</v>
      </c>
      <c r="AU368" s="81">
        <v>0</v>
      </c>
      <c r="AV368" s="81">
        <v>0</v>
      </c>
      <c r="AW368" s="81"/>
      <c r="AX368" s="82"/>
      <c r="AY368" s="81">
        <v>323.08800000000002</v>
      </c>
      <c r="AZ368" s="81">
        <v>691.8</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2144</v>
      </c>
      <c r="B369" s="80">
        <v>493</v>
      </c>
      <c r="C369" s="80">
        <v>19</v>
      </c>
      <c r="D369" s="80">
        <v>29</v>
      </c>
      <c r="E369" s="80">
        <v>2022</v>
      </c>
      <c r="F369" s="80" t="s">
        <v>568</v>
      </c>
      <c r="G369" s="174" t="s">
        <v>2125</v>
      </c>
      <c r="H369" s="80" t="s">
        <v>2126</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78</v>
      </c>
      <c r="AR369" s="81">
        <v>22</v>
      </c>
      <c r="AS369" s="81">
        <v>0</v>
      </c>
      <c r="AT369" s="81">
        <v>0</v>
      </c>
      <c r="AU369" s="81">
        <v>0</v>
      </c>
      <c r="AV369" s="81">
        <v>0</v>
      </c>
      <c r="AW369" s="81"/>
      <c r="AX369" s="82"/>
      <c r="AY369" s="81">
        <v>370.58800000000002</v>
      </c>
      <c r="AZ369" s="81">
        <v>691.8</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2145</v>
      </c>
      <c r="B370" s="80">
        <v>290</v>
      </c>
      <c r="C370" s="80">
        <v>1</v>
      </c>
      <c r="D370" s="80">
        <v>18</v>
      </c>
      <c r="E370" s="80">
        <v>1990</v>
      </c>
      <c r="F370" s="80" t="s">
        <v>562</v>
      </c>
      <c r="G370" s="80" t="s">
        <v>2146</v>
      </c>
      <c r="H370" s="80" t="s">
        <v>2147</v>
      </c>
      <c r="I370" s="177"/>
      <c r="J370" s="81">
        <v>0.19086579504775342</v>
      </c>
      <c r="K370" s="81">
        <v>0.38803506870904358</v>
      </c>
      <c r="L370" s="81">
        <v>0.56859496928577768</v>
      </c>
      <c r="M370" s="81">
        <v>2.1945045931133338</v>
      </c>
      <c r="N370" s="81">
        <v>2.3858202686043812</v>
      </c>
      <c r="O370" s="81">
        <v>3.2870448872973168</v>
      </c>
      <c r="P370" s="81">
        <v>5.0739032663928114</v>
      </c>
      <c r="Q370" s="81">
        <v>0.23958213132675521</v>
      </c>
      <c r="R370" s="81">
        <v>0</v>
      </c>
      <c r="S370" s="81">
        <v>0.31946489352381979</v>
      </c>
      <c r="T370" s="82"/>
      <c r="U370" s="81">
        <v>32666</v>
      </c>
      <c r="V370" s="81">
        <v>153</v>
      </c>
      <c r="W370" s="81">
        <v>6</v>
      </c>
      <c r="X370" s="81">
        <v>908</v>
      </c>
      <c r="Y370" s="81">
        <v>1063</v>
      </c>
      <c r="Z370" s="81">
        <v>1352</v>
      </c>
      <c r="AA370" s="81">
        <v>1232</v>
      </c>
      <c r="AB370" s="81">
        <v>3890</v>
      </c>
      <c r="AC370" s="81">
        <v>0</v>
      </c>
      <c r="AD370" s="81">
        <v>0.31946489352381979</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2148</v>
      </c>
      <c r="B371" s="80">
        <v>291</v>
      </c>
      <c r="C371" s="80">
        <v>2</v>
      </c>
      <c r="D371" s="80">
        <v>18</v>
      </c>
      <c r="E371" s="80">
        <v>2005</v>
      </c>
      <c r="F371" s="80" t="s">
        <v>565</v>
      </c>
      <c r="G371" s="80" t="s">
        <v>2146</v>
      </c>
      <c r="H371" s="80" t="s">
        <v>2147</v>
      </c>
      <c r="I371" s="177"/>
      <c r="J371" s="81">
        <v>0.568156179475791</v>
      </c>
      <c r="K371" s="81">
        <v>0.18765870370871321</v>
      </c>
      <c r="L371" s="81">
        <v>2.43038927383154</v>
      </c>
      <c r="M371" s="81">
        <v>2.1992050244596726</v>
      </c>
      <c r="N371" s="81">
        <v>3.5305279518776884</v>
      </c>
      <c r="O371" s="81">
        <v>4.9058120378784134</v>
      </c>
      <c r="P371" s="81">
        <v>6.1249121527856811</v>
      </c>
      <c r="Q371" s="81">
        <v>0.21020801672424164</v>
      </c>
      <c r="R371" s="81">
        <v>0</v>
      </c>
      <c r="S371" s="81">
        <v>6.3027283165145873E-2</v>
      </c>
      <c r="T371" s="82"/>
      <c r="U371" s="81">
        <v>77026</v>
      </c>
      <c r="V371" s="81">
        <v>83</v>
      </c>
      <c r="W371" s="81">
        <v>22</v>
      </c>
      <c r="X371" s="81">
        <v>468</v>
      </c>
      <c r="Y371" s="81">
        <v>1185</v>
      </c>
      <c r="Z371" s="81">
        <v>2335</v>
      </c>
      <c r="AA371" s="81">
        <v>1218</v>
      </c>
      <c r="AB371" s="81">
        <v>3568</v>
      </c>
      <c r="AC371" s="81">
        <v>0</v>
      </c>
      <c r="AD371" s="81">
        <v>6.3027283165145873E-2</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2149</v>
      </c>
      <c r="B372" s="80">
        <v>292</v>
      </c>
      <c r="C372" s="80">
        <v>3</v>
      </c>
      <c r="D372" s="80">
        <v>18</v>
      </c>
      <c r="E372" s="80">
        <v>2006</v>
      </c>
      <c r="F372" s="80" t="s">
        <v>566</v>
      </c>
      <c r="G372" s="80" t="s">
        <v>2146</v>
      </c>
      <c r="H372" s="80" t="s">
        <v>2147</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2150</v>
      </c>
      <c r="B373" s="80">
        <v>293</v>
      </c>
      <c r="C373" s="80">
        <v>4</v>
      </c>
      <c r="D373" s="80">
        <v>18</v>
      </c>
      <c r="E373" s="80">
        <v>2007</v>
      </c>
      <c r="F373" s="80" t="s">
        <v>567</v>
      </c>
      <c r="G373" s="80" t="s">
        <v>2146</v>
      </c>
      <c r="H373" s="80" t="s">
        <v>2147</v>
      </c>
      <c r="I373" s="177"/>
      <c r="J373" s="81">
        <v>0.32696055157362525</v>
      </c>
      <c r="K373" s="81">
        <v>0.16630158520006114</v>
      </c>
      <c r="L373" s="81">
        <v>1.901218479950211</v>
      </c>
      <c r="M373" s="81">
        <v>2.1398713572078476</v>
      </c>
      <c r="N373" s="81">
        <v>3.5197292014729826</v>
      </c>
      <c r="O373" s="81">
        <v>4.4281297769346173</v>
      </c>
      <c r="P373" s="81">
        <v>6.2299317206730978</v>
      </c>
      <c r="Q373" s="81">
        <v>0.2129882307635011</v>
      </c>
      <c r="R373" s="81">
        <v>0</v>
      </c>
      <c r="S373" s="81">
        <v>4.9243906679895449E-2</v>
      </c>
      <c r="T373" s="82"/>
      <c r="U373" s="81">
        <v>57921</v>
      </c>
      <c r="V373" s="81">
        <v>76</v>
      </c>
      <c r="W373" s="81">
        <v>25</v>
      </c>
      <c r="X373" s="81">
        <v>556</v>
      </c>
      <c r="Y373" s="81">
        <v>1203</v>
      </c>
      <c r="Z373" s="81">
        <v>2191</v>
      </c>
      <c r="AA373" s="81">
        <v>1220</v>
      </c>
      <c r="AB373" s="81">
        <v>3424</v>
      </c>
      <c r="AC373" s="81">
        <v>0</v>
      </c>
      <c r="AD373" s="81">
        <v>4.9243906679895449E-2</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2151</v>
      </c>
      <c r="B374" s="80">
        <v>294</v>
      </c>
      <c r="C374" s="80">
        <v>5</v>
      </c>
      <c r="D374" s="80">
        <v>18</v>
      </c>
      <c r="E374" s="80">
        <v>2008</v>
      </c>
      <c r="F374" s="80" t="s">
        <v>84</v>
      </c>
      <c r="G374" s="80" t="s">
        <v>2146</v>
      </c>
      <c r="H374" s="80" t="s">
        <v>2147</v>
      </c>
      <c r="I374" s="177"/>
      <c r="J374" s="81">
        <v>0.34779464433452745</v>
      </c>
      <c r="K374" s="81">
        <v>0.12559200123891001</v>
      </c>
      <c r="L374" s="81">
        <v>1.6351874947523481</v>
      </c>
      <c r="M374" s="81">
        <v>2.2507559471469789</v>
      </c>
      <c r="N374" s="81">
        <v>3.2810874078383083</v>
      </c>
      <c r="O374" s="81">
        <v>4.2486923094621067</v>
      </c>
      <c r="P374" s="81">
        <v>5.9984017922860362</v>
      </c>
      <c r="Q374" s="81">
        <v>0.20287427599984403</v>
      </c>
      <c r="R374" s="81">
        <v>0</v>
      </c>
      <c r="S374" s="81">
        <v>7.346618688603701E-2</v>
      </c>
      <c r="T374" s="82"/>
      <c r="U374" s="81">
        <v>71168</v>
      </c>
      <c r="V374" s="81">
        <v>76</v>
      </c>
      <c r="W374" s="81">
        <v>25</v>
      </c>
      <c r="X374" s="81">
        <v>556</v>
      </c>
      <c r="Y374" s="81">
        <v>1197</v>
      </c>
      <c r="Z374" s="81">
        <v>2176</v>
      </c>
      <c r="AA374" s="81">
        <v>1176</v>
      </c>
      <c r="AB374" s="81">
        <v>3315</v>
      </c>
      <c r="AC374" s="81">
        <v>0</v>
      </c>
      <c r="AD374" s="81">
        <v>7.346618688603701E-2</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2152</v>
      </c>
      <c r="B375" s="80">
        <v>295</v>
      </c>
      <c r="C375" s="80">
        <v>6</v>
      </c>
      <c r="D375" s="80">
        <v>18</v>
      </c>
      <c r="E375" s="80">
        <v>2009</v>
      </c>
      <c r="F375" s="80" t="s">
        <v>85</v>
      </c>
      <c r="G375" s="80" t="s">
        <v>2146</v>
      </c>
      <c r="H375" s="80" t="s">
        <v>2147</v>
      </c>
      <c r="I375" s="177"/>
      <c r="J375" s="81">
        <v>0.34011734548443628</v>
      </c>
      <c r="K375" s="81">
        <v>6.429202459903674E-2</v>
      </c>
      <c r="L375" s="81">
        <v>2.4951820878081712</v>
      </c>
      <c r="M375" s="81">
        <v>2.1661474206333282</v>
      </c>
      <c r="N375" s="81">
        <v>3.2504553342884153</v>
      </c>
      <c r="O375" s="81">
        <v>4.2352058535309247</v>
      </c>
      <c r="P375" s="81">
        <v>5.5994509019331016</v>
      </c>
      <c r="Q375" s="81">
        <v>0.18958580382298454</v>
      </c>
      <c r="R375" s="81">
        <v>0</v>
      </c>
      <c r="S375" s="81">
        <v>4.3415516472447541E-2</v>
      </c>
      <c r="T375" s="82"/>
      <c r="U375" s="81">
        <v>63041</v>
      </c>
      <c r="V375" s="81">
        <v>42</v>
      </c>
      <c r="W375" s="81">
        <v>55</v>
      </c>
      <c r="X375" s="81">
        <v>679</v>
      </c>
      <c r="Y375" s="81">
        <v>1227</v>
      </c>
      <c r="Z375" s="81">
        <v>2141</v>
      </c>
      <c r="AA375" s="81">
        <v>1127</v>
      </c>
      <c r="AB375" s="81">
        <v>3252</v>
      </c>
      <c r="AC375" s="81">
        <v>0</v>
      </c>
      <c r="AD375" s="81">
        <v>4.3415516472447541E-2</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0</v>
      </c>
      <c r="BK375" s="81">
        <v>4.6500000000000004</v>
      </c>
      <c r="BL375" s="81">
        <v>0</v>
      </c>
      <c r="BM375" s="82"/>
      <c r="BN375" s="81">
        <v>0</v>
      </c>
      <c r="BO375" s="81">
        <v>0</v>
      </c>
      <c r="BP375" s="81">
        <v>0</v>
      </c>
      <c r="BQ375" s="81">
        <v>0</v>
      </c>
      <c r="BR375" s="81">
        <v>1</v>
      </c>
      <c r="BS375" s="81">
        <v>0</v>
      </c>
      <c r="BT375"/>
      <c r="BU375" s="80"/>
      <c r="BV375" s="80"/>
      <c r="BW375" s="80"/>
      <c r="BX375" s="80"/>
      <c r="BY375" s="80"/>
      <c r="BZ375" s="80"/>
      <c r="CA375" s="80"/>
      <c r="CB375" s="80"/>
      <c r="CC375" s="80"/>
    </row>
    <row r="376" spans="1:81">
      <c r="A376" s="80" t="s">
        <v>2153</v>
      </c>
      <c r="B376" s="80">
        <v>296</v>
      </c>
      <c r="C376" s="80">
        <v>7</v>
      </c>
      <c r="D376" s="80">
        <v>18</v>
      </c>
      <c r="E376" s="80">
        <v>2010</v>
      </c>
      <c r="F376" s="80" t="s">
        <v>86</v>
      </c>
      <c r="G376" s="80" t="s">
        <v>2146</v>
      </c>
      <c r="H376" s="80" t="s">
        <v>2147</v>
      </c>
      <c r="I376" s="177"/>
      <c r="J376" s="81">
        <v>0.29793782112297762</v>
      </c>
      <c r="K376" s="81">
        <v>6.9568712116152079E-2</v>
      </c>
      <c r="L376" s="81">
        <v>2.2960279181375465</v>
      </c>
      <c r="M376" s="81">
        <v>2.3795874309973137</v>
      </c>
      <c r="N376" s="81">
        <v>3.3029938242561796</v>
      </c>
      <c r="O376" s="81">
        <v>4.190019802206181</v>
      </c>
      <c r="P376" s="81">
        <v>5.5950958386907619</v>
      </c>
      <c r="Q376" s="81">
        <v>0.19384029762748248</v>
      </c>
      <c r="R376" s="81">
        <v>0</v>
      </c>
      <c r="S376" s="81">
        <v>4.8280636453590473E-2</v>
      </c>
      <c r="T376" s="82"/>
      <c r="U376" s="81">
        <v>48041</v>
      </c>
      <c r="V376" s="81">
        <v>42</v>
      </c>
      <c r="W376" s="81">
        <v>55</v>
      </c>
      <c r="X376" s="81">
        <v>679</v>
      </c>
      <c r="Y376" s="81">
        <v>1232</v>
      </c>
      <c r="Z376" s="81">
        <v>2128</v>
      </c>
      <c r="AA376" s="81">
        <v>1098</v>
      </c>
      <c r="AB376" s="81">
        <v>3186</v>
      </c>
      <c r="AC376" s="81">
        <v>0</v>
      </c>
      <c r="AD376" s="81">
        <v>4.8280636453590473E-2</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0</v>
      </c>
      <c r="BK376" s="81">
        <v>4.0940000000000003</v>
      </c>
      <c r="BL376" s="81">
        <v>0</v>
      </c>
      <c r="BM376" s="82"/>
      <c r="BN376" s="81">
        <v>0</v>
      </c>
      <c r="BO376" s="81">
        <v>0</v>
      </c>
      <c r="BP376" s="81">
        <v>0</v>
      </c>
      <c r="BQ376" s="81">
        <v>0</v>
      </c>
      <c r="BR376" s="81">
        <v>1</v>
      </c>
      <c r="BS376" s="81">
        <v>0</v>
      </c>
      <c r="BT376"/>
      <c r="BU376" s="80">
        <v>4.0940000000000003</v>
      </c>
      <c r="BV376" s="80">
        <v>0</v>
      </c>
      <c r="BW376" s="80">
        <v>0</v>
      </c>
      <c r="BX376" s="80">
        <v>0</v>
      </c>
      <c r="BY376" s="80">
        <v>0</v>
      </c>
      <c r="BZ376" s="80">
        <v>0</v>
      </c>
      <c r="CA376" s="80">
        <v>0</v>
      </c>
      <c r="CB376" s="80">
        <v>0</v>
      </c>
      <c r="CC376" s="80">
        <v>0</v>
      </c>
    </row>
    <row r="377" spans="1:81">
      <c r="A377" s="80" t="s">
        <v>2154</v>
      </c>
      <c r="B377" s="80">
        <v>297</v>
      </c>
      <c r="C377" s="80">
        <v>8</v>
      </c>
      <c r="D377" s="80">
        <v>18</v>
      </c>
      <c r="E377" s="80">
        <v>2011</v>
      </c>
      <c r="F377" s="80" t="s">
        <v>87</v>
      </c>
      <c r="G377" s="80" t="s">
        <v>2146</v>
      </c>
      <c r="H377" s="80" t="s">
        <v>2147</v>
      </c>
      <c r="I377" s="177"/>
      <c r="J377" s="81">
        <v>0.35764217888605704</v>
      </c>
      <c r="K377" s="81">
        <v>9.7658626787412869E-2</v>
      </c>
      <c r="L377" s="81">
        <v>2.3690080893101135</v>
      </c>
      <c r="M377" s="81">
        <v>3.140818317746251</v>
      </c>
      <c r="N377" s="81">
        <v>3.9020863060043047</v>
      </c>
      <c r="O377" s="81">
        <v>4.058530341042256</v>
      </c>
      <c r="P377" s="81">
        <v>5.4086640294403301</v>
      </c>
      <c r="Q377" s="81">
        <v>0.22099151636317188</v>
      </c>
      <c r="R377" s="81">
        <v>0</v>
      </c>
      <c r="S377" s="81">
        <v>0.16446903209681923</v>
      </c>
      <c r="T377" s="82"/>
      <c r="U377" s="81">
        <v>55202</v>
      </c>
      <c r="V377" s="81">
        <v>42</v>
      </c>
      <c r="W377" s="81">
        <v>55</v>
      </c>
      <c r="X377" s="81">
        <v>679</v>
      </c>
      <c r="Y377" s="81">
        <v>1232</v>
      </c>
      <c r="Z377" s="81">
        <v>2106</v>
      </c>
      <c r="AA377" s="81">
        <v>1093</v>
      </c>
      <c r="AB377" s="81">
        <v>3149</v>
      </c>
      <c r="AC377" s="81">
        <v>0</v>
      </c>
      <c r="AD377" s="81">
        <v>0.16446903209681923</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0</v>
      </c>
      <c r="BK377" s="81">
        <v>3.6379999999999999</v>
      </c>
      <c r="BL377" s="81">
        <v>0</v>
      </c>
      <c r="BM377" s="82"/>
      <c r="BN377" s="81">
        <v>0</v>
      </c>
      <c r="BO377" s="81">
        <v>0</v>
      </c>
      <c r="BP377" s="81">
        <v>0</v>
      </c>
      <c r="BQ377" s="81">
        <v>0</v>
      </c>
      <c r="BR377" s="81">
        <v>1</v>
      </c>
      <c r="BS377" s="81">
        <v>0</v>
      </c>
      <c r="BT377"/>
      <c r="BU377" s="80">
        <v>3.6379999999999999</v>
      </c>
      <c r="BV377" s="80">
        <v>0</v>
      </c>
      <c r="BW377" s="80">
        <v>0</v>
      </c>
      <c r="BX377" s="80">
        <v>0</v>
      </c>
      <c r="BY377" s="80">
        <v>0</v>
      </c>
      <c r="BZ377" s="80">
        <v>0</v>
      </c>
      <c r="CA377" s="80">
        <v>0</v>
      </c>
      <c r="CB377" s="80">
        <v>0</v>
      </c>
      <c r="CC377" s="80">
        <v>0</v>
      </c>
    </row>
    <row r="378" spans="1:81">
      <c r="A378" s="80" t="s">
        <v>2155</v>
      </c>
      <c r="B378" s="80">
        <v>298</v>
      </c>
      <c r="C378" s="80">
        <v>9</v>
      </c>
      <c r="D378" s="80">
        <v>18</v>
      </c>
      <c r="E378" s="80">
        <v>2012</v>
      </c>
      <c r="F378" s="80" t="s">
        <v>88</v>
      </c>
      <c r="G378" s="80" t="s">
        <v>2146</v>
      </c>
      <c r="H378" s="80" t="s">
        <v>2147</v>
      </c>
      <c r="I378" s="177"/>
      <c r="J378" s="81">
        <v>0.37951426434141861</v>
      </c>
      <c r="K378" s="81">
        <v>9.3952269030215432E-2</v>
      </c>
      <c r="L378" s="81">
        <v>2.3232210497039225</v>
      </c>
      <c r="M378" s="81">
        <v>3.4762194224700513</v>
      </c>
      <c r="N378" s="81">
        <v>4.5657425461964039</v>
      </c>
      <c r="O378" s="81">
        <v>4.0093853237303936</v>
      </c>
      <c r="P378" s="81">
        <v>5.4046010121966219</v>
      </c>
      <c r="Q378" s="81">
        <v>0.23872955328244436</v>
      </c>
      <c r="R378" s="81">
        <v>0</v>
      </c>
      <c r="S378" s="81">
        <v>4.4795463420555043E-2</v>
      </c>
      <c r="T378" s="82"/>
      <c r="U378" s="81">
        <v>53522</v>
      </c>
      <c r="V378" s="81">
        <v>42</v>
      </c>
      <c r="W378" s="81">
        <v>55</v>
      </c>
      <c r="X378" s="81">
        <v>679</v>
      </c>
      <c r="Y378" s="81">
        <v>1252</v>
      </c>
      <c r="Z378" s="81">
        <v>2097</v>
      </c>
      <c r="AA378" s="81">
        <v>1086</v>
      </c>
      <c r="AB378" s="81">
        <v>3131</v>
      </c>
      <c r="AC378" s="81">
        <v>0</v>
      </c>
      <c r="AD378" s="81">
        <v>4.4795463420555043E-2</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0</v>
      </c>
      <c r="BK378" s="81">
        <v>4.7229999999999999</v>
      </c>
      <c r="BL378" s="81">
        <v>0</v>
      </c>
      <c r="BM378" s="82"/>
      <c r="BN378" s="81">
        <v>0</v>
      </c>
      <c r="BO378" s="81">
        <v>0</v>
      </c>
      <c r="BP378" s="81">
        <v>0</v>
      </c>
      <c r="BQ378" s="81">
        <v>0</v>
      </c>
      <c r="BR378" s="81">
        <v>1</v>
      </c>
      <c r="BS378" s="81">
        <v>0</v>
      </c>
      <c r="BT378"/>
      <c r="BU378" s="80">
        <v>4.7229999999999999</v>
      </c>
      <c r="BV378" s="80">
        <v>0</v>
      </c>
      <c r="BW378" s="80">
        <v>0</v>
      </c>
      <c r="BX378" s="80">
        <v>0</v>
      </c>
      <c r="BY378" s="80">
        <v>0</v>
      </c>
      <c r="BZ378" s="80">
        <v>0</v>
      </c>
      <c r="CA378" s="80">
        <v>0</v>
      </c>
      <c r="CB378" s="80">
        <v>0</v>
      </c>
      <c r="CC378" s="80">
        <v>0</v>
      </c>
    </row>
    <row r="379" spans="1:81">
      <c r="A379" s="80" t="s">
        <v>2156</v>
      </c>
      <c r="B379" s="80">
        <v>299</v>
      </c>
      <c r="C379" s="80">
        <v>10</v>
      </c>
      <c r="D379" s="80">
        <v>18</v>
      </c>
      <c r="E379" s="80">
        <v>2013</v>
      </c>
      <c r="F379" s="80" t="s">
        <v>89</v>
      </c>
      <c r="G379" s="80" t="s">
        <v>2146</v>
      </c>
      <c r="H379" s="80" t="s">
        <v>2147</v>
      </c>
      <c r="I379" s="177"/>
      <c r="J379" s="81">
        <v>0.33506553135898237</v>
      </c>
      <c r="K379" s="81">
        <v>8.4960526258075597E-2</v>
      </c>
      <c r="L379" s="81">
        <v>2.2850526692756588</v>
      </c>
      <c r="M379" s="81">
        <v>3.312870861076278</v>
      </c>
      <c r="N379" s="81">
        <v>4.4260996484616655</v>
      </c>
      <c r="O379" s="81">
        <v>3.7886079588969888</v>
      </c>
      <c r="P379" s="81">
        <v>5.4299603311958702</v>
      </c>
      <c r="Q379" s="81">
        <v>0.23570438902714552</v>
      </c>
      <c r="R379" s="81">
        <v>0</v>
      </c>
      <c r="S379" s="81">
        <v>0.12801784083209108</v>
      </c>
      <c r="T379" s="82"/>
      <c r="U379" s="81">
        <v>44136</v>
      </c>
      <c r="V379" s="81">
        <v>42</v>
      </c>
      <c r="W379" s="81">
        <v>55</v>
      </c>
      <c r="X379" s="81">
        <v>679</v>
      </c>
      <c r="Y379" s="81">
        <v>1253</v>
      </c>
      <c r="Z379" s="81">
        <v>2070</v>
      </c>
      <c r="AA379" s="81">
        <v>1087</v>
      </c>
      <c r="AB379" s="81">
        <v>3047</v>
      </c>
      <c r="AC379" s="81">
        <v>0</v>
      </c>
      <c r="AD379" s="81">
        <v>0.12801784083209108</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0</v>
      </c>
      <c r="BK379" s="81">
        <v>4.9950000000000001</v>
      </c>
      <c r="BL379" s="81">
        <v>0</v>
      </c>
      <c r="BM379" s="82"/>
      <c r="BN379" s="81">
        <v>0</v>
      </c>
      <c r="BO379" s="81">
        <v>0</v>
      </c>
      <c r="BP379" s="81">
        <v>0</v>
      </c>
      <c r="BQ379" s="81">
        <v>0</v>
      </c>
      <c r="BR379" s="81">
        <v>1</v>
      </c>
      <c r="BS379" s="81">
        <v>0</v>
      </c>
      <c r="BT379"/>
      <c r="BU379" s="80">
        <v>4.9950000000000001</v>
      </c>
      <c r="BV379" s="80">
        <v>0</v>
      </c>
      <c r="BW379" s="80">
        <v>0</v>
      </c>
      <c r="BX379" s="80">
        <v>0</v>
      </c>
      <c r="BY379" s="80">
        <v>0</v>
      </c>
      <c r="BZ379" s="80">
        <v>0</v>
      </c>
      <c r="CA379" s="80">
        <v>0</v>
      </c>
      <c r="CB379" s="80">
        <v>0</v>
      </c>
      <c r="CC379" s="80">
        <v>0</v>
      </c>
    </row>
    <row r="380" spans="1:81">
      <c r="A380" s="80" t="s">
        <v>2157</v>
      </c>
      <c r="B380" s="80">
        <v>300</v>
      </c>
      <c r="C380" s="80">
        <v>11</v>
      </c>
      <c r="D380" s="80">
        <v>18</v>
      </c>
      <c r="E380" s="80">
        <v>2014</v>
      </c>
      <c r="F380" s="80" t="s">
        <v>90</v>
      </c>
      <c r="G380" s="80" t="s">
        <v>2146</v>
      </c>
      <c r="H380" s="80" t="s">
        <v>2147</v>
      </c>
      <c r="I380" s="177"/>
      <c r="J380" s="81">
        <v>0</v>
      </c>
      <c r="K380" s="81">
        <v>0.10122629981269805</v>
      </c>
      <c r="L380" s="81">
        <v>0.87901860843252377</v>
      </c>
      <c r="M380" s="81">
        <v>2.9314646713688459</v>
      </c>
      <c r="N380" s="81">
        <v>4.179953094703162</v>
      </c>
      <c r="O380" s="81">
        <v>3.5676545336547387</v>
      </c>
      <c r="P380" s="81">
        <v>5.402967220705885</v>
      </c>
      <c r="Q380" s="81">
        <v>0.21976481541862414</v>
      </c>
      <c r="R380" s="81">
        <v>0</v>
      </c>
      <c r="S380" s="81">
        <v>0.10267221467336776</v>
      </c>
      <c r="T380" s="82"/>
      <c r="U380" s="81">
        <v>0</v>
      </c>
      <c r="V380" s="81">
        <v>40</v>
      </c>
      <c r="W380" s="81">
        <v>27</v>
      </c>
      <c r="X380" s="81">
        <v>600</v>
      </c>
      <c r="Y380" s="81">
        <v>1249</v>
      </c>
      <c r="Z380" s="81">
        <v>2053</v>
      </c>
      <c r="AA380" s="81">
        <v>1076</v>
      </c>
      <c r="AB380" s="81">
        <v>2961</v>
      </c>
      <c r="AC380" s="81">
        <v>0</v>
      </c>
      <c r="AD380" s="81">
        <v>0.10267221467336776</v>
      </c>
      <c r="AE380" s="82"/>
      <c r="AF380" s="81">
        <v>0</v>
      </c>
      <c r="AG380" s="81">
        <v>85576.924316551289</v>
      </c>
      <c r="AH380" s="81">
        <v>171683.08341105093</v>
      </c>
      <c r="AI380" s="81">
        <v>3937092.7842547381</v>
      </c>
      <c r="AJ380" s="81">
        <v>5839613.2877870556</v>
      </c>
      <c r="AK380" s="81">
        <v>0</v>
      </c>
      <c r="AL380" s="81">
        <v>0</v>
      </c>
      <c r="AM380" s="81">
        <v>406501.05314048112</v>
      </c>
      <c r="AN380" s="81">
        <v>0</v>
      </c>
      <c r="AO380" s="81">
        <v>0</v>
      </c>
      <c r="AP380" s="82"/>
      <c r="AQ380" s="81">
        <v>46</v>
      </c>
      <c r="AR380" s="81">
        <v>19</v>
      </c>
      <c r="AS380" s="81">
        <v>0</v>
      </c>
      <c r="AT380" s="81">
        <v>0</v>
      </c>
      <c r="AU380" s="81">
        <v>0</v>
      </c>
      <c r="AV380" s="81">
        <v>0</v>
      </c>
      <c r="AW380" s="81" t="s">
        <v>564</v>
      </c>
      <c r="AX380" s="82"/>
      <c r="AY380" s="81">
        <v>180.60000000000002</v>
      </c>
      <c r="AZ380" s="81">
        <v>600</v>
      </c>
      <c r="BA380" s="81">
        <v>0</v>
      </c>
      <c r="BB380" s="81">
        <v>0</v>
      </c>
      <c r="BC380" s="81">
        <v>0</v>
      </c>
      <c r="BD380" s="81">
        <v>0</v>
      </c>
      <c r="BE380" s="81" t="s">
        <v>564</v>
      </c>
      <c r="BF380" s="82"/>
      <c r="BG380" s="81">
        <v>0</v>
      </c>
      <c r="BH380" s="81">
        <v>0</v>
      </c>
      <c r="BI380" s="81">
        <v>0</v>
      </c>
      <c r="BJ380" s="81">
        <v>0</v>
      </c>
      <c r="BK380" s="81">
        <v>4.8209999999999997</v>
      </c>
      <c r="BL380" s="81">
        <v>0</v>
      </c>
      <c r="BM380" s="82"/>
      <c r="BN380" s="81">
        <v>0</v>
      </c>
      <c r="BO380" s="81">
        <v>0</v>
      </c>
      <c r="BP380" s="81">
        <v>0</v>
      </c>
      <c r="BQ380" s="81">
        <v>0</v>
      </c>
      <c r="BR380" s="81">
        <v>1</v>
      </c>
      <c r="BS380" s="81">
        <v>0</v>
      </c>
      <c r="BT380"/>
      <c r="BU380" s="80">
        <v>4.8209999999999997</v>
      </c>
      <c r="BV380" s="80">
        <v>0</v>
      </c>
      <c r="BW380" s="80">
        <v>0</v>
      </c>
      <c r="BX380" s="80">
        <v>0</v>
      </c>
      <c r="BY380" s="80">
        <v>0</v>
      </c>
      <c r="BZ380" s="80">
        <v>0</v>
      </c>
      <c r="CA380" s="80">
        <v>0</v>
      </c>
      <c r="CB380" s="80">
        <v>0</v>
      </c>
      <c r="CC380" s="80">
        <v>0</v>
      </c>
    </row>
    <row r="381" spans="1:81">
      <c r="A381" s="80" t="s">
        <v>2158</v>
      </c>
      <c r="B381" s="80">
        <v>301</v>
      </c>
      <c r="C381" s="80">
        <v>12</v>
      </c>
      <c r="D381" s="80">
        <v>18</v>
      </c>
      <c r="E381" s="80">
        <v>2015</v>
      </c>
      <c r="F381" s="80" t="s">
        <v>91</v>
      </c>
      <c r="G381" s="80" t="s">
        <v>2146</v>
      </c>
      <c r="H381" s="80" t="s">
        <v>2147</v>
      </c>
      <c r="I381" s="177"/>
      <c r="J381" s="81">
        <v>0.29457128017938417</v>
      </c>
      <c r="K381" s="81">
        <v>9.6220559793037216E-2</v>
      </c>
      <c r="L381" s="81">
        <v>1.0148310422774094</v>
      </c>
      <c r="M381" s="81">
        <v>2.6694852810686958</v>
      </c>
      <c r="N381" s="81">
        <v>3.9435697473036169</v>
      </c>
      <c r="O381" s="81">
        <v>3.5267242842524533</v>
      </c>
      <c r="P381" s="81">
        <v>5.402193070108142</v>
      </c>
      <c r="Q381" s="81">
        <v>0.21266848956033324</v>
      </c>
      <c r="R381" s="81">
        <v>0</v>
      </c>
      <c r="S381" s="81">
        <v>9.5201879694278707E-2</v>
      </c>
      <c r="T381" s="82"/>
      <c r="U381" s="81">
        <v>51138</v>
      </c>
      <c r="V381" s="81">
        <v>40</v>
      </c>
      <c r="W381" s="81">
        <v>27</v>
      </c>
      <c r="X381" s="81">
        <v>600</v>
      </c>
      <c r="Y381" s="81">
        <v>1246</v>
      </c>
      <c r="Z381" s="81">
        <v>2049</v>
      </c>
      <c r="AA381" s="81">
        <v>1075</v>
      </c>
      <c r="AB381" s="81">
        <v>2927</v>
      </c>
      <c r="AC381" s="81">
        <v>0</v>
      </c>
      <c r="AD381" s="81">
        <v>9.5201879694278707E-2</v>
      </c>
      <c r="AE381" s="82"/>
      <c r="AF381" s="81">
        <v>327337.505116229</v>
      </c>
      <c r="AG381" s="81">
        <v>74533.952740425637</v>
      </c>
      <c r="AH381" s="81">
        <v>160842.85704050073</v>
      </c>
      <c r="AI381" s="81">
        <v>3708940.0743545061</v>
      </c>
      <c r="AJ381" s="81">
        <v>5672496.0522633167</v>
      </c>
      <c r="AK381" s="81">
        <v>0</v>
      </c>
      <c r="AL381" s="81">
        <v>0</v>
      </c>
      <c r="AM381" s="81">
        <v>401133.07169679581</v>
      </c>
      <c r="AN381" s="81">
        <v>0</v>
      </c>
      <c r="AO381" s="81">
        <v>0</v>
      </c>
      <c r="AP381" s="82"/>
      <c r="AQ381" s="81">
        <v>55</v>
      </c>
      <c r="AR381" s="81">
        <v>27</v>
      </c>
      <c r="AS381" s="81">
        <v>0</v>
      </c>
      <c r="AT381" s="81">
        <v>0</v>
      </c>
      <c r="AU381" s="81">
        <v>0</v>
      </c>
      <c r="AV381" s="81">
        <v>0</v>
      </c>
      <c r="AW381" s="81" t="s">
        <v>564</v>
      </c>
      <c r="AX381" s="82"/>
      <c r="AY381" s="81">
        <v>228.60000000000002</v>
      </c>
      <c r="AZ381" s="81">
        <v>908.8</v>
      </c>
      <c r="BA381" s="81">
        <v>0</v>
      </c>
      <c r="BB381" s="81">
        <v>0</v>
      </c>
      <c r="BC381" s="81">
        <v>0</v>
      </c>
      <c r="BD381" s="81">
        <v>0</v>
      </c>
      <c r="BE381" s="81" t="s">
        <v>564</v>
      </c>
      <c r="BF381" s="82"/>
      <c r="BG381" s="81">
        <v>0</v>
      </c>
      <c r="BH381" s="81">
        <v>0</v>
      </c>
      <c r="BI381" s="81">
        <v>0</v>
      </c>
      <c r="BJ381" s="81">
        <v>0</v>
      </c>
      <c r="BK381" s="81">
        <v>4.2880000000000003</v>
      </c>
      <c r="BL381" s="81">
        <v>0</v>
      </c>
      <c r="BM381" s="82"/>
      <c r="BN381" s="81">
        <v>0</v>
      </c>
      <c r="BO381" s="81">
        <v>0</v>
      </c>
      <c r="BP381" s="81">
        <v>0</v>
      </c>
      <c r="BQ381" s="81">
        <v>0</v>
      </c>
      <c r="BR381" s="81">
        <v>1</v>
      </c>
      <c r="BS381" s="81">
        <v>0</v>
      </c>
      <c r="BT381"/>
      <c r="BU381" s="80">
        <v>4.2880000000000003</v>
      </c>
      <c r="BV381" s="80">
        <v>0</v>
      </c>
      <c r="BW381" s="80">
        <v>0</v>
      </c>
      <c r="BX381" s="80">
        <v>0</v>
      </c>
      <c r="BY381" s="80">
        <v>0</v>
      </c>
      <c r="BZ381" s="80">
        <v>0</v>
      </c>
      <c r="CA381" s="80">
        <v>0</v>
      </c>
      <c r="CB381" s="80">
        <v>0</v>
      </c>
      <c r="CC381" s="80">
        <v>0</v>
      </c>
    </row>
    <row r="382" spans="1:81">
      <c r="A382" s="80" t="s">
        <v>2159</v>
      </c>
      <c r="B382" s="80">
        <v>302</v>
      </c>
      <c r="C382" s="80">
        <v>13</v>
      </c>
      <c r="D382" s="80">
        <v>18</v>
      </c>
      <c r="E382" s="80">
        <v>2016</v>
      </c>
      <c r="F382" s="80" t="s">
        <v>92</v>
      </c>
      <c r="G382" s="80" t="s">
        <v>2146</v>
      </c>
      <c r="H382" s="80" t="s">
        <v>2147</v>
      </c>
      <c r="I382" s="177"/>
      <c r="J382" s="81">
        <v>0.26293238913497002</v>
      </c>
      <c r="K382" s="81">
        <v>8.8594120226896736E-2</v>
      </c>
      <c r="L382" s="81">
        <v>1.2237268118510356</v>
      </c>
      <c r="M382" s="81">
        <v>2.6088849475036042</v>
      </c>
      <c r="N382" s="81">
        <v>3.9206624357580191</v>
      </c>
      <c r="O382" s="81">
        <v>3.4413904030630076</v>
      </c>
      <c r="P382" s="81">
        <v>5.2425609668515145</v>
      </c>
      <c r="Q382" s="81">
        <v>0.20356150426746411</v>
      </c>
      <c r="R382" s="81">
        <v>0</v>
      </c>
      <c r="S382" s="81">
        <v>9.0787917519295269E-2</v>
      </c>
      <c r="T382" s="82"/>
      <c r="U382" s="81">
        <v>48720</v>
      </c>
      <c r="V382" s="81">
        <v>40</v>
      </c>
      <c r="W382" s="81">
        <v>27</v>
      </c>
      <c r="X382" s="81">
        <v>600</v>
      </c>
      <c r="Y382" s="81">
        <v>1257</v>
      </c>
      <c r="Z382" s="81">
        <v>2024</v>
      </c>
      <c r="AA382" s="81">
        <v>1079</v>
      </c>
      <c r="AB382" s="81">
        <v>2882</v>
      </c>
      <c r="AC382" s="81">
        <v>0</v>
      </c>
      <c r="AD382" s="81">
        <v>9.0787917519295269E-2</v>
      </c>
      <c r="AE382" s="82"/>
      <c r="AF382" s="81">
        <v>290238.08367139258</v>
      </c>
      <c r="AG382" s="81">
        <v>66230.283116124672</v>
      </c>
      <c r="AH382" s="81">
        <v>151040.23224389259</v>
      </c>
      <c r="AI382" s="81">
        <v>3921765.123255461</v>
      </c>
      <c r="AJ382" s="81">
        <v>5459362.1407309948</v>
      </c>
      <c r="AK382" s="81">
        <v>0</v>
      </c>
      <c r="AL382" s="81">
        <v>0</v>
      </c>
      <c r="AM382" s="81">
        <v>395272.86030110967</v>
      </c>
      <c r="AN382" s="81">
        <v>0</v>
      </c>
      <c r="AO382" s="81">
        <v>0</v>
      </c>
      <c r="AP382" s="82"/>
      <c r="AQ382" s="81">
        <v>58</v>
      </c>
      <c r="AR382" s="81">
        <v>42</v>
      </c>
      <c r="AS382" s="81">
        <v>0</v>
      </c>
      <c r="AT382" s="81">
        <v>0</v>
      </c>
      <c r="AU382" s="81">
        <v>0</v>
      </c>
      <c r="AV382" s="81">
        <v>0</v>
      </c>
      <c r="AW382" s="81" t="s">
        <v>564</v>
      </c>
      <c r="AX382" s="82"/>
      <c r="AY382" s="81">
        <v>243.7</v>
      </c>
      <c r="AZ382" s="81">
        <v>1502.7</v>
      </c>
      <c r="BA382" s="81">
        <v>0</v>
      </c>
      <c r="BB382" s="81">
        <v>0</v>
      </c>
      <c r="BC382" s="81">
        <v>0</v>
      </c>
      <c r="BD382" s="81">
        <v>0</v>
      </c>
      <c r="BE382" s="81" t="s">
        <v>564</v>
      </c>
      <c r="BF382" s="82"/>
      <c r="BG382" s="81">
        <v>0</v>
      </c>
      <c r="BH382" s="81">
        <v>0</v>
      </c>
      <c r="BI382" s="81">
        <v>0</v>
      </c>
      <c r="BJ382" s="81">
        <v>0</v>
      </c>
      <c r="BK382" s="81">
        <v>3.9740000000000002</v>
      </c>
      <c r="BL382" s="81">
        <v>0</v>
      </c>
      <c r="BM382" s="82"/>
      <c r="BN382" s="81">
        <v>0</v>
      </c>
      <c r="BO382" s="81">
        <v>0</v>
      </c>
      <c r="BP382" s="81">
        <v>0</v>
      </c>
      <c r="BQ382" s="81">
        <v>0</v>
      </c>
      <c r="BR382" s="81">
        <v>1</v>
      </c>
      <c r="BS382" s="81">
        <v>0</v>
      </c>
      <c r="BT382"/>
      <c r="BU382" s="80">
        <v>3.9740000000000002</v>
      </c>
      <c r="BV382" s="80">
        <v>0</v>
      </c>
      <c r="BW382" s="80">
        <v>0</v>
      </c>
      <c r="BX382" s="80">
        <v>0</v>
      </c>
      <c r="BY382" s="80">
        <v>0</v>
      </c>
      <c r="BZ382" s="80">
        <v>0</v>
      </c>
      <c r="CA382" s="80">
        <v>0</v>
      </c>
      <c r="CB382" s="80">
        <v>0</v>
      </c>
      <c r="CC382" s="80">
        <v>0</v>
      </c>
    </row>
    <row r="383" spans="1:81">
      <c r="A383" s="80" t="s">
        <v>2160</v>
      </c>
      <c r="B383" s="80">
        <v>303</v>
      </c>
      <c r="C383" s="80">
        <v>14</v>
      </c>
      <c r="D383" s="80">
        <v>18</v>
      </c>
      <c r="E383" s="80">
        <v>2017</v>
      </c>
      <c r="F383" s="80" t="s">
        <v>71</v>
      </c>
      <c r="G383" s="80" t="s">
        <v>2146</v>
      </c>
      <c r="H383" s="80" t="s">
        <v>2147</v>
      </c>
      <c r="I383" s="177"/>
      <c r="J383" s="81">
        <v>0.31618804102602349</v>
      </c>
      <c r="K383" s="81">
        <v>9.0325796616321258E-2</v>
      </c>
      <c r="L383" s="81">
        <v>1.0821109513296421</v>
      </c>
      <c r="M383" s="81">
        <v>2.2795222199588303</v>
      </c>
      <c r="N383" s="81">
        <v>3.5234194621664461</v>
      </c>
      <c r="O383" s="81">
        <v>3.3651645477337597</v>
      </c>
      <c r="P383" s="81">
        <v>5.2721144828301183</v>
      </c>
      <c r="Q383" s="81">
        <v>0.19253955734170269</v>
      </c>
      <c r="R383" s="81">
        <v>0</v>
      </c>
      <c r="S383" s="81">
        <v>0.12114494120151399</v>
      </c>
      <c r="T383" s="82"/>
      <c r="U383" s="81">
        <v>63417.999999999993</v>
      </c>
      <c r="V383" s="81">
        <v>40</v>
      </c>
      <c r="W383" s="81">
        <v>27</v>
      </c>
      <c r="X383" s="81">
        <v>600</v>
      </c>
      <c r="Y383" s="81">
        <v>1247</v>
      </c>
      <c r="Z383" s="81">
        <v>2012</v>
      </c>
      <c r="AA383" s="81">
        <v>1092</v>
      </c>
      <c r="AB383" s="81">
        <v>2819</v>
      </c>
      <c r="AC383" s="81">
        <v>0</v>
      </c>
      <c r="AD383" s="81">
        <v>0.12114494120151401</v>
      </c>
      <c r="AE383" s="82"/>
      <c r="AF383" s="81">
        <v>381679.95495754108</v>
      </c>
      <c r="AG383" s="81">
        <v>72668.931307051826</v>
      </c>
      <c r="AH383" s="81">
        <v>182158.1662781976</v>
      </c>
      <c r="AI383" s="81">
        <v>3944046.9930386059</v>
      </c>
      <c r="AJ383" s="81">
        <v>5475693.1654505301</v>
      </c>
      <c r="AK383" s="81">
        <v>0</v>
      </c>
      <c r="AL383" s="81">
        <v>0</v>
      </c>
      <c r="AM383" s="81">
        <v>387237.24085253448</v>
      </c>
      <c r="AN383" s="81">
        <v>0</v>
      </c>
      <c r="AO383" s="81">
        <v>0</v>
      </c>
      <c r="AP383" s="82"/>
      <c r="AQ383" s="81">
        <v>64</v>
      </c>
      <c r="AR383" s="81">
        <v>46</v>
      </c>
      <c r="AS383" s="81">
        <v>0</v>
      </c>
      <c r="AT383" s="81">
        <v>0</v>
      </c>
      <c r="AU383" s="81">
        <v>0</v>
      </c>
      <c r="AV383" s="81">
        <v>0</v>
      </c>
      <c r="AW383" s="81" t="s">
        <v>564</v>
      </c>
      <c r="AX383" s="82"/>
      <c r="AY383" s="81">
        <v>276.60000000000002</v>
      </c>
      <c r="AZ383" s="81">
        <v>2126.1999999999998</v>
      </c>
      <c r="BA383" s="81">
        <v>0</v>
      </c>
      <c r="BB383" s="81">
        <v>0</v>
      </c>
      <c r="BC383" s="81">
        <v>0</v>
      </c>
      <c r="BD383" s="81">
        <v>0</v>
      </c>
      <c r="BE383" s="81" t="s">
        <v>564</v>
      </c>
      <c r="BF383" s="82"/>
      <c r="BG383" s="81">
        <v>0</v>
      </c>
      <c r="BH383" s="81">
        <v>0</v>
      </c>
      <c r="BI383" s="81">
        <v>0</v>
      </c>
      <c r="BJ383" s="81">
        <v>0</v>
      </c>
      <c r="BK383" s="81">
        <v>4.0209999999999999</v>
      </c>
      <c r="BL383" s="81">
        <v>0</v>
      </c>
      <c r="BM383" s="82"/>
      <c r="BN383" s="81">
        <v>0</v>
      </c>
      <c r="BO383" s="81">
        <v>0</v>
      </c>
      <c r="BP383" s="81">
        <v>0</v>
      </c>
      <c r="BQ383" s="81">
        <v>0</v>
      </c>
      <c r="BR383" s="81">
        <v>1</v>
      </c>
      <c r="BS383" s="81">
        <v>0</v>
      </c>
      <c r="BT383"/>
      <c r="BU383" s="80">
        <v>4.0209999999999999</v>
      </c>
      <c r="BV383" s="80">
        <v>0</v>
      </c>
      <c r="BW383" s="80">
        <v>0</v>
      </c>
      <c r="BX383" s="80">
        <v>0</v>
      </c>
      <c r="BY383" s="80">
        <v>0</v>
      </c>
      <c r="BZ383" s="80">
        <v>0</v>
      </c>
      <c r="CA383" s="80">
        <v>0</v>
      </c>
      <c r="CB383" s="80">
        <v>0</v>
      </c>
      <c r="CC383" s="80">
        <v>0</v>
      </c>
    </row>
    <row r="384" spans="1:81">
      <c r="A384" s="80" t="s">
        <v>2161</v>
      </c>
      <c r="B384" s="80">
        <v>304</v>
      </c>
      <c r="C384" s="80">
        <v>15</v>
      </c>
      <c r="D384" s="80">
        <v>18</v>
      </c>
      <c r="E384" s="80">
        <v>2018</v>
      </c>
      <c r="F384" s="80" t="s">
        <v>93</v>
      </c>
      <c r="G384" s="80" t="s">
        <v>2146</v>
      </c>
      <c r="H384" s="80" t="s">
        <v>2147</v>
      </c>
      <c r="I384" s="177"/>
      <c r="J384" s="81">
        <v>0.1955713199193202</v>
      </c>
      <c r="K384" s="81">
        <v>7.6777320967734763E-2</v>
      </c>
      <c r="L384" s="81">
        <v>0.97232451723458402</v>
      </c>
      <c r="M384" s="81">
        <v>2.0297407046805618</v>
      </c>
      <c r="N384" s="81">
        <v>2.7521664587182122</v>
      </c>
      <c r="O384" s="81">
        <v>3.2395777577645095</v>
      </c>
      <c r="P384" s="81">
        <v>5.1957351780532797</v>
      </c>
      <c r="Q384" s="81">
        <v>0.17461070040202559</v>
      </c>
      <c r="R384" s="81">
        <v>0</v>
      </c>
      <c r="S384" s="81">
        <v>0.21813952757030516</v>
      </c>
      <c r="T384" s="82"/>
      <c r="U384" s="81">
        <v>45659</v>
      </c>
      <c r="V384" s="81">
        <v>40</v>
      </c>
      <c r="W384" s="81">
        <v>27</v>
      </c>
      <c r="X384" s="81">
        <v>600</v>
      </c>
      <c r="Y384" s="81">
        <v>1246</v>
      </c>
      <c r="Z384" s="81">
        <v>1974</v>
      </c>
      <c r="AA384" s="81">
        <v>1087</v>
      </c>
      <c r="AB384" s="81">
        <v>2755</v>
      </c>
      <c r="AC384" s="81">
        <v>0</v>
      </c>
      <c r="AD384" s="81">
        <v>0.21813952757030519</v>
      </c>
      <c r="AE384" s="82"/>
      <c r="AF384" s="81">
        <v>269959.41743605433</v>
      </c>
      <c r="AG384" s="81">
        <v>60770.246125755919</v>
      </c>
      <c r="AH384" s="81">
        <v>172227.5630089223</v>
      </c>
      <c r="AI384" s="81">
        <v>3935970.0903345309</v>
      </c>
      <c r="AJ384" s="81">
        <v>5057824.9151143515</v>
      </c>
      <c r="AK384" s="81">
        <v>0</v>
      </c>
      <c r="AL384" s="81">
        <v>0</v>
      </c>
      <c r="AM384" s="81">
        <v>379228.81001059263</v>
      </c>
      <c r="AN384" s="81">
        <v>0</v>
      </c>
      <c r="AO384" s="81">
        <v>0</v>
      </c>
      <c r="AP384" s="82"/>
      <c r="AQ384" s="81">
        <v>70</v>
      </c>
      <c r="AR384" s="81">
        <v>51</v>
      </c>
      <c r="AS384" s="81">
        <v>0</v>
      </c>
      <c r="AT384" s="81">
        <v>0</v>
      </c>
      <c r="AU384" s="81">
        <v>0</v>
      </c>
      <c r="AV384" s="81">
        <v>0</v>
      </c>
      <c r="AW384" s="81" t="s">
        <v>564</v>
      </c>
      <c r="AX384" s="82"/>
      <c r="AY384" s="81">
        <v>305.7</v>
      </c>
      <c r="AZ384" s="81">
        <v>2338</v>
      </c>
      <c r="BA384" s="81">
        <v>0</v>
      </c>
      <c r="BB384" s="81">
        <v>0</v>
      </c>
      <c r="BC384" s="81">
        <v>0</v>
      </c>
      <c r="BD384" s="81">
        <v>0</v>
      </c>
      <c r="BE384" s="81" t="s">
        <v>564</v>
      </c>
      <c r="BF384" s="82"/>
      <c r="BG384" s="81">
        <v>0</v>
      </c>
      <c r="BH384" s="81">
        <v>0</v>
      </c>
      <c r="BI384" s="81">
        <v>0</v>
      </c>
      <c r="BJ384" s="81">
        <v>0</v>
      </c>
      <c r="BK384" s="81">
        <v>3.5489999999999999</v>
      </c>
      <c r="BL384" s="81">
        <v>0</v>
      </c>
      <c r="BM384" s="82"/>
      <c r="BN384" s="81">
        <v>0</v>
      </c>
      <c r="BO384" s="81">
        <v>0</v>
      </c>
      <c r="BP384" s="81">
        <v>0</v>
      </c>
      <c r="BQ384" s="81">
        <v>0</v>
      </c>
      <c r="BR384" s="81">
        <v>1</v>
      </c>
      <c r="BS384" s="81">
        <v>0</v>
      </c>
      <c r="BT384"/>
      <c r="BU384" s="80">
        <v>3.5489999999999999</v>
      </c>
      <c r="BV384" s="80">
        <v>0</v>
      </c>
      <c r="BW384" s="80">
        <v>0</v>
      </c>
      <c r="BX384" s="80">
        <v>0</v>
      </c>
      <c r="BY384" s="80">
        <v>0</v>
      </c>
      <c r="BZ384" s="80">
        <v>0</v>
      </c>
      <c r="CA384" s="80">
        <v>0</v>
      </c>
      <c r="CB384" s="80">
        <v>0</v>
      </c>
      <c r="CC384" s="80">
        <v>0</v>
      </c>
    </row>
    <row r="385" spans="1:81">
      <c r="A385" s="80" t="s">
        <v>2162</v>
      </c>
      <c r="B385" s="80">
        <v>305</v>
      </c>
      <c r="C385" s="80">
        <v>16</v>
      </c>
      <c r="D385" s="80">
        <v>18</v>
      </c>
      <c r="E385" s="80">
        <v>2019</v>
      </c>
      <c r="F385" s="80" t="s">
        <v>73</v>
      </c>
      <c r="G385" s="80" t="s">
        <v>2146</v>
      </c>
      <c r="H385" s="80" t="s">
        <v>2147</v>
      </c>
      <c r="I385" s="177"/>
      <c r="J385" s="81">
        <v>0.16175408608718275</v>
      </c>
      <c r="K385" s="81">
        <v>7.3428169662848944E-2</v>
      </c>
      <c r="L385" s="81">
        <v>0.98096219940991469</v>
      </c>
      <c r="M385" s="81">
        <v>1.8776119682066741</v>
      </c>
      <c r="N385" s="81">
        <v>2.6615474023805987</v>
      </c>
      <c r="O385" s="81">
        <v>3.1002996177787532</v>
      </c>
      <c r="P385" s="81">
        <v>5.0567262333459473</v>
      </c>
      <c r="Q385" s="81">
        <v>0.1648858866683553</v>
      </c>
      <c r="R385" s="81">
        <v>0</v>
      </c>
      <c r="S385" s="81">
        <v>0</v>
      </c>
      <c r="T385" s="82"/>
      <c r="U385" s="81">
        <v>39046</v>
      </c>
      <c r="V385" s="81">
        <v>40</v>
      </c>
      <c r="W385" s="81">
        <v>27</v>
      </c>
      <c r="X385" s="81">
        <v>600</v>
      </c>
      <c r="Y385" s="81">
        <v>1231</v>
      </c>
      <c r="Z385" s="81">
        <v>1941</v>
      </c>
      <c r="AA385" s="81">
        <v>1050</v>
      </c>
      <c r="AB385" s="81">
        <v>2672</v>
      </c>
      <c r="AC385" s="81">
        <v>0</v>
      </c>
      <c r="AD385" s="81">
        <v>0</v>
      </c>
      <c r="AE385" s="82"/>
      <c r="AF385" s="81">
        <v>226507.19411412449</v>
      </c>
      <c r="AG385" s="81">
        <v>63859.763652894988</v>
      </c>
      <c r="AH385" s="81">
        <v>182531.97630545159</v>
      </c>
      <c r="AI385" s="81">
        <v>3801538.57777073</v>
      </c>
      <c r="AJ385" s="81">
        <v>4762760.4002237171</v>
      </c>
      <c r="AK385" s="81">
        <v>0</v>
      </c>
      <c r="AL385" s="81">
        <v>0</v>
      </c>
      <c r="AM385" s="81">
        <v>363906.28519476944</v>
      </c>
      <c r="AN385" s="81">
        <v>0</v>
      </c>
      <c r="AO385" s="81">
        <v>0</v>
      </c>
      <c r="AP385" s="82"/>
      <c r="AQ385" s="81">
        <v>72</v>
      </c>
      <c r="AR385" s="81">
        <v>57</v>
      </c>
      <c r="AS385" s="81">
        <v>0</v>
      </c>
      <c r="AT385" s="81">
        <v>0</v>
      </c>
      <c r="AU385" s="81">
        <v>0</v>
      </c>
      <c r="AV385" s="81">
        <v>0</v>
      </c>
      <c r="AW385" s="81" t="s">
        <v>564</v>
      </c>
      <c r="AX385" s="82"/>
      <c r="AY385" s="81">
        <v>316.00000000000011</v>
      </c>
      <c r="AZ385" s="81">
        <v>2857.7</v>
      </c>
      <c r="BA385" s="81">
        <v>0</v>
      </c>
      <c r="BB385" s="81">
        <v>0</v>
      </c>
      <c r="BC385" s="81">
        <v>0</v>
      </c>
      <c r="BD385" s="81">
        <v>0</v>
      </c>
      <c r="BE385" s="81" t="s">
        <v>564</v>
      </c>
      <c r="BF385" s="82"/>
      <c r="BG385" s="81">
        <v>0</v>
      </c>
      <c r="BH385" s="81">
        <v>0</v>
      </c>
      <c r="BI385" s="81">
        <v>0</v>
      </c>
      <c r="BJ385" s="81">
        <v>0</v>
      </c>
      <c r="BK385" s="81">
        <v>2.835</v>
      </c>
      <c r="BL385" s="81">
        <v>0</v>
      </c>
      <c r="BM385" s="82"/>
      <c r="BN385" s="81">
        <v>0</v>
      </c>
      <c r="BO385" s="81">
        <v>0</v>
      </c>
      <c r="BP385" s="81">
        <v>0</v>
      </c>
      <c r="BQ385" s="81">
        <v>0</v>
      </c>
      <c r="BR385" s="81">
        <v>1</v>
      </c>
      <c r="BS385" s="81">
        <v>0</v>
      </c>
      <c r="BT385"/>
      <c r="BU385" s="80">
        <v>2.835</v>
      </c>
      <c r="BV385" s="80">
        <v>0</v>
      </c>
      <c r="BW385" s="80">
        <v>0</v>
      </c>
      <c r="BX385" s="80">
        <v>0</v>
      </c>
      <c r="BY385" s="80">
        <v>0</v>
      </c>
      <c r="BZ385" s="80">
        <v>0</v>
      </c>
      <c r="CA385" s="80">
        <v>0</v>
      </c>
      <c r="CB385" s="80">
        <v>0</v>
      </c>
      <c r="CC385" s="80">
        <v>0</v>
      </c>
    </row>
    <row r="386" spans="1:81">
      <c r="A386" s="80" t="s">
        <v>2163</v>
      </c>
      <c r="B386" s="80">
        <v>306</v>
      </c>
      <c r="C386" s="80">
        <v>17</v>
      </c>
      <c r="D386" s="80">
        <v>18</v>
      </c>
      <c r="E386" s="80">
        <v>2020</v>
      </c>
      <c r="F386" s="80" t="s">
        <v>218</v>
      </c>
      <c r="G386" s="174" t="s">
        <v>2146</v>
      </c>
      <c r="H386" s="80" t="s">
        <v>2147</v>
      </c>
      <c r="I386" s="177"/>
      <c r="J386" s="81">
        <v>0.18199965987849659</v>
      </c>
      <c r="K386" s="81">
        <v>5.6180476891206928E-2</v>
      </c>
      <c r="L386" s="81">
        <v>0.90012033838507577</v>
      </c>
      <c r="M386" s="81">
        <v>1.6016519305092372</v>
      </c>
      <c r="N386" s="81">
        <v>2.9719824453682699</v>
      </c>
      <c r="O386" s="81">
        <v>2.7065051251034462</v>
      </c>
      <c r="P386" s="81">
        <v>4.5389680919117454</v>
      </c>
      <c r="Q386" s="81">
        <v>0.15354009741992372</v>
      </c>
      <c r="R386" s="81">
        <v>0</v>
      </c>
      <c r="S386" s="81">
        <v>0</v>
      </c>
      <c r="T386" s="82"/>
      <c r="U386" s="81">
        <v>43089</v>
      </c>
      <c r="V386" s="81">
        <v>29</v>
      </c>
      <c r="W386" s="81">
        <v>30</v>
      </c>
      <c r="X386" s="81">
        <v>485</v>
      </c>
      <c r="Y386" s="81">
        <v>1209</v>
      </c>
      <c r="Z386" s="81">
        <v>1934</v>
      </c>
      <c r="AA386" s="81">
        <v>1024</v>
      </c>
      <c r="AB386" s="81">
        <v>2604</v>
      </c>
      <c r="AC386" s="81">
        <v>0</v>
      </c>
      <c r="AD386" s="81">
        <v>0</v>
      </c>
      <c r="AE386" s="82"/>
      <c r="AF386" s="81">
        <v>253951.04276511449</v>
      </c>
      <c r="AG386" s="81">
        <v>43255.688565098164</v>
      </c>
      <c r="AH386" s="81">
        <v>163405.54029216111</v>
      </c>
      <c r="AI386" s="81">
        <v>3139603.2123264172</v>
      </c>
      <c r="AJ386" s="81">
        <v>5546754.9872840242</v>
      </c>
      <c r="AK386" s="81"/>
      <c r="AL386" s="81"/>
      <c r="AM386" s="81">
        <v>339850.93104341615</v>
      </c>
      <c r="AN386" s="81"/>
      <c r="AO386" s="81"/>
      <c r="AP386" s="82"/>
      <c r="AQ386" s="81">
        <v>77</v>
      </c>
      <c r="AR386" s="81">
        <v>62</v>
      </c>
      <c r="AS386" s="81">
        <v>0</v>
      </c>
      <c r="AT386" s="81">
        <v>0</v>
      </c>
      <c r="AU386" s="81">
        <v>0</v>
      </c>
      <c r="AV386" s="81">
        <v>0</v>
      </c>
      <c r="AW386" s="81">
        <v>0</v>
      </c>
      <c r="AX386" s="82"/>
      <c r="AY386" s="81">
        <v>342.50000000000011</v>
      </c>
      <c r="AZ386" s="81">
        <v>3106</v>
      </c>
      <c r="BA386" s="81">
        <v>0</v>
      </c>
      <c r="BB386" s="81">
        <v>0</v>
      </c>
      <c r="BC386" s="81">
        <v>0</v>
      </c>
      <c r="BD386" s="81">
        <v>0</v>
      </c>
      <c r="BE386" s="81">
        <v>0</v>
      </c>
      <c r="BF386" s="82"/>
      <c r="BG386" s="81">
        <v>0</v>
      </c>
      <c r="BH386" s="81">
        <v>0</v>
      </c>
      <c r="BI386" s="81">
        <v>0</v>
      </c>
      <c r="BJ386" s="81">
        <v>0</v>
      </c>
      <c r="BK386" s="81">
        <v>0</v>
      </c>
      <c r="BL386" s="81">
        <v>0</v>
      </c>
      <c r="BM386" s="82"/>
      <c r="BN386" s="81">
        <v>0</v>
      </c>
      <c r="BO386" s="81">
        <v>0</v>
      </c>
      <c r="BP386" s="81">
        <v>0</v>
      </c>
      <c r="BQ386" s="81">
        <v>0</v>
      </c>
      <c r="BR386" s="81">
        <v>0</v>
      </c>
      <c r="BS386" s="81">
        <v>0</v>
      </c>
      <c r="BT386"/>
      <c r="BU386" s="80">
        <v>0</v>
      </c>
      <c r="BV386" s="80">
        <v>0</v>
      </c>
      <c r="BW386" s="80">
        <v>0</v>
      </c>
      <c r="BX386" s="80">
        <v>0</v>
      </c>
      <c r="BY386" s="80">
        <v>0</v>
      </c>
      <c r="BZ386" s="80">
        <v>0</v>
      </c>
      <c r="CA386" s="80">
        <v>0</v>
      </c>
      <c r="CB386" s="80">
        <v>0</v>
      </c>
      <c r="CC386" s="80">
        <v>0</v>
      </c>
    </row>
    <row r="387" spans="1:81">
      <c r="A387" s="80" t="s">
        <v>2164</v>
      </c>
      <c r="B387" s="80">
        <v>306</v>
      </c>
      <c r="C387" s="80">
        <v>18</v>
      </c>
      <c r="D387" s="80">
        <v>18</v>
      </c>
      <c r="E387" s="80">
        <v>2021</v>
      </c>
      <c r="F387" s="80" t="s">
        <v>75</v>
      </c>
      <c r="G387" s="174" t="s">
        <v>2146</v>
      </c>
      <c r="H387" s="80" t="s">
        <v>2147</v>
      </c>
      <c r="I387" s="177"/>
      <c r="J387" s="81">
        <v>0.2041861122829092</v>
      </c>
      <c r="K387" s="81">
        <v>6.3309226308186584E-2</v>
      </c>
      <c r="L387" s="81">
        <v>0.90979637901017274</v>
      </c>
      <c r="M387" s="81">
        <v>1.4976507434152762</v>
      </c>
      <c r="N387" s="81">
        <v>2.5079435210804313</v>
      </c>
      <c r="O387" s="81">
        <v>2.5768325966559131</v>
      </c>
      <c r="P387" s="81">
        <v>4.6589242095751304</v>
      </c>
      <c r="Q387" s="81">
        <v>0.15287653046372479</v>
      </c>
      <c r="R387" s="81">
        <v>0</v>
      </c>
      <c r="S387" s="81">
        <v>0</v>
      </c>
      <c r="T387" s="82"/>
      <c r="U387" s="81">
        <v>59911</v>
      </c>
      <c r="V387" s="81">
        <v>29</v>
      </c>
      <c r="W387" s="81">
        <v>30</v>
      </c>
      <c r="X387" s="81">
        <v>485</v>
      </c>
      <c r="Y387" s="81">
        <v>1215</v>
      </c>
      <c r="Z387" s="81">
        <v>1896</v>
      </c>
      <c r="AA387" s="81">
        <v>1025</v>
      </c>
      <c r="AB387" s="81">
        <v>2562</v>
      </c>
      <c r="AC387" s="81">
        <v>0</v>
      </c>
      <c r="AD387" s="81">
        <v>0</v>
      </c>
      <c r="AE387" s="82"/>
      <c r="AF387" s="81">
        <v>313728.29096010153</v>
      </c>
      <c r="AG387" s="81">
        <v>48934.953455977651</v>
      </c>
      <c r="AH387" s="81">
        <v>167790.40271399077</v>
      </c>
      <c r="AI387" s="81">
        <v>3352953.9264670042</v>
      </c>
      <c r="AJ387" s="81">
        <v>4850091.6439827541</v>
      </c>
      <c r="AK387" s="81">
        <v>0</v>
      </c>
      <c r="AL387" s="81">
        <v>0</v>
      </c>
      <c r="AM387" s="81">
        <v>336298.08056359104</v>
      </c>
      <c r="AN387" s="81">
        <v>0</v>
      </c>
      <c r="AO387" s="81">
        <v>0</v>
      </c>
      <c r="AP387" s="82"/>
      <c r="AQ387" s="81">
        <v>80</v>
      </c>
      <c r="AR387" s="81">
        <v>64</v>
      </c>
      <c r="AS387" s="81">
        <v>0</v>
      </c>
      <c r="AT387" s="81">
        <v>0</v>
      </c>
      <c r="AU387" s="81">
        <v>0</v>
      </c>
      <c r="AV387" s="81">
        <v>0</v>
      </c>
      <c r="AW387" s="81"/>
      <c r="AX387" s="82"/>
      <c r="AY387" s="81">
        <v>361.7</v>
      </c>
      <c r="AZ387" s="81">
        <v>3205</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2165</v>
      </c>
      <c r="B388" s="80">
        <v>306</v>
      </c>
      <c r="C388" s="80">
        <v>19</v>
      </c>
      <c r="D388" s="80">
        <v>18</v>
      </c>
      <c r="E388" s="80">
        <v>2022</v>
      </c>
      <c r="F388" s="80" t="s">
        <v>568</v>
      </c>
      <c r="G388" s="80" t="s">
        <v>2146</v>
      </c>
      <c r="H388" s="80" t="s">
        <v>2147</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82</v>
      </c>
      <c r="AR388" s="81">
        <v>65</v>
      </c>
      <c r="AS388" s="81">
        <v>0</v>
      </c>
      <c r="AT388" s="81">
        <v>0</v>
      </c>
      <c r="AU388" s="81">
        <v>0</v>
      </c>
      <c r="AV388" s="81">
        <v>0</v>
      </c>
      <c r="AW388" s="81"/>
      <c r="AX388" s="82"/>
      <c r="AY388" s="81">
        <v>372.10000000000008</v>
      </c>
      <c r="AZ388" s="81">
        <v>3254.4999999999995</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2166</v>
      </c>
      <c r="B389" s="80">
        <v>358</v>
      </c>
      <c r="C389" s="80">
        <v>1</v>
      </c>
      <c r="D389" s="80">
        <v>22</v>
      </c>
      <c r="E389" s="80">
        <v>1990</v>
      </c>
      <c r="F389" s="80" t="s">
        <v>562</v>
      </c>
      <c r="G389" s="80" t="s">
        <v>2167</v>
      </c>
      <c r="H389" s="80" t="s">
        <v>2168</v>
      </c>
      <c r="I389" s="177"/>
      <c r="J389" s="81">
        <v>0.44800945618845101</v>
      </c>
      <c r="K389" s="81">
        <v>0.95324231204181942</v>
      </c>
      <c r="L389" s="81">
        <v>0.21894520628559921</v>
      </c>
      <c r="M389" s="81">
        <v>3.7159735331036621</v>
      </c>
      <c r="N389" s="81">
        <v>2.7777741727263852</v>
      </c>
      <c r="O389" s="81">
        <v>1.9085282814559128</v>
      </c>
      <c r="P389" s="81">
        <v>8.1009478287294296</v>
      </c>
      <c r="Q389" s="81">
        <v>0.21587027514145937</v>
      </c>
      <c r="R389" s="81">
        <v>27.695768767137956</v>
      </c>
      <c r="S389" s="81">
        <v>0.27146726871174315</v>
      </c>
      <c r="T389" s="82"/>
      <c r="U389" s="81">
        <v>111754</v>
      </c>
      <c r="V389" s="81">
        <v>366</v>
      </c>
      <c r="W389" s="81">
        <v>2</v>
      </c>
      <c r="X389" s="81">
        <v>1550</v>
      </c>
      <c r="Y389" s="81">
        <v>1216</v>
      </c>
      <c r="Z389" s="81">
        <v>785</v>
      </c>
      <c r="AA389" s="81">
        <v>1967</v>
      </c>
      <c r="AB389" s="81">
        <v>3505</v>
      </c>
      <c r="AC389" s="81">
        <v>4796957</v>
      </c>
      <c r="AD389" s="81">
        <v>0.27146726871174315</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2169</v>
      </c>
      <c r="B390" s="80">
        <v>359</v>
      </c>
      <c r="C390" s="80">
        <v>2</v>
      </c>
      <c r="D390" s="80">
        <v>22</v>
      </c>
      <c r="E390" s="80">
        <v>2005</v>
      </c>
      <c r="F390" s="80" t="s">
        <v>565</v>
      </c>
      <c r="G390" s="80" t="s">
        <v>2167</v>
      </c>
      <c r="H390" s="80" t="s">
        <v>2168</v>
      </c>
      <c r="I390" s="177"/>
      <c r="J390" s="81">
        <v>0.57163204794410882</v>
      </c>
      <c r="K390" s="81">
        <v>0.66149713795739828</v>
      </c>
      <c r="L390" s="81">
        <v>0</v>
      </c>
      <c r="M390" s="81">
        <v>4.459382196435004</v>
      </c>
      <c r="N390" s="81">
        <v>3.575778745264603</v>
      </c>
      <c r="O390" s="81">
        <v>2.5316931501685174</v>
      </c>
      <c r="P390" s="81">
        <v>9.6298906178855326</v>
      </c>
      <c r="Q390" s="81">
        <v>0.18581728832630554</v>
      </c>
      <c r="R390" s="81">
        <v>13.953117962470476</v>
      </c>
      <c r="S390" s="81">
        <v>0.69781632800000015</v>
      </c>
      <c r="T390" s="82"/>
      <c r="U390" s="81">
        <v>72641</v>
      </c>
      <c r="V390" s="81">
        <v>310</v>
      </c>
      <c r="W390" s="81">
        <v>0</v>
      </c>
      <c r="X390" s="81">
        <v>1062</v>
      </c>
      <c r="Y390" s="81">
        <v>1351</v>
      </c>
      <c r="Z390" s="81">
        <v>1205</v>
      </c>
      <c r="AA390" s="81">
        <v>1915</v>
      </c>
      <c r="AB390" s="81">
        <v>3154</v>
      </c>
      <c r="AC390" s="81">
        <v>2467320</v>
      </c>
      <c r="AD390" s="81">
        <v>0.69781632800000015</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2170</v>
      </c>
      <c r="B391" s="80">
        <v>360</v>
      </c>
      <c r="C391" s="80">
        <v>3</v>
      </c>
      <c r="D391" s="80">
        <v>22</v>
      </c>
      <c r="E391" s="80">
        <v>2006</v>
      </c>
      <c r="F391" s="80" t="s">
        <v>566</v>
      </c>
      <c r="G391" s="80" t="s">
        <v>2167</v>
      </c>
      <c r="H391" s="80" t="s">
        <v>2168</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2171</v>
      </c>
      <c r="B392" s="80">
        <v>361</v>
      </c>
      <c r="C392" s="80">
        <v>4</v>
      </c>
      <c r="D392" s="80">
        <v>22</v>
      </c>
      <c r="E392" s="80">
        <v>2007</v>
      </c>
      <c r="F392" s="80" t="s">
        <v>567</v>
      </c>
      <c r="G392" s="80" t="s">
        <v>2167</v>
      </c>
      <c r="H392" s="80" t="s">
        <v>2168</v>
      </c>
      <c r="I392" s="177"/>
      <c r="J392" s="81">
        <v>0.64120563949014908</v>
      </c>
      <c r="K392" s="81">
        <v>0.79163833480709711</v>
      </c>
      <c r="L392" s="81">
        <v>0.22323767804614097</v>
      </c>
      <c r="M392" s="81">
        <v>5.1824423066551963</v>
      </c>
      <c r="N392" s="81">
        <v>3.7503438047112692</v>
      </c>
      <c r="O392" s="81">
        <v>2.4313282161808965</v>
      </c>
      <c r="P392" s="81">
        <v>9.2529805556226652</v>
      </c>
      <c r="Q392" s="81">
        <v>0.19127885794327276</v>
      </c>
      <c r="R392" s="81">
        <v>13.595802445835998</v>
      </c>
      <c r="S392" s="81">
        <v>0.53899576827999995</v>
      </c>
      <c r="T392" s="82"/>
      <c r="U392" s="81">
        <v>70525</v>
      </c>
      <c r="V392" s="81">
        <v>334</v>
      </c>
      <c r="W392" s="81">
        <v>2</v>
      </c>
      <c r="X392" s="81">
        <v>1322</v>
      </c>
      <c r="Y392" s="81">
        <v>1350</v>
      </c>
      <c r="Z392" s="81">
        <v>1203</v>
      </c>
      <c r="AA392" s="81">
        <v>1812</v>
      </c>
      <c r="AB392" s="81">
        <v>3075</v>
      </c>
      <c r="AC392" s="81">
        <v>2473117</v>
      </c>
      <c r="AD392" s="81">
        <v>0.53899576827999995</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2172</v>
      </c>
      <c r="B393" s="80">
        <v>362</v>
      </c>
      <c r="C393" s="80">
        <v>5</v>
      </c>
      <c r="D393" s="80">
        <v>22</v>
      </c>
      <c r="E393" s="80">
        <v>2008</v>
      </c>
      <c r="F393" s="80" t="s">
        <v>84</v>
      </c>
      <c r="G393" s="80" t="s">
        <v>2167</v>
      </c>
      <c r="H393" s="80" t="s">
        <v>2168</v>
      </c>
      <c r="I393" s="177"/>
      <c r="J393" s="81">
        <v>0.39012898162766269</v>
      </c>
      <c r="K393" s="81">
        <v>0.62797536808057786</v>
      </c>
      <c r="L393" s="81">
        <v>0.19976953041291781</v>
      </c>
      <c r="M393" s="81">
        <v>5.1715450446671118</v>
      </c>
      <c r="N393" s="81">
        <v>3.7088998510091296</v>
      </c>
      <c r="O393" s="81">
        <v>2.4055096163866341</v>
      </c>
      <c r="P393" s="81">
        <v>9.0843142789638023</v>
      </c>
      <c r="Q393" s="81">
        <v>0.18567739166923886</v>
      </c>
      <c r="R393" s="81">
        <v>13.031388563281878</v>
      </c>
      <c r="S393" s="81">
        <v>0.39839981635000005</v>
      </c>
      <c r="T393" s="82"/>
      <c r="U393" s="81">
        <v>54721</v>
      </c>
      <c r="V393" s="81">
        <v>334</v>
      </c>
      <c r="W393" s="81">
        <v>2</v>
      </c>
      <c r="X393" s="81">
        <v>1322</v>
      </c>
      <c r="Y393" s="81">
        <v>1358</v>
      </c>
      <c r="Z393" s="81">
        <v>1232</v>
      </c>
      <c r="AA393" s="81">
        <v>1781</v>
      </c>
      <c r="AB393" s="81">
        <v>3034</v>
      </c>
      <c r="AC393" s="81">
        <v>2461450</v>
      </c>
      <c r="AD393" s="81">
        <v>0.39839981635000005</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2173</v>
      </c>
      <c r="B394" s="80">
        <v>363</v>
      </c>
      <c r="C394" s="80">
        <v>6</v>
      </c>
      <c r="D394" s="80">
        <v>22</v>
      </c>
      <c r="E394" s="80">
        <v>2009</v>
      </c>
      <c r="F394" s="80" t="s">
        <v>85</v>
      </c>
      <c r="G394" s="80" t="s">
        <v>2167</v>
      </c>
      <c r="H394" s="80" t="s">
        <v>2168</v>
      </c>
      <c r="I394" s="177"/>
      <c r="J394" s="81">
        <v>0.36396619176406431</v>
      </c>
      <c r="K394" s="81">
        <v>0.48107533999744662</v>
      </c>
      <c r="L394" s="81">
        <v>0.31104699142104025</v>
      </c>
      <c r="M394" s="81">
        <v>4.3581586596938475</v>
      </c>
      <c r="N394" s="81">
        <v>3.4295157503147942</v>
      </c>
      <c r="O394" s="81">
        <v>2.446963867733654</v>
      </c>
      <c r="P394" s="81">
        <v>8.739515649068613</v>
      </c>
      <c r="Q394" s="81">
        <v>0.17839254603269761</v>
      </c>
      <c r="R394" s="81">
        <v>21.197635223947231</v>
      </c>
      <c r="S394" s="81">
        <v>0.41569566583999995</v>
      </c>
      <c r="T394" s="82"/>
      <c r="U394" s="81">
        <v>44962</v>
      </c>
      <c r="V394" s="81">
        <v>295</v>
      </c>
      <c r="W394" s="81">
        <v>3</v>
      </c>
      <c r="X394" s="81">
        <v>1273</v>
      </c>
      <c r="Y394" s="81">
        <v>1376</v>
      </c>
      <c r="Z394" s="81">
        <v>1237</v>
      </c>
      <c r="AA394" s="81">
        <v>1759</v>
      </c>
      <c r="AB394" s="81">
        <v>3060</v>
      </c>
      <c r="AC394" s="81">
        <v>3906166</v>
      </c>
      <c r="AD394" s="81">
        <v>0.41569566583999995</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0.69399999999999995</v>
      </c>
      <c r="BK394" s="81">
        <v>0</v>
      </c>
      <c r="BL394" s="81">
        <v>0</v>
      </c>
      <c r="BM394" s="82"/>
      <c r="BN394" s="81">
        <v>0</v>
      </c>
      <c r="BO394" s="81">
        <v>0</v>
      </c>
      <c r="BP394" s="81">
        <v>0</v>
      </c>
      <c r="BQ394" s="81">
        <v>1</v>
      </c>
      <c r="BR394" s="81">
        <v>0</v>
      </c>
      <c r="BS394" s="81">
        <v>0</v>
      </c>
      <c r="BT394"/>
      <c r="BU394" s="80"/>
      <c r="BV394" s="80"/>
      <c r="BW394" s="80"/>
      <c r="BX394" s="80"/>
      <c r="BY394" s="80"/>
      <c r="BZ394" s="80"/>
      <c r="CA394" s="80"/>
      <c r="CB394" s="80"/>
      <c r="CC394" s="80"/>
    </row>
    <row r="395" spans="1:81">
      <c r="A395" s="80" t="s">
        <v>2174</v>
      </c>
      <c r="B395" s="80">
        <v>364</v>
      </c>
      <c r="C395" s="80">
        <v>7</v>
      </c>
      <c r="D395" s="80">
        <v>22</v>
      </c>
      <c r="E395" s="80">
        <v>2010</v>
      </c>
      <c r="F395" s="80" t="s">
        <v>86</v>
      </c>
      <c r="G395" s="80" t="s">
        <v>2167</v>
      </c>
      <c r="H395" s="80" t="s">
        <v>2168</v>
      </c>
      <c r="I395" s="177"/>
      <c r="J395" s="81">
        <v>0.30307571357795676</v>
      </c>
      <c r="K395" s="81">
        <v>0.4312652191696833</v>
      </c>
      <c r="L395" s="81">
        <v>0.29053432125068468</v>
      </c>
      <c r="M395" s="81">
        <v>4.408855907684444</v>
      </c>
      <c r="N395" s="81">
        <v>3.459090027418414</v>
      </c>
      <c r="O395" s="81">
        <v>2.5025917145695749</v>
      </c>
      <c r="P395" s="81">
        <v>8.6525252587403578</v>
      </c>
      <c r="Q395" s="81">
        <v>0.18404485258102152</v>
      </c>
      <c r="R395" s="81">
        <v>14.620471667701972</v>
      </c>
      <c r="S395" s="81">
        <v>0.37218444943999995</v>
      </c>
      <c r="T395" s="82"/>
      <c r="U395" s="81">
        <v>40020</v>
      </c>
      <c r="V395" s="81">
        <v>295</v>
      </c>
      <c r="W395" s="81">
        <v>3</v>
      </c>
      <c r="X395" s="81">
        <v>1273</v>
      </c>
      <c r="Y395" s="81">
        <v>1369</v>
      </c>
      <c r="Z395" s="81">
        <v>1271</v>
      </c>
      <c r="AA395" s="81">
        <v>1698</v>
      </c>
      <c r="AB395" s="81">
        <v>3025</v>
      </c>
      <c r="AC395" s="81">
        <v>2553152</v>
      </c>
      <c r="AD395" s="81">
        <v>0.37218444943999995</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0.73599999999999999</v>
      </c>
      <c r="BK395" s="81">
        <v>0</v>
      </c>
      <c r="BL395" s="81">
        <v>0</v>
      </c>
      <c r="BM395" s="82"/>
      <c r="BN395" s="81">
        <v>0</v>
      </c>
      <c r="BO395" s="81">
        <v>0</v>
      </c>
      <c r="BP395" s="81">
        <v>0</v>
      </c>
      <c r="BQ395" s="81">
        <v>1</v>
      </c>
      <c r="BR395" s="81">
        <v>0</v>
      </c>
      <c r="BS395" s="81">
        <v>0</v>
      </c>
      <c r="BT395"/>
      <c r="BU395" s="80">
        <v>0.73599999999999999</v>
      </c>
      <c r="BV395" s="80">
        <v>0</v>
      </c>
      <c r="BW395" s="80">
        <v>0</v>
      </c>
      <c r="BX395" s="80">
        <v>0</v>
      </c>
      <c r="BY395" s="80">
        <v>0</v>
      </c>
      <c r="BZ395" s="80">
        <v>0</v>
      </c>
      <c r="CA395" s="80">
        <v>0</v>
      </c>
      <c r="CB395" s="80">
        <v>0</v>
      </c>
      <c r="CC395" s="80">
        <v>0</v>
      </c>
    </row>
    <row r="396" spans="1:81">
      <c r="A396" s="80" t="s">
        <v>2175</v>
      </c>
      <c r="B396" s="80">
        <v>365</v>
      </c>
      <c r="C396" s="80">
        <v>8</v>
      </c>
      <c r="D396" s="80">
        <v>22</v>
      </c>
      <c r="E396" s="80">
        <v>2011</v>
      </c>
      <c r="F396" s="80" t="s">
        <v>87</v>
      </c>
      <c r="G396" s="80" t="s">
        <v>2167</v>
      </c>
      <c r="H396" s="80" t="s">
        <v>2168</v>
      </c>
      <c r="I396" s="177"/>
      <c r="J396" s="81">
        <v>0.37561533801302138</v>
      </c>
      <c r="K396" s="81">
        <v>0.65106009751436844</v>
      </c>
      <c r="L396" s="81">
        <v>0.12810485400710908</v>
      </c>
      <c r="M396" s="81">
        <v>5.6063939492397425</v>
      </c>
      <c r="N396" s="81">
        <v>3.9372009205066609</v>
      </c>
      <c r="O396" s="81">
        <v>2.4127635265835252</v>
      </c>
      <c r="P396" s="81">
        <v>7.9769134633648768</v>
      </c>
      <c r="Q396" s="81">
        <v>0.20814888457706185</v>
      </c>
      <c r="R396" s="81">
        <v>14.51968912382519</v>
      </c>
      <c r="S396" s="81">
        <v>0.30173101190000001</v>
      </c>
      <c r="T396" s="82"/>
      <c r="U396" s="81">
        <v>46601</v>
      </c>
      <c r="V396" s="81">
        <v>295</v>
      </c>
      <c r="W396" s="81">
        <v>3</v>
      </c>
      <c r="X396" s="81">
        <v>1273</v>
      </c>
      <c r="Y396" s="81">
        <v>1349</v>
      </c>
      <c r="Z396" s="81">
        <v>1252</v>
      </c>
      <c r="AA396" s="81">
        <v>1612</v>
      </c>
      <c r="AB396" s="81">
        <v>2966</v>
      </c>
      <c r="AC396" s="81">
        <v>2531359</v>
      </c>
      <c r="AD396" s="81">
        <v>0.30173101190000001</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0.63700000000000001</v>
      </c>
      <c r="BK396" s="81">
        <v>0</v>
      </c>
      <c r="BL396" s="81">
        <v>0</v>
      </c>
      <c r="BM396" s="82"/>
      <c r="BN396" s="81">
        <v>0</v>
      </c>
      <c r="BO396" s="81">
        <v>0</v>
      </c>
      <c r="BP396" s="81">
        <v>0</v>
      </c>
      <c r="BQ396" s="81">
        <v>1</v>
      </c>
      <c r="BR396" s="81">
        <v>0</v>
      </c>
      <c r="BS396" s="81">
        <v>0</v>
      </c>
      <c r="BT396"/>
      <c r="BU396" s="80">
        <v>0.63700000000000001</v>
      </c>
      <c r="BV396" s="80">
        <v>0</v>
      </c>
      <c r="BW396" s="80">
        <v>0</v>
      </c>
      <c r="BX396" s="80">
        <v>0</v>
      </c>
      <c r="BY396" s="80">
        <v>0</v>
      </c>
      <c r="BZ396" s="80">
        <v>0</v>
      </c>
      <c r="CA396" s="80">
        <v>0</v>
      </c>
      <c r="CB396" s="80">
        <v>0</v>
      </c>
      <c r="CC396" s="80">
        <v>0</v>
      </c>
    </row>
    <row r="397" spans="1:81">
      <c r="A397" s="80" t="s">
        <v>2176</v>
      </c>
      <c r="B397" s="80">
        <v>366</v>
      </c>
      <c r="C397" s="80">
        <v>9</v>
      </c>
      <c r="D397" s="80">
        <v>22</v>
      </c>
      <c r="E397" s="80">
        <v>2012</v>
      </c>
      <c r="F397" s="80" t="s">
        <v>88</v>
      </c>
      <c r="G397" s="80" t="s">
        <v>2167</v>
      </c>
      <c r="H397" s="80" t="s">
        <v>2168</v>
      </c>
      <c r="I397" s="177"/>
      <c r="J397" s="81">
        <v>0.32361806886726752</v>
      </c>
      <c r="K397" s="81">
        <v>0.64222484843717753</v>
      </c>
      <c r="L397" s="81">
        <v>0.12683054799166377</v>
      </c>
      <c r="M397" s="81">
        <v>5.903050358640221</v>
      </c>
      <c r="N397" s="81">
        <v>4.1598961170993274</v>
      </c>
      <c r="O397" s="81">
        <v>2.4702555261133372</v>
      </c>
      <c r="P397" s="81">
        <v>7.6888660808874603</v>
      </c>
      <c r="Q397" s="81">
        <v>0.22142147005181045</v>
      </c>
      <c r="R397" s="81">
        <v>15.626075806569467</v>
      </c>
      <c r="S397" s="81">
        <v>0.44276462460000005</v>
      </c>
      <c r="T397" s="82"/>
      <c r="U397" s="81">
        <v>43294</v>
      </c>
      <c r="V397" s="81">
        <v>295</v>
      </c>
      <c r="W397" s="81">
        <v>3</v>
      </c>
      <c r="X397" s="81">
        <v>1273</v>
      </c>
      <c r="Y397" s="81">
        <v>1350</v>
      </c>
      <c r="Z397" s="81">
        <v>1292</v>
      </c>
      <c r="AA397" s="81">
        <v>1545</v>
      </c>
      <c r="AB397" s="81">
        <v>2904</v>
      </c>
      <c r="AC397" s="81">
        <v>2653686</v>
      </c>
      <c r="AD397" s="81">
        <v>0.44276462460000005</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0.65700000000000003</v>
      </c>
      <c r="BK397" s="81">
        <v>0</v>
      </c>
      <c r="BL397" s="81">
        <v>0</v>
      </c>
      <c r="BM397" s="82"/>
      <c r="BN397" s="81">
        <v>0</v>
      </c>
      <c r="BO397" s="81">
        <v>0</v>
      </c>
      <c r="BP397" s="81">
        <v>0</v>
      </c>
      <c r="BQ397" s="81">
        <v>1</v>
      </c>
      <c r="BR397" s="81">
        <v>0</v>
      </c>
      <c r="BS397" s="81">
        <v>0</v>
      </c>
      <c r="BT397"/>
      <c r="BU397" s="80">
        <v>0.65700000000000003</v>
      </c>
      <c r="BV397" s="80">
        <v>0</v>
      </c>
      <c r="BW397" s="80">
        <v>0</v>
      </c>
      <c r="BX397" s="80">
        <v>0</v>
      </c>
      <c r="BY397" s="80">
        <v>0</v>
      </c>
      <c r="BZ397" s="80">
        <v>0</v>
      </c>
      <c r="CA397" s="80">
        <v>0</v>
      </c>
      <c r="CB397" s="80">
        <v>0</v>
      </c>
      <c r="CC397" s="80">
        <v>0</v>
      </c>
    </row>
    <row r="398" spans="1:81">
      <c r="A398" s="80" t="s">
        <v>2177</v>
      </c>
      <c r="B398" s="80">
        <v>367</v>
      </c>
      <c r="C398" s="80">
        <v>10</v>
      </c>
      <c r="D398" s="80">
        <v>22</v>
      </c>
      <c r="E398" s="80">
        <v>2013</v>
      </c>
      <c r="F398" s="80" t="s">
        <v>89</v>
      </c>
      <c r="G398" s="80" t="s">
        <v>2167</v>
      </c>
      <c r="H398" s="80" t="s">
        <v>2168</v>
      </c>
      <c r="I398" s="177"/>
      <c r="J398" s="81">
        <v>0.34729504033014547</v>
      </c>
      <c r="K398" s="81">
        <v>0.55380864519769557</v>
      </c>
      <c r="L398" s="81">
        <v>0.11624335513121345</v>
      </c>
      <c r="M398" s="81">
        <v>6.280960041584045</v>
      </c>
      <c r="N398" s="81">
        <v>4.0822290926220894</v>
      </c>
      <c r="O398" s="81">
        <v>2.441547351289171</v>
      </c>
      <c r="P398" s="81">
        <v>7.7827766292577412</v>
      </c>
      <c r="Q398" s="81">
        <v>0.22688578044523069</v>
      </c>
      <c r="R398" s="81">
        <v>14.755313367333082</v>
      </c>
      <c r="S398" s="81">
        <v>0.40520832781999999</v>
      </c>
      <c r="T398" s="82"/>
      <c r="U398" s="81">
        <v>44957</v>
      </c>
      <c r="V398" s="81">
        <v>295</v>
      </c>
      <c r="W398" s="81">
        <v>3</v>
      </c>
      <c r="X398" s="81">
        <v>1273</v>
      </c>
      <c r="Y398" s="81">
        <v>1378</v>
      </c>
      <c r="Z398" s="81">
        <v>1334</v>
      </c>
      <c r="AA398" s="81">
        <v>1558</v>
      </c>
      <c r="AB398" s="81">
        <v>2933</v>
      </c>
      <c r="AC398" s="81">
        <v>2446015</v>
      </c>
      <c r="AD398" s="81">
        <v>0.40520832781999999</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0.58299999999999996</v>
      </c>
      <c r="BK398" s="81">
        <v>0</v>
      </c>
      <c r="BL398" s="81">
        <v>0</v>
      </c>
      <c r="BM398" s="82"/>
      <c r="BN398" s="81">
        <v>0</v>
      </c>
      <c r="BO398" s="81">
        <v>0</v>
      </c>
      <c r="BP398" s="81">
        <v>0</v>
      </c>
      <c r="BQ398" s="81">
        <v>1</v>
      </c>
      <c r="BR398" s="81">
        <v>0</v>
      </c>
      <c r="BS398" s="81">
        <v>0</v>
      </c>
      <c r="BT398"/>
      <c r="BU398" s="80">
        <v>0.58299999999999996</v>
      </c>
      <c r="BV398" s="80">
        <v>0</v>
      </c>
      <c r="BW398" s="80">
        <v>0</v>
      </c>
      <c r="BX398" s="80">
        <v>0</v>
      </c>
      <c r="BY398" s="80">
        <v>0</v>
      </c>
      <c r="BZ398" s="80">
        <v>0</v>
      </c>
      <c r="CA398" s="80">
        <v>0</v>
      </c>
      <c r="CB398" s="80">
        <v>0</v>
      </c>
      <c r="CC398" s="80">
        <v>0</v>
      </c>
    </row>
    <row r="399" spans="1:81">
      <c r="A399" s="80" t="s">
        <v>2178</v>
      </c>
      <c r="B399" s="80">
        <v>368</v>
      </c>
      <c r="C399" s="80">
        <v>11</v>
      </c>
      <c r="D399" s="80">
        <v>22</v>
      </c>
      <c r="E399" s="80">
        <v>2014</v>
      </c>
      <c r="F399" s="80" t="s">
        <v>90</v>
      </c>
      <c r="G399" s="80" t="s">
        <v>2167</v>
      </c>
      <c r="H399" s="80" t="s">
        <v>2168</v>
      </c>
      <c r="I399" s="177"/>
      <c r="J399" s="81">
        <v>0.28524682616052927</v>
      </c>
      <c r="K399" s="81">
        <v>0.443728547483563</v>
      </c>
      <c r="L399" s="81">
        <v>8.8493312784010555E-2</v>
      </c>
      <c r="M399" s="81">
        <v>5.0798930356796284</v>
      </c>
      <c r="N399" s="81">
        <v>3.6490545837333337</v>
      </c>
      <c r="O399" s="81">
        <v>2.4033444812686331</v>
      </c>
      <c r="P399" s="81">
        <v>7.7730420610155297</v>
      </c>
      <c r="Q399" s="81">
        <v>0.2143467703238725</v>
      </c>
      <c r="R399" s="81">
        <v>15.261581113492614</v>
      </c>
      <c r="S399" s="81">
        <v>0.48625640146000004</v>
      </c>
      <c r="T399" s="82"/>
      <c r="U399" s="81">
        <v>42354</v>
      </c>
      <c r="V399" s="81">
        <v>226</v>
      </c>
      <c r="W399" s="81">
        <v>1</v>
      </c>
      <c r="X399" s="81">
        <v>1137</v>
      </c>
      <c r="Y399" s="81">
        <v>1373</v>
      </c>
      <c r="Z399" s="81">
        <v>1383</v>
      </c>
      <c r="AA399" s="81">
        <v>1548</v>
      </c>
      <c r="AB399" s="81">
        <v>2888</v>
      </c>
      <c r="AC399" s="81">
        <v>2537895</v>
      </c>
      <c r="AD399" s="81">
        <v>0.48625640146000004</v>
      </c>
      <c r="AE399" s="82"/>
      <c r="AF399" s="81">
        <v>396398.84711381048</v>
      </c>
      <c r="AG399" s="81">
        <v>418058.68956295482</v>
      </c>
      <c r="AH399" s="81">
        <v>22272.867734362379</v>
      </c>
      <c r="AI399" s="81">
        <v>6976038.8468359457</v>
      </c>
      <c r="AJ399" s="81">
        <v>5070800.2582911747</v>
      </c>
      <c r="AK399" s="81">
        <v>0</v>
      </c>
      <c r="AL399" s="81">
        <v>0</v>
      </c>
      <c r="AM399" s="81">
        <v>396479.24399517378</v>
      </c>
      <c r="AN399" s="81">
        <v>0</v>
      </c>
      <c r="AO399" s="81">
        <v>0</v>
      </c>
      <c r="AP399" s="82"/>
      <c r="AQ399" s="81">
        <v>18</v>
      </c>
      <c r="AR399" s="81">
        <v>0</v>
      </c>
      <c r="AS399" s="81">
        <v>0</v>
      </c>
      <c r="AT399" s="81">
        <v>0</v>
      </c>
      <c r="AU399" s="81">
        <v>0</v>
      </c>
      <c r="AV399" s="81">
        <v>0</v>
      </c>
      <c r="AW399" s="81" t="s">
        <v>564</v>
      </c>
      <c r="AX399" s="82"/>
      <c r="AY399" s="81">
        <v>87.2</v>
      </c>
      <c r="AZ399" s="81">
        <v>0</v>
      </c>
      <c r="BA399" s="81">
        <v>0</v>
      </c>
      <c r="BB399" s="81">
        <v>0</v>
      </c>
      <c r="BC399" s="81">
        <v>0</v>
      </c>
      <c r="BD399" s="81">
        <v>0</v>
      </c>
      <c r="BE399" s="81" t="s">
        <v>564</v>
      </c>
      <c r="BF399" s="82"/>
      <c r="BG399" s="81">
        <v>0</v>
      </c>
      <c r="BH399" s="81">
        <v>0</v>
      </c>
      <c r="BI399" s="81">
        <v>0</v>
      </c>
      <c r="BJ399" s="81">
        <v>0.622</v>
      </c>
      <c r="BK399" s="81">
        <v>0</v>
      </c>
      <c r="BL399" s="81">
        <v>0</v>
      </c>
      <c r="BM399" s="82"/>
      <c r="BN399" s="81">
        <v>0</v>
      </c>
      <c r="BO399" s="81">
        <v>0</v>
      </c>
      <c r="BP399" s="81">
        <v>0</v>
      </c>
      <c r="BQ399" s="81">
        <v>1</v>
      </c>
      <c r="BR399" s="81">
        <v>0</v>
      </c>
      <c r="BS399" s="81">
        <v>0</v>
      </c>
      <c r="BT399"/>
      <c r="BU399" s="80">
        <v>0.622</v>
      </c>
      <c r="BV399" s="80">
        <v>0</v>
      </c>
      <c r="BW399" s="80">
        <v>0</v>
      </c>
      <c r="BX399" s="80">
        <v>0</v>
      </c>
      <c r="BY399" s="80">
        <v>0</v>
      </c>
      <c r="BZ399" s="80">
        <v>0</v>
      </c>
      <c r="CA399" s="80">
        <v>0</v>
      </c>
      <c r="CB399" s="80">
        <v>0</v>
      </c>
      <c r="CC399" s="80">
        <v>0</v>
      </c>
    </row>
    <row r="400" spans="1:81">
      <c r="A400" s="80" t="s">
        <v>2179</v>
      </c>
      <c r="B400" s="80">
        <v>369</v>
      </c>
      <c r="C400" s="80">
        <v>12</v>
      </c>
      <c r="D400" s="80">
        <v>22</v>
      </c>
      <c r="E400" s="80">
        <v>2015</v>
      </c>
      <c r="F400" s="80" t="s">
        <v>91</v>
      </c>
      <c r="G400" s="80" t="s">
        <v>2167</v>
      </c>
      <c r="H400" s="80" t="s">
        <v>2168</v>
      </c>
      <c r="I400" s="177"/>
      <c r="J400" s="81">
        <v>0.1621980380603919</v>
      </c>
      <c r="K400" s="81">
        <v>0.47191135734168138</v>
      </c>
      <c r="L400" s="81">
        <v>0.11030456606284689</v>
      </c>
      <c r="M400" s="81">
        <v>5.4046983965806179</v>
      </c>
      <c r="N400" s="81">
        <v>3.6037085566737566</v>
      </c>
      <c r="O400" s="81">
        <v>2.4458151331980167</v>
      </c>
      <c r="P400" s="81">
        <v>7.6887026951306572</v>
      </c>
      <c r="Q400" s="81">
        <v>0.20474882254219989</v>
      </c>
      <c r="R400" s="81">
        <v>17.358286564941565</v>
      </c>
      <c r="S400" s="81">
        <v>0.44005772871999999</v>
      </c>
      <c r="T400" s="82"/>
      <c r="U400" s="81">
        <v>21848</v>
      </c>
      <c r="V400" s="81">
        <v>226</v>
      </c>
      <c r="W400" s="81">
        <v>1</v>
      </c>
      <c r="X400" s="81">
        <v>1137</v>
      </c>
      <c r="Y400" s="81">
        <v>1362</v>
      </c>
      <c r="Z400" s="81">
        <v>1421</v>
      </c>
      <c r="AA400" s="81">
        <v>1530</v>
      </c>
      <c r="AB400" s="81">
        <v>2818</v>
      </c>
      <c r="AC400" s="81">
        <v>2973523</v>
      </c>
      <c r="AD400" s="81">
        <v>0.44005772871999999</v>
      </c>
      <c r="AE400" s="82"/>
      <c r="AF400" s="81">
        <v>219702.87331142958</v>
      </c>
      <c r="AG400" s="81">
        <v>391152.88725082262</v>
      </c>
      <c r="AH400" s="81">
        <v>22481.133015341074</v>
      </c>
      <c r="AI400" s="81">
        <v>6652588.5085742678</v>
      </c>
      <c r="AJ400" s="81">
        <v>5141785.1208055913</v>
      </c>
      <c r="AK400" s="81">
        <v>0</v>
      </c>
      <c r="AL400" s="81">
        <v>0</v>
      </c>
      <c r="AM400" s="81">
        <v>386195.07893459871</v>
      </c>
      <c r="AN400" s="81">
        <v>0</v>
      </c>
      <c r="AO400" s="81">
        <v>0</v>
      </c>
      <c r="AP400" s="82"/>
      <c r="AQ400" s="81">
        <v>20</v>
      </c>
      <c r="AR400" s="81">
        <v>2</v>
      </c>
      <c r="AS400" s="81">
        <v>0</v>
      </c>
      <c r="AT400" s="81">
        <v>0</v>
      </c>
      <c r="AU400" s="81">
        <v>0</v>
      </c>
      <c r="AV400" s="81">
        <v>0</v>
      </c>
      <c r="AW400" s="81" t="s">
        <v>564</v>
      </c>
      <c r="AX400" s="82"/>
      <c r="AY400" s="81">
        <v>95.8</v>
      </c>
      <c r="AZ400" s="81">
        <v>20.9</v>
      </c>
      <c r="BA400" s="81">
        <v>0</v>
      </c>
      <c r="BB400" s="81">
        <v>0</v>
      </c>
      <c r="BC400" s="81">
        <v>0</v>
      </c>
      <c r="BD400" s="81">
        <v>0</v>
      </c>
      <c r="BE400" s="81" t="s">
        <v>564</v>
      </c>
      <c r="BF400" s="82"/>
      <c r="BG400" s="81">
        <v>0</v>
      </c>
      <c r="BH400" s="81">
        <v>0</v>
      </c>
      <c r="BI400" s="81">
        <v>0</v>
      </c>
      <c r="BJ400" s="81">
        <v>0.61099999999999999</v>
      </c>
      <c r="BK400" s="81">
        <v>0</v>
      </c>
      <c r="BL400" s="81">
        <v>0</v>
      </c>
      <c r="BM400" s="82"/>
      <c r="BN400" s="81">
        <v>0</v>
      </c>
      <c r="BO400" s="81">
        <v>0</v>
      </c>
      <c r="BP400" s="81">
        <v>0</v>
      </c>
      <c r="BQ400" s="81">
        <v>1</v>
      </c>
      <c r="BR400" s="81">
        <v>0</v>
      </c>
      <c r="BS400" s="81">
        <v>0</v>
      </c>
      <c r="BT400"/>
      <c r="BU400" s="80">
        <v>0.61099999999999999</v>
      </c>
      <c r="BV400" s="80">
        <v>0</v>
      </c>
      <c r="BW400" s="80">
        <v>0</v>
      </c>
      <c r="BX400" s="80">
        <v>0</v>
      </c>
      <c r="BY400" s="80">
        <v>0</v>
      </c>
      <c r="BZ400" s="80">
        <v>0</v>
      </c>
      <c r="CA400" s="80">
        <v>0</v>
      </c>
      <c r="CB400" s="80">
        <v>0</v>
      </c>
      <c r="CC400" s="80">
        <v>0</v>
      </c>
    </row>
    <row r="401" spans="1:81">
      <c r="A401" s="80" t="s">
        <v>2180</v>
      </c>
      <c r="B401" s="80">
        <v>370</v>
      </c>
      <c r="C401" s="80">
        <v>13</v>
      </c>
      <c r="D401" s="80">
        <v>22</v>
      </c>
      <c r="E401" s="80">
        <v>2016</v>
      </c>
      <c r="F401" s="80" t="s">
        <v>92</v>
      </c>
      <c r="G401" s="80" t="s">
        <v>2167</v>
      </c>
      <c r="H401" s="80" t="s">
        <v>2168</v>
      </c>
      <c r="I401" s="177"/>
      <c r="J401" s="81">
        <v>0.28569374855489904</v>
      </c>
      <c r="K401" s="81">
        <v>0.48606319668751163</v>
      </c>
      <c r="L401" s="81">
        <v>0.12464892190083551</v>
      </c>
      <c r="M401" s="81">
        <v>4.1630112022009129</v>
      </c>
      <c r="N401" s="81">
        <v>3.4157674408945087</v>
      </c>
      <c r="O401" s="81">
        <v>2.4348177160011004</v>
      </c>
      <c r="P401" s="81">
        <v>8.0217499131342471</v>
      </c>
      <c r="Q401" s="81">
        <v>0.19444997267464564</v>
      </c>
      <c r="R401" s="81">
        <v>16.91321296211688</v>
      </c>
      <c r="S401" s="81">
        <v>0.63071880289000004</v>
      </c>
      <c r="T401" s="82"/>
      <c r="U401" s="81">
        <v>44998</v>
      </c>
      <c r="V401" s="81">
        <v>226</v>
      </c>
      <c r="W401" s="81">
        <v>1</v>
      </c>
      <c r="X401" s="81">
        <v>1137</v>
      </c>
      <c r="Y401" s="81">
        <v>1361</v>
      </c>
      <c r="Z401" s="81">
        <v>1432</v>
      </c>
      <c r="AA401" s="81">
        <v>1651</v>
      </c>
      <c r="AB401" s="81">
        <v>2753</v>
      </c>
      <c r="AC401" s="81">
        <v>2888610.289055232</v>
      </c>
      <c r="AD401" s="81">
        <v>0.63071880289000004</v>
      </c>
      <c r="AE401" s="82"/>
      <c r="AF401" s="81">
        <v>411082.33690406731</v>
      </c>
      <c r="AG401" s="81">
        <v>384513.66281126463</v>
      </c>
      <c r="AH401" s="81">
        <v>19334.131794242359</v>
      </c>
      <c r="AI401" s="81">
        <v>6432151.764621662</v>
      </c>
      <c r="AJ401" s="81">
        <v>4930203.3131244797</v>
      </c>
      <c r="AK401" s="81">
        <v>0</v>
      </c>
      <c r="AL401" s="81">
        <v>0</v>
      </c>
      <c r="AM401" s="81">
        <v>377580.21665820782</v>
      </c>
      <c r="AN401" s="81">
        <v>0</v>
      </c>
      <c r="AO401" s="81">
        <v>0</v>
      </c>
      <c r="AP401" s="82"/>
      <c r="AQ401" s="81">
        <v>20</v>
      </c>
      <c r="AR401" s="81">
        <v>2</v>
      </c>
      <c r="AS401" s="81">
        <v>0</v>
      </c>
      <c r="AT401" s="81">
        <v>0</v>
      </c>
      <c r="AU401" s="81">
        <v>0</v>
      </c>
      <c r="AV401" s="81">
        <v>0</v>
      </c>
      <c r="AW401" s="81" t="s">
        <v>564</v>
      </c>
      <c r="AX401" s="82"/>
      <c r="AY401" s="81">
        <v>95.8</v>
      </c>
      <c r="AZ401" s="81">
        <v>20.9</v>
      </c>
      <c r="BA401" s="81">
        <v>0</v>
      </c>
      <c r="BB401" s="81">
        <v>0</v>
      </c>
      <c r="BC401" s="81">
        <v>0</v>
      </c>
      <c r="BD401" s="81">
        <v>0</v>
      </c>
      <c r="BE401" s="81" t="s">
        <v>564</v>
      </c>
      <c r="BF401" s="82"/>
      <c r="BG401" s="81">
        <v>0</v>
      </c>
      <c r="BH401" s="81">
        <v>0</v>
      </c>
      <c r="BI401" s="81">
        <v>0</v>
      </c>
      <c r="BJ401" s="81">
        <v>0.67800000000000005</v>
      </c>
      <c r="BK401" s="81">
        <v>0</v>
      </c>
      <c r="BL401" s="81">
        <v>0</v>
      </c>
      <c r="BM401" s="82"/>
      <c r="BN401" s="81">
        <v>0</v>
      </c>
      <c r="BO401" s="81">
        <v>0</v>
      </c>
      <c r="BP401" s="81">
        <v>0</v>
      </c>
      <c r="BQ401" s="81">
        <v>1</v>
      </c>
      <c r="BR401" s="81">
        <v>0</v>
      </c>
      <c r="BS401" s="81">
        <v>0</v>
      </c>
      <c r="BT401"/>
      <c r="BU401" s="80">
        <v>0.67800000000000005</v>
      </c>
      <c r="BV401" s="80">
        <v>0</v>
      </c>
      <c r="BW401" s="80">
        <v>0</v>
      </c>
      <c r="BX401" s="80">
        <v>0</v>
      </c>
      <c r="BY401" s="80">
        <v>0</v>
      </c>
      <c r="BZ401" s="80">
        <v>0</v>
      </c>
      <c r="CA401" s="80">
        <v>0</v>
      </c>
      <c r="CB401" s="80">
        <v>0</v>
      </c>
      <c r="CC401" s="80">
        <v>0</v>
      </c>
    </row>
    <row r="402" spans="1:81">
      <c r="A402" s="80" t="s">
        <v>2181</v>
      </c>
      <c r="B402" s="80">
        <v>371</v>
      </c>
      <c r="C402" s="80">
        <v>14</v>
      </c>
      <c r="D402" s="80">
        <v>22</v>
      </c>
      <c r="E402" s="80">
        <v>2017</v>
      </c>
      <c r="F402" s="80" t="s">
        <v>71</v>
      </c>
      <c r="G402" s="80" t="s">
        <v>2167</v>
      </c>
      <c r="H402" s="80" t="s">
        <v>2168</v>
      </c>
      <c r="I402" s="177"/>
      <c r="J402" s="81">
        <v>0.24786729943165975</v>
      </c>
      <c r="K402" s="81">
        <v>0.4972511844954437</v>
      </c>
      <c r="L402" s="81">
        <v>0.10266062601316694</v>
      </c>
      <c r="M402" s="81">
        <v>4.1765525469648184</v>
      </c>
      <c r="N402" s="81">
        <v>3.4975451227014811</v>
      </c>
      <c r="O402" s="81">
        <v>2.4502813431560431</v>
      </c>
      <c r="P402" s="81">
        <v>7.7585054706117216</v>
      </c>
      <c r="Q402" s="81">
        <v>0.18605099474948497</v>
      </c>
      <c r="R402" s="81">
        <v>16.22644624856758</v>
      </c>
      <c r="S402" s="81">
        <v>0.20767262111999998</v>
      </c>
      <c r="T402" s="82"/>
      <c r="U402" s="81">
        <v>42171</v>
      </c>
      <c r="V402" s="81">
        <v>226</v>
      </c>
      <c r="W402" s="81">
        <v>1</v>
      </c>
      <c r="X402" s="81">
        <v>1137</v>
      </c>
      <c r="Y402" s="81">
        <v>1366</v>
      </c>
      <c r="Z402" s="81">
        <v>1465</v>
      </c>
      <c r="AA402" s="81">
        <v>1607</v>
      </c>
      <c r="AB402" s="81">
        <v>2724</v>
      </c>
      <c r="AC402" s="81">
        <v>2826305.9999999991</v>
      </c>
      <c r="AD402" s="81">
        <v>0.20767262112000001</v>
      </c>
      <c r="AE402" s="82"/>
      <c r="AF402" s="81">
        <v>366499.00356366573</v>
      </c>
      <c r="AG402" s="81">
        <v>402135.12753469008</v>
      </c>
      <c r="AH402" s="81">
        <v>21636.977674609461</v>
      </c>
      <c r="AI402" s="81">
        <v>6731937.484306002</v>
      </c>
      <c r="AJ402" s="81">
        <v>5050860.7882322008</v>
      </c>
      <c r="AK402" s="81">
        <v>0</v>
      </c>
      <c r="AL402" s="81">
        <v>0</v>
      </c>
      <c r="AM402" s="81">
        <v>374187.38704586879</v>
      </c>
      <c r="AN402" s="81">
        <v>0</v>
      </c>
      <c r="AO402" s="81">
        <v>0</v>
      </c>
      <c r="AP402" s="82"/>
      <c r="AQ402" s="81">
        <v>20</v>
      </c>
      <c r="AR402" s="81">
        <v>3</v>
      </c>
      <c r="AS402" s="81">
        <v>0</v>
      </c>
      <c r="AT402" s="81">
        <v>0</v>
      </c>
      <c r="AU402" s="81">
        <v>0</v>
      </c>
      <c r="AV402" s="81">
        <v>0</v>
      </c>
      <c r="AW402" s="81" t="s">
        <v>564</v>
      </c>
      <c r="AX402" s="82"/>
      <c r="AY402" s="81">
        <v>95.8</v>
      </c>
      <c r="AZ402" s="81">
        <v>40.700000000000003</v>
      </c>
      <c r="BA402" s="81">
        <v>0</v>
      </c>
      <c r="BB402" s="81">
        <v>0</v>
      </c>
      <c r="BC402" s="81">
        <v>0</v>
      </c>
      <c r="BD402" s="81">
        <v>0</v>
      </c>
      <c r="BE402" s="81" t="s">
        <v>564</v>
      </c>
      <c r="BF402" s="82"/>
      <c r="BG402" s="81">
        <v>0</v>
      </c>
      <c r="BH402" s="81">
        <v>0</v>
      </c>
      <c r="BI402" s="81">
        <v>0</v>
      </c>
      <c r="BJ402" s="81">
        <v>0.64700000000000002</v>
      </c>
      <c r="BK402" s="81">
        <v>0</v>
      </c>
      <c r="BL402" s="81">
        <v>0</v>
      </c>
      <c r="BM402" s="82"/>
      <c r="BN402" s="81">
        <v>0</v>
      </c>
      <c r="BO402" s="81">
        <v>0</v>
      </c>
      <c r="BP402" s="81">
        <v>0</v>
      </c>
      <c r="BQ402" s="81">
        <v>1</v>
      </c>
      <c r="BR402" s="81">
        <v>0</v>
      </c>
      <c r="BS402" s="81">
        <v>0</v>
      </c>
      <c r="BT402"/>
      <c r="BU402" s="80">
        <v>0.64700000000000002</v>
      </c>
      <c r="BV402" s="80">
        <v>0</v>
      </c>
      <c r="BW402" s="80">
        <v>0</v>
      </c>
      <c r="BX402" s="80">
        <v>0</v>
      </c>
      <c r="BY402" s="80">
        <v>0</v>
      </c>
      <c r="BZ402" s="80">
        <v>0</v>
      </c>
      <c r="CA402" s="80">
        <v>0</v>
      </c>
      <c r="CB402" s="80">
        <v>0</v>
      </c>
      <c r="CC402" s="80">
        <v>0</v>
      </c>
    </row>
    <row r="403" spans="1:81">
      <c r="A403" s="80" t="s">
        <v>2182</v>
      </c>
      <c r="B403" s="80">
        <v>372</v>
      </c>
      <c r="C403" s="80">
        <v>15</v>
      </c>
      <c r="D403" s="80">
        <v>22</v>
      </c>
      <c r="E403" s="80">
        <v>2018</v>
      </c>
      <c r="F403" s="80" t="s">
        <v>93</v>
      </c>
      <c r="G403" s="80" t="s">
        <v>2167</v>
      </c>
      <c r="H403" s="80" t="s">
        <v>2168</v>
      </c>
      <c r="I403" s="177"/>
      <c r="J403" s="81">
        <v>0.24013037254515229</v>
      </c>
      <c r="K403" s="81">
        <v>0.46747692301559751</v>
      </c>
      <c r="L403" s="81">
        <v>9.5939438863283225E-2</v>
      </c>
      <c r="M403" s="81">
        <v>4.1447064001755605</v>
      </c>
      <c r="N403" s="81">
        <v>3.3640955430604147</v>
      </c>
      <c r="O403" s="81">
        <v>2.4698908436857083</v>
      </c>
      <c r="P403" s="81">
        <v>7.4900800588863756</v>
      </c>
      <c r="Q403" s="81">
        <v>0.17251917477107573</v>
      </c>
      <c r="R403" s="81">
        <v>16.669318286613588</v>
      </c>
      <c r="S403" s="81">
        <v>0.3009236482</v>
      </c>
      <c r="T403" s="82"/>
      <c r="U403" s="81">
        <v>41276</v>
      </c>
      <c r="V403" s="81">
        <v>226</v>
      </c>
      <c r="W403" s="81">
        <v>1</v>
      </c>
      <c r="X403" s="81">
        <v>1137</v>
      </c>
      <c r="Y403" s="81">
        <v>1381</v>
      </c>
      <c r="Z403" s="81">
        <v>1505</v>
      </c>
      <c r="AA403" s="81">
        <v>1567</v>
      </c>
      <c r="AB403" s="81">
        <v>2722</v>
      </c>
      <c r="AC403" s="81">
        <v>2892066</v>
      </c>
      <c r="AD403" s="81">
        <v>0.3009236482</v>
      </c>
      <c r="AE403" s="82"/>
      <c r="AF403" s="81">
        <v>348903.99243009422</v>
      </c>
      <c r="AG403" s="81">
        <v>356664.94616035908</v>
      </c>
      <c r="AH403" s="81">
        <v>20609.593698654091</v>
      </c>
      <c r="AI403" s="81">
        <v>6446545.4811265524</v>
      </c>
      <c r="AJ403" s="81">
        <v>4994941.1254198113</v>
      </c>
      <c r="AK403" s="81">
        <v>0</v>
      </c>
      <c r="AL403" s="81">
        <v>0</v>
      </c>
      <c r="AM403" s="81">
        <v>374686.32335710822</v>
      </c>
      <c r="AN403" s="81">
        <v>0</v>
      </c>
      <c r="AO403" s="81">
        <v>0</v>
      </c>
      <c r="AP403" s="82"/>
      <c r="AQ403" s="81">
        <v>20</v>
      </c>
      <c r="AR403" s="81">
        <v>3</v>
      </c>
      <c r="AS403" s="81">
        <v>0</v>
      </c>
      <c r="AT403" s="81">
        <v>0</v>
      </c>
      <c r="AU403" s="81">
        <v>0</v>
      </c>
      <c r="AV403" s="81">
        <v>0</v>
      </c>
      <c r="AW403" s="81" t="s">
        <v>564</v>
      </c>
      <c r="AX403" s="82"/>
      <c r="AY403" s="81">
        <v>96.2</v>
      </c>
      <c r="AZ403" s="81">
        <v>41</v>
      </c>
      <c r="BA403" s="81">
        <v>0</v>
      </c>
      <c r="BB403" s="81">
        <v>0</v>
      </c>
      <c r="BC403" s="81">
        <v>0</v>
      </c>
      <c r="BD403" s="81">
        <v>0</v>
      </c>
      <c r="BE403" s="81" t="s">
        <v>564</v>
      </c>
      <c r="BF403" s="82"/>
      <c r="BG403" s="81">
        <v>0</v>
      </c>
      <c r="BH403" s="81">
        <v>0</v>
      </c>
      <c r="BI403" s="81">
        <v>0</v>
      </c>
      <c r="BJ403" s="81">
        <v>0.70199999999999996</v>
      </c>
      <c r="BK403" s="81">
        <v>0</v>
      </c>
      <c r="BL403" s="81">
        <v>0</v>
      </c>
      <c r="BM403" s="82"/>
      <c r="BN403" s="81">
        <v>0</v>
      </c>
      <c r="BO403" s="81">
        <v>0</v>
      </c>
      <c r="BP403" s="81">
        <v>0</v>
      </c>
      <c r="BQ403" s="81">
        <v>1</v>
      </c>
      <c r="BR403" s="81">
        <v>0</v>
      </c>
      <c r="BS403" s="81">
        <v>0</v>
      </c>
      <c r="BT403"/>
      <c r="BU403" s="80">
        <v>0.70199999999999996</v>
      </c>
      <c r="BV403" s="80">
        <v>0</v>
      </c>
      <c r="BW403" s="80">
        <v>0</v>
      </c>
      <c r="BX403" s="80">
        <v>0</v>
      </c>
      <c r="BY403" s="80">
        <v>0</v>
      </c>
      <c r="BZ403" s="80">
        <v>0</v>
      </c>
      <c r="CA403" s="80">
        <v>0</v>
      </c>
      <c r="CB403" s="80">
        <v>0</v>
      </c>
      <c r="CC403" s="80">
        <v>0</v>
      </c>
    </row>
    <row r="404" spans="1:81">
      <c r="A404" s="80" t="s">
        <v>2183</v>
      </c>
      <c r="B404" s="80">
        <v>373</v>
      </c>
      <c r="C404" s="80">
        <v>16</v>
      </c>
      <c r="D404" s="80">
        <v>22</v>
      </c>
      <c r="E404" s="80">
        <v>2019</v>
      </c>
      <c r="F404" s="80" t="s">
        <v>73</v>
      </c>
      <c r="G404" s="80" t="s">
        <v>2167</v>
      </c>
      <c r="H404" s="80" t="s">
        <v>2168</v>
      </c>
      <c r="I404" s="177"/>
      <c r="J404" s="81">
        <v>0.21425514490866296</v>
      </c>
      <c r="K404" s="81">
        <v>0.42332907132069231</v>
      </c>
      <c r="L404" s="81">
        <v>9.7276596815654315E-2</v>
      </c>
      <c r="M404" s="81">
        <v>4.0101882007921468</v>
      </c>
      <c r="N404" s="81">
        <v>3.1463340746561648</v>
      </c>
      <c r="O404" s="81">
        <v>2.4390301475260978</v>
      </c>
      <c r="P404" s="81">
        <v>6.5785600330957754</v>
      </c>
      <c r="Q404" s="81">
        <v>0.16587322730708795</v>
      </c>
      <c r="R404" s="81">
        <v>16.843900092049115</v>
      </c>
      <c r="S404" s="81">
        <v>0.35983696586000008</v>
      </c>
      <c r="T404" s="82"/>
      <c r="U404" s="81">
        <v>38509</v>
      </c>
      <c r="V404" s="81">
        <v>226</v>
      </c>
      <c r="W404" s="81">
        <v>1</v>
      </c>
      <c r="X404" s="81">
        <v>1137</v>
      </c>
      <c r="Y404" s="81">
        <v>1379</v>
      </c>
      <c r="Z404" s="81">
        <v>1527</v>
      </c>
      <c r="AA404" s="81">
        <v>1366</v>
      </c>
      <c r="AB404" s="81">
        <v>2688</v>
      </c>
      <c r="AC404" s="81">
        <v>2970220</v>
      </c>
      <c r="AD404" s="81">
        <v>0.35983696586000008</v>
      </c>
      <c r="AE404" s="82"/>
      <c r="AF404" s="81">
        <v>327501.5761842932</v>
      </c>
      <c r="AG404" s="81">
        <v>344014.98565597238</v>
      </c>
      <c r="AH404" s="81">
        <v>21907.49526932267</v>
      </c>
      <c r="AI404" s="81">
        <v>6508911.6046089064</v>
      </c>
      <c r="AJ404" s="81">
        <v>4685777.9169535823</v>
      </c>
      <c r="AK404" s="81">
        <v>0</v>
      </c>
      <c r="AL404" s="81">
        <v>0</v>
      </c>
      <c r="AM404" s="81">
        <v>366085.36474683392</v>
      </c>
      <c r="AN404" s="81">
        <v>0</v>
      </c>
      <c r="AO404" s="81">
        <v>0</v>
      </c>
      <c r="AP404" s="82"/>
      <c r="AQ404" s="81">
        <v>22</v>
      </c>
      <c r="AR404" s="81">
        <v>3</v>
      </c>
      <c r="AS404" s="81">
        <v>0</v>
      </c>
      <c r="AT404" s="81">
        <v>0</v>
      </c>
      <c r="AU404" s="81">
        <v>0</v>
      </c>
      <c r="AV404" s="81">
        <v>0</v>
      </c>
      <c r="AW404" s="81" t="s">
        <v>564</v>
      </c>
      <c r="AX404" s="82"/>
      <c r="AY404" s="81">
        <v>105</v>
      </c>
      <c r="AZ404" s="81">
        <v>40.700000000000003</v>
      </c>
      <c r="BA404" s="81">
        <v>0</v>
      </c>
      <c r="BB404" s="81">
        <v>0</v>
      </c>
      <c r="BC404" s="81">
        <v>0</v>
      </c>
      <c r="BD404" s="81">
        <v>0</v>
      </c>
      <c r="BE404" s="81" t="s">
        <v>564</v>
      </c>
      <c r="BF404" s="82"/>
      <c r="BG404" s="81">
        <v>0</v>
      </c>
      <c r="BH404" s="81">
        <v>0</v>
      </c>
      <c r="BI404" s="81">
        <v>0</v>
      </c>
      <c r="BJ404" s="81">
        <v>0.64500000000000002</v>
      </c>
      <c r="BK404" s="81">
        <v>0</v>
      </c>
      <c r="BL404" s="81">
        <v>0</v>
      </c>
      <c r="BM404" s="82"/>
      <c r="BN404" s="81">
        <v>0</v>
      </c>
      <c r="BO404" s="81">
        <v>0</v>
      </c>
      <c r="BP404" s="81">
        <v>0</v>
      </c>
      <c r="BQ404" s="81">
        <v>1</v>
      </c>
      <c r="BR404" s="81">
        <v>0</v>
      </c>
      <c r="BS404" s="81">
        <v>0</v>
      </c>
      <c r="BT404"/>
      <c r="BU404" s="80">
        <v>0.64500000000000002</v>
      </c>
      <c r="BV404" s="80">
        <v>0</v>
      </c>
      <c r="BW404" s="80">
        <v>0</v>
      </c>
      <c r="BX404" s="80">
        <v>0</v>
      </c>
      <c r="BY404" s="80">
        <v>0</v>
      </c>
      <c r="BZ404" s="80">
        <v>0</v>
      </c>
      <c r="CA404" s="80">
        <v>0</v>
      </c>
      <c r="CB404" s="80">
        <v>0</v>
      </c>
      <c r="CC404" s="80">
        <v>0</v>
      </c>
    </row>
    <row r="405" spans="1:81">
      <c r="A405" s="80" t="s">
        <v>2184</v>
      </c>
      <c r="B405" s="80">
        <v>374</v>
      </c>
      <c r="C405" s="80">
        <v>17</v>
      </c>
      <c r="D405" s="80">
        <v>22</v>
      </c>
      <c r="E405" s="80">
        <v>2020</v>
      </c>
      <c r="F405" s="80" t="s">
        <v>218</v>
      </c>
      <c r="G405" s="80" t="s">
        <v>2167</v>
      </c>
      <c r="H405" s="80" t="s">
        <v>2168</v>
      </c>
      <c r="I405" s="177"/>
      <c r="J405" s="81">
        <v>0</v>
      </c>
      <c r="K405" s="81">
        <v>0.37604559692640815</v>
      </c>
      <c r="L405" s="81">
        <v>1.1093219038093574</v>
      </c>
      <c r="M405" s="81">
        <v>3.2412562535174567</v>
      </c>
      <c r="N405" s="81">
        <v>3.1414550508487653</v>
      </c>
      <c r="O405" s="81">
        <v>2.1075474242015457</v>
      </c>
      <c r="P405" s="81">
        <v>6.6001205945865129</v>
      </c>
      <c r="Q405" s="81">
        <v>0.15525002938043744</v>
      </c>
      <c r="R405" s="81">
        <v>35.911278007062435</v>
      </c>
      <c r="S405" s="81">
        <v>0.49667296111999998</v>
      </c>
      <c r="T405" s="82"/>
      <c r="U405" s="81">
        <v>0</v>
      </c>
      <c r="V405" s="81">
        <v>199</v>
      </c>
      <c r="W405" s="81">
        <v>14</v>
      </c>
      <c r="X405" s="81">
        <v>1053</v>
      </c>
      <c r="Y405" s="81">
        <v>1370</v>
      </c>
      <c r="Z405" s="81">
        <v>1506</v>
      </c>
      <c r="AA405" s="81">
        <v>1489</v>
      </c>
      <c r="AB405" s="81">
        <v>2633</v>
      </c>
      <c r="AC405" s="81">
        <v>6365560</v>
      </c>
      <c r="AD405" s="81">
        <v>0.49667296111999998</v>
      </c>
      <c r="AE405" s="82"/>
      <c r="AF405" s="81">
        <v>0</v>
      </c>
      <c r="AG405" s="81">
        <v>287699.39087057096</v>
      </c>
      <c r="AH405" s="81">
        <v>259502.89786750401</v>
      </c>
      <c r="AI405" s="81">
        <v>5342496.9917528294</v>
      </c>
      <c r="AJ405" s="81">
        <v>4665794.961510797</v>
      </c>
      <c r="AK405" s="81"/>
      <c r="AL405" s="81"/>
      <c r="AM405" s="81">
        <v>343635.7532401362</v>
      </c>
      <c r="AN405" s="81"/>
      <c r="AO405" s="81"/>
      <c r="AP405" s="82"/>
      <c r="AQ405" s="81">
        <v>22</v>
      </c>
      <c r="AR405" s="81">
        <v>3</v>
      </c>
      <c r="AS405" s="81">
        <v>0</v>
      </c>
      <c r="AT405" s="81">
        <v>0</v>
      </c>
      <c r="AU405" s="81">
        <v>0</v>
      </c>
      <c r="AV405" s="81">
        <v>0</v>
      </c>
      <c r="AW405" s="81">
        <v>0</v>
      </c>
      <c r="AX405" s="82"/>
      <c r="AY405" s="81">
        <v>105</v>
      </c>
      <c r="AZ405" s="81">
        <v>40.700000000000003</v>
      </c>
      <c r="BA405" s="81">
        <v>0</v>
      </c>
      <c r="BB405" s="81">
        <v>0</v>
      </c>
      <c r="BC405" s="81">
        <v>0</v>
      </c>
      <c r="BD405" s="81">
        <v>0</v>
      </c>
      <c r="BE405" s="81">
        <v>0</v>
      </c>
      <c r="BF405" s="82"/>
      <c r="BG405" s="81">
        <v>0</v>
      </c>
      <c r="BH405" s="81">
        <v>0</v>
      </c>
      <c r="BI405" s="81">
        <v>0</v>
      </c>
      <c r="BJ405" s="81">
        <v>0.66500000000000004</v>
      </c>
      <c r="BK405" s="81">
        <v>0</v>
      </c>
      <c r="BL405" s="81">
        <v>0</v>
      </c>
      <c r="BM405" s="82"/>
      <c r="BN405" s="81">
        <v>0</v>
      </c>
      <c r="BO405" s="81">
        <v>0</v>
      </c>
      <c r="BP405" s="81">
        <v>0</v>
      </c>
      <c r="BQ405" s="81">
        <v>1</v>
      </c>
      <c r="BR405" s="81">
        <v>0</v>
      </c>
      <c r="BS405" s="81">
        <v>0</v>
      </c>
      <c r="BT405"/>
      <c r="BU405" s="80">
        <v>0.66500000000000004</v>
      </c>
      <c r="BV405" s="80">
        <v>0</v>
      </c>
      <c r="BW405" s="80">
        <v>0</v>
      </c>
      <c r="BX405" s="80">
        <v>0</v>
      </c>
      <c r="BY405" s="80">
        <v>0</v>
      </c>
      <c r="BZ405" s="80">
        <v>0</v>
      </c>
      <c r="CA405" s="80">
        <v>0</v>
      </c>
      <c r="CB405" s="80">
        <v>0</v>
      </c>
      <c r="CC405" s="80">
        <v>0</v>
      </c>
    </row>
    <row r="406" spans="1:81">
      <c r="A406" s="80" t="s">
        <v>2185</v>
      </c>
      <c r="B406" s="80">
        <v>374</v>
      </c>
      <c r="C406" s="80">
        <v>18</v>
      </c>
      <c r="D406" s="80">
        <v>22</v>
      </c>
      <c r="E406" s="80">
        <v>2021</v>
      </c>
      <c r="F406" s="80" t="s">
        <v>75</v>
      </c>
      <c r="G406" s="174" t="s">
        <v>2167</v>
      </c>
      <c r="H406" s="80" t="s">
        <v>2168</v>
      </c>
      <c r="I406" s="177"/>
      <c r="J406" s="81">
        <v>8.4538465206410104E-2</v>
      </c>
      <c r="K406" s="81">
        <v>0.43070236528293349</v>
      </c>
      <c r="L406" s="81">
        <v>1.1923673434653914</v>
      </c>
      <c r="M406" s="81">
        <v>3.5332680653869821</v>
      </c>
      <c r="N406" s="81">
        <v>2.9419468649292222</v>
      </c>
      <c r="O406" s="81">
        <v>2.0291197609743032</v>
      </c>
      <c r="P406" s="81">
        <v>6.6679432345821636</v>
      </c>
      <c r="Q406" s="81">
        <v>0.15198146880995592</v>
      </c>
      <c r="R406" s="81">
        <v>37.647019320737272</v>
      </c>
      <c r="S406" s="81">
        <v>0.6654868894799999</v>
      </c>
      <c r="T406" s="82"/>
      <c r="U406" s="81">
        <v>16463</v>
      </c>
      <c r="V406" s="81">
        <v>199</v>
      </c>
      <c r="W406" s="81">
        <v>14</v>
      </c>
      <c r="X406" s="81">
        <v>1053</v>
      </c>
      <c r="Y406" s="81">
        <v>1339</v>
      </c>
      <c r="Z406" s="81">
        <v>1493</v>
      </c>
      <c r="AA406" s="81">
        <v>1467</v>
      </c>
      <c r="AB406" s="81">
        <v>2547</v>
      </c>
      <c r="AC406" s="81">
        <v>6468123.9999999981</v>
      </c>
      <c r="AD406" s="81">
        <v>0.6654868894799999</v>
      </c>
      <c r="AE406" s="82"/>
      <c r="AF406" s="81">
        <v>130785.0828006426</v>
      </c>
      <c r="AG406" s="81">
        <v>330218.18127454992</v>
      </c>
      <c r="AH406" s="81">
        <v>265396.03156796645</v>
      </c>
      <c r="AI406" s="81">
        <v>5756296.6634512739</v>
      </c>
      <c r="AJ406" s="81">
        <v>4247221.3652206548</v>
      </c>
      <c r="AK406" s="81">
        <v>0</v>
      </c>
      <c r="AL406" s="81">
        <v>0</v>
      </c>
      <c r="AM406" s="81">
        <v>334329.12224647403</v>
      </c>
      <c r="AN406" s="81">
        <v>0</v>
      </c>
      <c r="AO406" s="81">
        <v>0</v>
      </c>
      <c r="AP406" s="82"/>
      <c r="AQ406" s="81">
        <v>22</v>
      </c>
      <c r="AR406" s="81">
        <v>3</v>
      </c>
      <c r="AS406" s="81">
        <v>0</v>
      </c>
      <c r="AT406" s="81">
        <v>0</v>
      </c>
      <c r="AU406" s="81">
        <v>0</v>
      </c>
      <c r="AV406" s="81">
        <v>0</v>
      </c>
      <c r="AW406" s="81"/>
      <c r="AX406" s="82"/>
      <c r="AY406" s="81">
        <v>105</v>
      </c>
      <c r="AZ406" s="81">
        <v>40.700000000000003</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2186</v>
      </c>
      <c r="B407" s="80">
        <v>374</v>
      </c>
      <c r="C407" s="80">
        <v>19</v>
      </c>
      <c r="D407" s="80">
        <v>22</v>
      </c>
      <c r="E407" s="80">
        <v>2022</v>
      </c>
      <c r="F407" s="80" t="s">
        <v>568</v>
      </c>
      <c r="G407" s="174" t="s">
        <v>2167</v>
      </c>
      <c r="H407" s="80" t="s">
        <v>2168</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22</v>
      </c>
      <c r="AR407" s="81">
        <v>3</v>
      </c>
      <c r="AS407" s="81">
        <v>0</v>
      </c>
      <c r="AT407" s="81">
        <v>0</v>
      </c>
      <c r="AU407" s="81">
        <v>0</v>
      </c>
      <c r="AV407" s="81">
        <v>0</v>
      </c>
      <c r="AW407" s="81"/>
      <c r="AX407" s="82"/>
      <c r="AY407" s="81">
        <v>105</v>
      </c>
      <c r="AZ407" s="81">
        <v>40.700000000000003</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2187</v>
      </c>
      <c r="B408" s="80">
        <v>86</v>
      </c>
      <c r="C408" s="80">
        <v>1</v>
      </c>
      <c r="D408" s="80">
        <v>6</v>
      </c>
      <c r="E408" s="80">
        <v>1990</v>
      </c>
      <c r="F408" s="80" t="s">
        <v>562</v>
      </c>
      <c r="G408" s="80" t="s">
        <v>1698</v>
      </c>
      <c r="H408" s="80" t="s">
        <v>1699</v>
      </c>
      <c r="I408" s="177"/>
      <c r="J408" s="81">
        <v>6.7223238012236184</v>
      </c>
      <c r="K408" s="81">
        <v>1.0056287871590643</v>
      </c>
      <c r="L408" s="81">
        <v>11.370906784012918</v>
      </c>
      <c r="M408" s="81">
        <v>2.5557235821951259</v>
      </c>
      <c r="N408" s="81">
        <v>4.2304299675341257</v>
      </c>
      <c r="O408" s="81">
        <v>2.9734141251217596</v>
      </c>
      <c r="P408" s="81">
        <v>4.7773764521231019</v>
      </c>
      <c r="Q408" s="81">
        <v>0.1742359510342906</v>
      </c>
      <c r="R408" s="81">
        <v>0</v>
      </c>
      <c r="S408" s="81">
        <v>0.14188246205334953</v>
      </c>
      <c r="T408" s="82"/>
      <c r="U408" s="81">
        <v>188739</v>
      </c>
      <c r="V408" s="81">
        <v>184</v>
      </c>
      <c r="W408" s="81">
        <v>133</v>
      </c>
      <c r="X408" s="81">
        <v>857</v>
      </c>
      <c r="Y408" s="81">
        <v>905</v>
      </c>
      <c r="Z408" s="81">
        <v>1223</v>
      </c>
      <c r="AA408" s="81">
        <v>1160</v>
      </c>
      <c r="AB408" s="81">
        <v>2829</v>
      </c>
      <c r="AC408" s="81">
        <v>0</v>
      </c>
      <c r="AD408" s="81">
        <v>0.14188246205334953</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2188</v>
      </c>
      <c r="B409" s="80">
        <v>87</v>
      </c>
      <c r="C409" s="80">
        <v>2</v>
      </c>
      <c r="D409" s="80">
        <v>6</v>
      </c>
      <c r="E409" s="80">
        <v>2005</v>
      </c>
      <c r="F409" s="80" t="s">
        <v>565</v>
      </c>
      <c r="G409" s="80" t="s">
        <v>1698</v>
      </c>
      <c r="H409" s="80" t="s">
        <v>1699</v>
      </c>
      <c r="I409" s="177"/>
      <c r="J409" s="81">
        <v>2.4301792516494856</v>
      </c>
      <c r="K409" s="81">
        <v>0.44912609467327574</v>
      </c>
      <c r="L409" s="81">
        <v>16.892109666345281</v>
      </c>
      <c r="M409" s="81">
        <v>4.7660944595692332</v>
      </c>
      <c r="N409" s="81">
        <v>4.8067876986355129</v>
      </c>
      <c r="O409" s="81">
        <v>3.7649743776779938</v>
      </c>
      <c r="P409" s="81">
        <v>4.1587047211443009</v>
      </c>
      <c r="Q409" s="81">
        <v>0.15294282831169598</v>
      </c>
      <c r="R409" s="81">
        <v>0</v>
      </c>
      <c r="S409" s="81">
        <v>4.9290914833819525E-2</v>
      </c>
      <c r="T409" s="82"/>
      <c r="U409" s="81">
        <v>75057</v>
      </c>
      <c r="V409" s="81">
        <v>137</v>
      </c>
      <c r="W409" s="81">
        <v>150</v>
      </c>
      <c r="X409" s="81">
        <v>774</v>
      </c>
      <c r="Y409" s="81">
        <v>980</v>
      </c>
      <c r="Z409" s="81">
        <v>1792</v>
      </c>
      <c r="AA409" s="81">
        <v>827</v>
      </c>
      <c r="AB409" s="81">
        <v>2596</v>
      </c>
      <c r="AC409" s="81">
        <v>0</v>
      </c>
      <c r="AD409" s="81">
        <v>4.9290914833819525E-2</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2189</v>
      </c>
      <c r="B410" s="80">
        <v>88</v>
      </c>
      <c r="C410" s="80">
        <v>3</v>
      </c>
      <c r="D410" s="80">
        <v>6</v>
      </c>
      <c r="E410" s="80">
        <v>2006</v>
      </c>
      <c r="F410" s="80" t="s">
        <v>566</v>
      </c>
      <c r="G410" s="80" t="s">
        <v>1698</v>
      </c>
      <c r="H410" s="80" t="s">
        <v>1699</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2190</v>
      </c>
      <c r="B411" s="80">
        <v>89</v>
      </c>
      <c r="C411" s="80">
        <v>4</v>
      </c>
      <c r="D411" s="80">
        <v>6</v>
      </c>
      <c r="E411" s="80">
        <v>2007</v>
      </c>
      <c r="F411" s="80" t="s">
        <v>567</v>
      </c>
      <c r="G411" s="80" t="s">
        <v>1698</v>
      </c>
      <c r="H411" s="80" t="s">
        <v>1699</v>
      </c>
      <c r="I411" s="177"/>
      <c r="J411" s="81">
        <v>0.49332808329987232</v>
      </c>
      <c r="K411" s="81">
        <v>0.37569587580702707</v>
      </c>
      <c r="L411" s="81">
        <v>13.623423551463594</v>
      </c>
      <c r="M411" s="81">
        <v>5.2406329802649232</v>
      </c>
      <c r="N411" s="81">
        <v>4.8822279102355459</v>
      </c>
      <c r="O411" s="81">
        <v>3.5348238155447951</v>
      </c>
      <c r="P411" s="81">
        <v>4.3149936917776781</v>
      </c>
      <c r="Q411" s="81">
        <v>0.16023880912581157</v>
      </c>
      <c r="R411" s="81">
        <v>0</v>
      </c>
      <c r="S411" s="81">
        <v>0.31839480383958424</v>
      </c>
      <c r="T411" s="82"/>
      <c r="U411" s="81">
        <v>16201</v>
      </c>
      <c r="V411" s="81">
        <v>125</v>
      </c>
      <c r="W411" s="81">
        <v>166</v>
      </c>
      <c r="X411" s="81">
        <v>1066</v>
      </c>
      <c r="Y411" s="81">
        <v>998</v>
      </c>
      <c r="Z411" s="81">
        <v>1749</v>
      </c>
      <c r="AA411" s="81">
        <v>845</v>
      </c>
      <c r="AB411" s="81">
        <v>2576</v>
      </c>
      <c r="AC411" s="81">
        <v>0</v>
      </c>
      <c r="AD411" s="81">
        <v>0.31839480383958424</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2191</v>
      </c>
      <c r="B412" s="80">
        <v>90</v>
      </c>
      <c r="C412" s="80">
        <v>5</v>
      </c>
      <c r="D412" s="80">
        <v>6</v>
      </c>
      <c r="E412" s="80">
        <v>2008</v>
      </c>
      <c r="F412" s="80" t="s">
        <v>84</v>
      </c>
      <c r="G412" s="80" t="s">
        <v>1698</v>
      </c>
      <c r="H412" s="80" t="s">
        <v>1699</v>
      </c>
      <c r="I412" s="177"/>
      <c r="J412" s="81">
        <v>1.1748194518106794</v>
      </c>
      <c r="K412" s="81">
        <v>0.32973229351449113</v>
      </c>
      <c r="L412" s="81">
        <v>11.763312062396746</v>
      </c>
      <c r="M412" s="81">
        <v>6.1320480660947956</v>
      </c>
      <c r="N412" s="81">
        <v>5.0917203557225861</v>
      </c>
      <c r="O412" s="81">
        <v>3.4676826937521605</v>
      </c>
      <c r="P412" s="81">
        <v>4.1519549820755381</v>
      </c>
      <c r="Q412" s="81">
        <v>0.15746470954678693</v>
      </c>
      <c r="R412" s="81">
        <v>0</v>
      </c>
      <c r="S412" s="81">
        <v>0.38125714609307165</v>
      </c>
      <c r="T412" s="82"/>
      <c r="U412" s="81">
        <v>40537</v>
      </c>
      <c r="V412" s="81">
        <v>125</v>
      </c>
      <c r="W412" s="81">
        <v>166</v>
      </c>
      <c r="X412" s="81">
        <v>1066</v>
      </c>
      <c r="Y412" s="81">
        <v>1027</v>
      </c>
      <c r="Z412" s="81">
        <v>1776</v>
      </c>
      <c r="AA412" s="81">
        <v>814</v>
      </c>
      <c r="AB412" s="81">
        <v>2573</v>
      </c>
      <c r="AC412" s="81">
        <v>0</v>
      </c>
      <c r="AD412" s="81">
        <v>0.38125714609307165</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2192</v>
      </c>
      <c r="B413" s="80">
        <v>91</v>
      </c>
      <c r="C413" s="80">
        <v>6</v>
      </c>
      <c r="D413" s="80">
        <v>6</v>
      </c>
      <c r="E413" s="80">
        <v>2009</v>
      </c>
      <c r="F413" s="80" t="s">
        <v>85</v>
      </c>
      <c r="G413" s="80" t="s">
        <v>1698</v>
      </c>
      <c r="H413" s="80" t="s">
        <v>1699</v>
      </c>
      <c r="I413" s="177"/>
      <c r="J413" s="81">
        <v>1.2842558281057168</v>
      </c>
      <c r="K413" s="81">
        <v>0.31445088100542834</v>
      </c>
      <c r="L413" s="81">
        <v>15.830910965966922</v>
      </c>
      <c r="M413" s="81">
        <v>4.0948417803332076</v>
      </c>
      <c r="N413" s="81">
        <v>4.3862027256749689</v>
      </c>
      <c r="O413" s="81">
        <v>3.5567025336985534</v>
      </c>
      <c r="P413" s="81">
        <v>4.0989769246626526</v>
      </c>
      <c r="Q413" s="81">
        <v>0.1493017354214832</v>
      </c>
      <c r="R413" s="81">
        <v>0</v>
      </c>
      <c r="S413" s="81">
        <v>0.36080327760639319</v>
      </c>
      <c r="T413" s="82"/>
      <c r="U413" s="81">
        <v>44750</v>
      </c>
      <c r="V413" s="81">
        <v>146</v>
      </c>
      <c r="W413" s="81">
        <v>256</v>
      </c>
      <c r="X413" s="81">
        <v>899</v>
      </c>
      <c r="Y413" s="81">
        <v>1030</v>
      </c>
      <c r="Z413" s="81">
        <v>1798</v>
      </c>
      <c r="AA413" s="81">
        <v>825</v>
      </c>
      <c r="AB413" s="81">
        <v>2561</v>
      </c>
      <c r="AC413" s="81">
        <v>0</v>
      </c>
      <c r="AD413" s="81">
        <v>0.36080327760639319</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0</v>
      </c>
      <c r="BJ413" s="81">
        <v>0</v>
      </c>
      <c r="BK413" s="81">
        <v>0</v>
      </c>
      <c r="BL413" s="81">
        <v>0</v>
      </c>
      <c r="BM413" s="82"/>
      <c r="BN413" s="81">
        <v>0</v>
      </c>
      <c r="BO413" s="81">
        <v>0</v>
      </c>
      <c r="BP413" s="81">
        <v>0</v>
      </c>
      <c r="BQ413" s="81">
        <v>0</v>
      </c>
      <c r="BR413" s="81">
        <v>0</v>
      </c>
      <c r="BS413" s="81">
        <v>0</v>
      </c>
      <c r="BT413"/>
      <c r="BU413" s="80"/>
      <c r="BV413" s="80"/>
      <c r="BW413" s="80"/>
      <c r="BX413" s="80"/>
      <c r="BY413" s="80"/>
      <c r="BZ413" s="80"/>
      <c r="CA413" s="80"/>
      <c r="CB413" s="80"/>
      <c r="CC413" s="80"/>
    </row>
    <row r="414" spans="1:81">
      <c r="A414" s="80" t="s">
        <v>2193</v>
      </c>
      <c r="B414" s="80">
        <v>92</v>
      </c>
      <c r="C414" s="80">
        <v>7</v>
      </c>
      <c r="D414" s="80">
        <v>6</v>
      </c>
      <c r="E414" s="80">
        <v>2010</v>
      </c>
      <c r="F414" s="80" t="s">
        <v>86</v>
      </c>
      <c r="G414" s="80" t="s">
        <v>1698</v>
      </c>
      <c r="H414" s="80" t="s">
        <v>1699</v>
      </c>
      <c r="I414" s="177"/>
      <c r="J414" s="81">
        <v>1.07493244789974</v>
      </c>
      <c r="K414" s="81">
        <v>0.32794278113600606</v>
      </c>
      <c r="L414" s="81">
        <v>14.412497012265641</v>
      </c>
      <c r="M414" s="81">
        <v>3.6654544921423051</v>
      </c>
      <c r="N414" s="81">
        <v>4.3713692781098565</v>
      </c>
      <c r="O414" s="81">
        <v>3.5678176135327062</v>
      </c>
      <c r="P414" s="81">
        <v>4.2549226095690216</v>
      </c>
      <c r="Q414" s="81">
        <v>0.15429346980015557</v>
      </c>
      <c r="R414" s="81">
        <v>0</v>
      </c>
      <c r="S414" s="81">
        <v>0.41725333817406129</v>
      </c>
      <c r="T414" s="82"/>
      <c r="U414" s="81">
        <v>41929</v>
      </c>
      <c r="V414" s="81">
        <v>146</v>
      </c>
      <c r="W414" s="81">
        <v>256</v>
      </c>
      <c r="X414" s="81">
        <v>899</v>
      </c>
      <c r="Y414" s="81">
        <v>1044</v>
      </c>
      <c r="Z414" s="81">
        <v>1812</v>
      </c>
      <c r="AA414" s="81">
        <v>835</v>
      </c>
      <c r="AB414" s="81">
        <v>2536</v>
      </c>
      <c r="AC414" s="81">
        <v>0</v>
      </c>
      <c r="AD414" s="81">
        <v>0.41725333817406129</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0</v>
      </c>
      <c r="BJ414" s="81">
        <v>0</v>
      </c>
      <c r="BK414" s="81">
        <v>0</v>
      </c>
      <c r="BL414" s="81">
        <v>0</v>
      </c>
      <c r="BM414" s="82"/>
      <c r="BN414" s="81">
        <v>0</v>
      </c>
      <c r="BO414" s="81">
        <v>0</v>
      </c>
      <c r="BP414" s="81">
        <v>0</v>
      </c>
      <c r="BQ414" s="81">
        <v>0</v>
      </c>
      <c r="BR414" s="81">
        <v>0</v>
      </c>
      <c r="BS414" s="81">
        <v>0</v>
      </c>
      <c r="BT414"/>
      <c r="BU414" s="80">
        <v>0</v>
      </c>
      <c r="BV414" s="80">
        <v>0</v>
      </c>
      <c r="BW414" s="80">
        <v>0</v>
      </c>
      <c r="BX414" s="80">
        <v>0</v>
      </c>
      <c r="BY414" s="80">
        <v>0</v>
      </c>
      <c r="BZ414" s="80">
        <v>0</v>
      </c>
      <c r="CA414" s="80">
        <v>0</v>
      </c>
      <c r="CB414" s="80">
        <v>0</v>
      </c>
      <c r="CC414" s="80">
        <v>0</v>
      </c>
    </row>
    <row r="415" spans="1:81">
      <c r="A415" s="80" t="s">
        <v>2194</v>
      </c>
      <c r="B415" s="80">
        <v>93</v>
      </c>
      <c r="C415" s="80">
        <v>8</v>
      </c>
      <c r="D415" s="80">
        <v>6</v>
      </c>
      <c r="E415" s="80">
        <v>2011</v>
      </c>
      <c r="F415" s="80" t="s">
        <v>87</v>
      </c>
      <c r="G415" s="80" t="s">
        <v>1698</v>
      </c>
      <c r="H415" s="80" t="s">
        <v>1699</v>
      </c>
      <c r="I415" s="177"/>
      <c r="J415" s="81">
        <v>0.87862353581474706</v>
      </c>
      <c r="K415" s="81">
        <v>0.45950883588403368</v>
      </c>
      <c r="L415" s="81">
        <v>13.447909876748618</v>
      </c>
      <c r="M415" s="81">
        <v>4.6304995458174112</v>
      </c>
      <c r="N415" s="81">
        <v>5.3726036542780582</v>
      </c>
      <c r="O415" s="81">
        <v>3.5324245560923333</v>
      </c>
      <c r="P415" s="81">
        <v>4.2061888609554252</v>
      </c>
      <c r="Q415" s="81">
        <v>0.17769149553240748</v>
      </c>
      <c r="R415" s="81">
        <v>0</v>
      </c>
      <c r="S415" s="81">
        <v>0.51933580296558512</v>
      </c>
      <c r="T415" s="82"/>
      <c r="U415" s="81">
        <v>32277</v>
      </c>
      <c r="V415" s="81">
        <v>146</v>
      </c>
      <c r="W415" s="81">
        <v>256</v>
      </c>
      <c r="X415" s="81">
        <v>899</v>
      </c>
      <c r="Y415" s="81">
        <v>1066</v>
      </c>
      <c r="Z415" s="81">
        <v>1833</v>
      </c>
      <c r="AA415" s="81">
        <v>850</v>
      </c>
      <c r="AB415" s="81">
        <v>2532</v>
      </c>
      <c r="AC415" s="81">
        <v>0</v>
      </c>
      <c r="AD415" s="81">
        <v>0.51933580296558512</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0</v>
      </c>
      <c r="BJ415" s="81">
        <v>0</v>
      </c>
      <c r="BK415" s="81">
        <v>0</v>
      </c>
      <c r="BL415" s="81">
        <v>0</v>
      </c>
      <c r="BM415" s="82"/>
      <c r="BN415" s="81">
        <v>0</v>
      </c>
      <c r="BO415" s="81">
        <v>0</v>
      </c>
      <c r="BP415" s="81">
        <v>0</v>
      </c>
      <c r="BQ415" s="81">
        <v>0</v>
      </c>
      <c r="BR415" s="81">
        <v>0</v>
      </c>
      <c r="BS415" s="81">
        <v>0</v>
      </c>
      <c r="BT415"/>
      <c r="BU415" s="80">
        <v>0</v>
      </c>
      <c r="BV415" s="80">
        <v>0</v>
      </c>
      <c r="BW415" s="80">
        <v>0</v>
      </c>
      <c r="BX415" s="80">
        <v>0</v>
      </c>
      <c r="BY415" s="80">
        <v>0</v>
      </c>
      <c r="BZ415" s="80">
        <v>0</v>
      </c>
      <c r="CA415" s="80">
        <v>0</v>
      </c>
      <c r="CB415" s="80">
        <v>0</v>
      </c>
      <c r="CC415" s="80">
        <v>0</v>
      </c>
    </row>
    <row r="416" spans="1:81">
      <c r="A416" s="80" t="s">
        <v>2195</v>
      </c>
      <c r="B416" s="80">
        <v>94</v>
      </c>
      <c r="C416" s="80">
        <v>9</v>
      </c>
      <c r="D416" s="80">
        <v>6</v>
      </c>
      <c r="E416" s="80">
        <v>2012</v>
      </c>
      <c r="F416" s="80" t="s">
        <v>88</v>
      </c>
      <c r="G416" s="80" t="s">
        <v>1698</v>
      </c>
      <c r="H416" s="80" t="s">
        <v>1699</v>
      </c>
      <c r="I416" s="177"/>
      <c r="J416" s="81">
        <v>0.98727257370823851</v>
      </c>
      <c r="K416" s="81">
        <v>0.51765447559861977</v>
      </c>
      <c r="L416" s="81">
        <v>13.568541181363649</v>
      </c>
      <c r="M416" s="81">
        <v>5.7510657232480273</v>
      </c>
      <c r="N416" s="81">
        <v>5.946149018630595</v>
      </c>
      <c r="O416" s="81">
        <v>3.5543382531305685</v>
      </c>
      <c r="P416" s="81">
        <v>4.2948164581267818</v>
      </c>
      <c r="Q416" s="81">
        <v>0.19260008035498388</v>
      </c>
      <c r="R416" s="81">
        <v>0</v>
      </c>
      <c r="S416" s="81">
        <v>0.53703692313991391</v>
      </c>
      <c r="T416" s="82"/>
      <c r="U416" s="81">
        <v>34750</v>
      </c>
      <c r="V416" s="81">
        <v>146</v>
      </c>
      <c r="W416" s="81">
        <v>256</v>
      </c>
      <c r="X416" s="81">
        <v>899</v>
      </c>
      <c r="Y416" s="81">
        <v>1074</v>
      </c>
      <c r="Z416" s="81">
        <v>1859</v>
      </c>
      <c r="AA416" s="81">
        <v>863</v>
      </c>
      <c r="AB416" s="81">
        <v>2526</v>
      </c>
      <c r="AC416" s="81">
        <v>0</v>
      </c>
      <c r="AD416" s="81">
        <v>0.53703692313991391</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0</v>
      </c>
      <c r="BK416" s="81">
        <v>0</v>
      </c>
      <c r="BL416" s="81">
        <v>0</v>
      </c>
      <c r="BM416" s="82"/>
      <c r="BN416" s="81">
        <v>0</v>
      </c>
      <c r="BO416" s="81">
        <v>0</v>
      </c>
      <c r="BP416" s="81">
        <v>0</v>
      </c>
      <c r="BQ416" s="81">
        <v>0</v>
      </c>
      <c r="BR416" s="81">
        <v>0</v>
      </c>
      <c r="BS416" s="81">
        <v>0</v>
      </c>
      <c r="BT416"/>
      <c r="BU416" s="80">
        <v>0</v>
      </c>
      <c r="BV416" s="80">
        <v>0</v>
      </c>
      <c r="BW416" s="80">
        <v>0</v>
      </c>
      <c r="BX416" s="80">
        <v>0</v>
      </c>
      <c r="BY416" s="80">
        <v>0</v>
      </c>
      <c r="BZ416" s="80">
        <v>0</v>
      </c>
      <c r="CA416" s="80">
        <v>0</v>
      </c>
      <c r="CB416" s="80">
        <v>0</v>
      </c>
      <c r="CC416" s="80">
        <v>0</v>
      </c>
    </row>
    <row r="417" spans="1:81">
      <c r="A417" s="80" t="s">
        <v>2196</v>
      </c>
      <c r="B417" s="80">
        <v>95</v>
      </c>
      <c r="C417" s="80">
        <v>10</v>
      </c>
      <c r="D417" s="80">
        <v>6</v>
      </c>
      <c r="E417" s="80">
        <v>2013</v>
      </c>
      <c r="F417" s="80" t="s">
        <v>89</v>
      </c>
      <c r="G417" s="80" t="s">
        <v>1698</v>
      </c>
      <c r="H417" s="80" t="s">
        <v>1699</v>
      </c>
      <c r="I417" s="177"/>
      <c r="J417" s="81">
        <v>1.1033022333517264</v>
      </c>
      <c r="K417" s="81">
        <v>0.42784318978438218</v>
      </c>
      <c r="L417" s="81">
        <v>11.982091764621869</v>
      </c>
      <c r="M417" s="81">
        <v>5.3486286202568083</v>
      </c>
      <c r="N417" s="81">
        <v>5.8323615487440854</v>
      </c>
      <c r="O417" s="81">
        <v>3.3987656906626613</v>
      </c>
      <c r="P417" s="81">
        <v>4.3259849556721468</v>
      </c>
      <c r="Q417" s="81">
        <v>0.19625271905542116</v>
      </c>
      <c r="R417" s="81">
        <v>0</v>
      </c>
      <c r="S417" s="81">
        <v>0.43996978448292162</v>
      </c>
      <c r="T417" s="82"/>
      <c r="U417" s="81">
        <v>39541</v>
      </c>
      <c r="V417" s="81">
        <v>146</v>
      </c>
      <c r="W417" s="81">
        <v>256</v>
      </c>
      <c r="X417" s="81">
        <v>899</v>
      </c>
      <c r="Y417" s="81">
        <v>1087</v>
      </c>
      <c r="Z417" s="81">
        <v>1857</v>
      </c>
      <c r="AA417" s="81">
        <v>866</v>
      </c>
      <c r="AB417" s="81">
        <v>2537</v>
      </c>
      <c r="AC417" s="81">
        <v>0</v>
      </c>
      <c r="AD417" s="81">
        <v>0.43996978448292162</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0</v>
      </c>
      <c r="BJ417" s="81">
        <v>0</v>
      </c>
      <c r="BK417" s="81">
        <v>0</v>
      </c>
      <c r="BL417" s="81">
        <v>0</v>
      </c>
      <c r="BM417" s="82"/>
      <c r="BN417" s="81">
        <v>0</v>
      </c>
      <c r="BO417" s="81">
        <v>0</v>
      </c>
      <c r="BP417" s="81">
        <v>0</v>
      </c>
      <c r="BQ417" s="81">
        <v>0</v>
      </c>
      <c r="BR417" s="81">
        <v>0</v>
      </c>
      <c r="BS417" s="81">
        <v>0</v>
      </c>
      <c r="BT417"/>
      <c r="BU417" s="80">
        <v>0</v>
      </c>
      <c r="BV417" s="80">
        <v>0</v>
      </c>
      <c r="BW417" s="80">
        <v>0</v>
      </c>
      <c r="BX417" s="80">
        <v>0</v>
      </c>
      <c r="BY417" s="80">
        <v>0</v>
      </c>
      <c r="BZ417" s="80">
        <v>0</v>
      </c>
      <c r="CA417" s="80">
        <v>0</v>
      </c>
      <c r="CB417" s="80">
        <v>0</v>
      </c>
      <c r="CC417" s="80">
        <v>0</v>
      </c>
    </row>
    <row r="418" spans="1:81">
      <c r="A418" s="80" t="s">
        <v>2197</v>
      </c>
      <c r="B418" s="80">
        <v>96</v>
      </c>
      <c r="C418" s="80">
        <v>11</v>
      </c>
      <c r="D418" s="80">
        <v>6</v>
      </c>
      <c r="E418" s="80">
        <v>2014</v>
      </c>
      <c r="F418" s="80" t="s">
        <v>90</v>
      </c>
      <c r="G418" s="80" t="s">
        <v>1698</v>
      </c>
      <c r="H418" s="80" t="s">
        <v>1699</v>
      </c>
      <c r="I418" s="177"/>
      <c r="J418" s="81">
        <v>1.3852681784364569</v>
      </c>
      <c r="K418" s="81">
        <v>0.31028579887038626</v>
      </c>
      <c r="L418" s="81">
        <v>8.0701389001382076</v>
      </c>
      <c r="M418" s="81">
        <v>5.6009498526480117</v>
      </c>
      <c r="N418" s="81">
        <v>6.2723023707904932</v>
      </c>
      <c r="O418" s="81">
        <v>3.25137926569314</v>
      </c>
      <c r="P418" s="81">
        <v>4.4037195655753356</v>
      </c>
      <c r="Q418" s="81">
        <v>0.18792452301248103</v>
      </c>
      <c r="R418" s="81">
        <v>0</v>
      </c>
      <c r="S418" s="81">
        <v>0.4655059803384205</v>
      </c>
      <c r="T418" s="82"/>
      <c r="U418" s="81">
        <v>55138</v>
      </c>
      <c r="V418" s="81">
        <v>92</v>
      </c>
      <c r="W418" s="81">
        <v>176</v>
      </c>
      <c r="X418" s="81">
        <v>895</v>
      </c>
      <c r="Y418" s="81">
        <v>1104</v>
      </c>
      <c r="Z418" s="81">
        <v>1871</v>
      </c>
      <c r="AA418" s="81">
        <v>877</v>
      </c>
      <c r="AB418" s="81">
        <v>2532</v>
      </c>
      <c r="AC418" s="81">
        <v>0</v>
      </c>
      <c r="AD418" s="81">
        <v>0.4655059803384205</v>
      </c>
      <c r="AE418" s="82"/>
      <c r="AF418" s="81">
        <v>449052.33018482506</v>
      </c>
      <c r="AG418" s="81">
        <v>217725.88213245748</v>
      </c>
      <c r="AH418" s="81">
        <v>1312608.925516119</v>
      </c>
      <c r="AI418" s="81">
        <v>5893945.3124091914</v>
      </c>
      <c r="AJ418" s="81">
        <v>4748277.3655123552</v>
      </c>
      <c r="AK418" s="81">
        <v>0</v>
      </c>
      <c r="AL418" s="81">
        <v>0</v>
      </c>
      <c r="AM418" s="81">
        <v>347605.76377970219</v>
      </c>
      <c r="AN418" s="81">
        <v>0</v>
      </c>
      <c r="AO418" s="81">
        <v>0</v>
      </c>
      <c r="AP418" s="82"/>
      <c r="AQ418" s="81">
        <v>41</v>
      </c>
      <c r="AR418" s="81">
        <v>7</v>
      </c>
      <c r="AS418" s="81">
        <v>0</v>
      </c>
      <c r="AT418" s="81">
        <v>0</v>
      </c>
      <c r="AU418" s="81">
        <v>0</v>
      </c>
      <c r="AV418" s="81">
        <v>0</v>
      </c>
      <c r="AW418" s="81" t="s">
        <v>564</v>
      </c>
      <c r="AX418" s="82"/>
      <c r="AY418" s="81">
        <v>203.70800000000003</v>
      </c>
      <c r="AZ418" s="81">
        <v>2029.3</v>
      </c>
      <c r="BA418" s="81">
        <v>0</v>
      </c>
      <c r="BB418" s="81">
        <v>0</v>
      </c>
      <c r="BC418" s="81">
        <v>0</v>
      </c>
      <c r="BD418" s="81">
        <v>0</v>
      </c>
      <c r="BE418" s="81" t="s">
        <v>564</v>
      </c>
      <c r="BF418" s="82"/>
      <c r="BG418" s="81">
        <v>0</v>
      </c>
      <c r="BH418" s="81">
        <v>0</v>
      </c>
      <c r="BI418" s="81">
        <v>0</v>
      </c>
      <c r="BJ418" s="81">
        <v>0</v>
      </c>
      <c r="BK418" s="81">
        <v>0</v>
      </c>
      <c r="BL418" s="81">
        <v>0</v>
      </c>
      <c r="BM418" s="82"/>
      <c r="BN418" s="81">
        <v>0</v>
      </c>
      <c r="BO418" s="81">
        <v>0</v>
      </c>
      <c r="BP418" s="81">
        <v>0</v>
      </c>
      <c r="BQ418" s="81">
        <v>0</v>
      </c>
      <c r="BR418" s="81">
        <v>0</v>
      </c>
      <c r="BS418" s="81">
        <v>0</v>
      </c>
      <c r="BT418"/>
      <c r="BU418" s="80">
        <v>0</v>
      </c>
      <c r="BV418" s="80">
        <v>0</v>
      </c>
      <c r="BW418" s="80">
        <v>0</v>
      </c>
      <c r="BX418" s="80">
        <v>0</v>
      </c>
      <c r="BY418" s="80">
        <v>0</v>
      </c>
      <c r="BZ418" s="80">
        <v>0</v>
      </c>
      <c r="CA418" s="80">
        <v>0</v>
      </c>
      <c r="CB418" s="80">
        <v>0</v>
      </c>
      <c r="CC418" s="80">
        <v>0</v>
      </c>
    </row>
    <row r="419" spans="1:81">
      <c r="A419" s="80" t="s">
        <v>2198</v>
      </c>
      <c r="B419" s="80">
        <v>97</v>
      </c>
      <c r="C419" s="80">
        <v>12</v>
      </c>
      <c r="D419" s="80">
        <v>6</v>
      </c>
      <c r="E419" s="80">
        <v>2015</v>
      </c>
      <c r="F419" s="80" t="s">
        <v>91</v>
      </c>
      <c r="G419" s="80" t="s">
        <v>1698</v>
      </c>
      <c r="H419" s="80" t="s">
        <v>1699</v>
      </c>
      <c r="I419" s="177"/>
      <c r="J419" s="81">
        <v>1.0929151585817491</v>
      </c>
      <c r="K419" s="81">
        <v>0.29753182604283501</v>
      </c>
      <c r="L419" s="81">
        <v>8.4946630994119854</v>
      </c>
      <c r="M419" s="81">
        <v>5.419326964526423</v>
      </c>
      <c r="N419" s="81">
        <v>5.7991684518901305</v>
      </c>
      <c r="O419" s="81">
        <v>3.2083035948494745</v>
      </c>
      <c r="P419" s="81">
        <v>4.4825639242199653</v>
      </c>
      <c r="Q419" s="81">
        <v>0.18251562889496314</v>
      </c>
      <c r="R419" s="81">
        <v>0</v>
      </c>
      <c r="S419" s="81">
        <v>0.44932337813934792</v>
      </c>
      <c r="T419" s="82"/>
      <c r="U419" s="81">
        <v>43615</v>
      </c>
      <c r="V419" s="81">
        <v>92</v>
      </c>
      <c r="W419" s="81">
        <v>176</v>
      </c>
      <c r="X419" s="81">
        <v>895</v>
      </c>
      <c r="Y419" s="81">
        <v>1109</v>
      </c>
      <c r="Z419" s="81">
        <v>1864</v>
      </c>
      <c r="AA419" s="81">
        <v>892</v>
      </c>
      <c r="AB419" s="81">
        <v>2512</v>
      </c>
      <c r="AC419" s="81">
        <v>0</v>
      </c>
      <c r="AD419" s="81">
        <v>0.44932337813934792</v>
      </c>
      <c r="AE419" s="82"/>
      <c r="AF419" s="81">
        <v>336590.06428186398</v>
      </c>
      <c r="AG419" s="81">
        <v>198221.61381097487</v>
      </c>
      <c r="AH419" s="81">
        <v>1098375.7760800645</v>
      </c>
      <c r="AI419" s="81">
        <v>5692272.6419781428</v>
      </c>
      <c r="AJ419" s="81">
        <v>4577458.175593406</v>
      </c>
      <c r="AK419" s="81">
        <v>0</v>
      </c>
      <c r="AL419" s="81">
        <v>0</v>
      </c>
      <c r="AM419" s="81">
        <v>344259.06255632086</v>
      </c>
      <c r="AN419" s="81">
        <v>0</v>
      </c>
      <c r="AO419" s="81">
        <v>0</v>
      </c>
      <c r="AP419" s="82"/>
      <c r="AQ419" s="81">
        <v>46</v>
      </c>
      <c r="AR419" s="81">
        <v>13</v>
      </c>
      <c r="AS419" s="81">
        <v>0</v>
      </c>
      <c r="AT419" s="81">
        <v>0</v>
      </c>
      <c r="AU419" s="81">
        <v>0</v>
      </c>
      <c r="AV419" s="81">
        <v>0</v>
      </c>
      <c r="AW419" s="81" t="s">
        <v>564</v>
      </c>
      <c r="AX419" s="82"/>
      <c r="AY419" s="81">
        <v>236.80799999999999</v>
      </c>
      <c r="AZ419" s="81">
        <v>4256.8</v>
      </c>
      <c r="BA419" s="81">
        <v>0</v>
      </c>
      <c r="BB419" s="81">
        <v>0</v>
      </c>
      <c r="BC419" s="81">
        <v>0</v>
      </c>
      <c r="BD419" s="81">
        <v>0</v>
      </c>
      <c r="BE419" s="81" t="s">
        <v>564</v>
      </c>
      <c r="BF419" s="82"/>
      <c r="BG419" s="81">
        <v>0</v>
      </c>
      <c r="BH419" s="81">
        <v>0</v>
      </c>
      <c r="BI419" s="81">
        <v>0</v>
      </c>
      <c r="BJ419" s="81">
        <v>0</v>
      </c>
      <c r="BK419" s="81">
        <v>0</v>
      </c>
      <c r="BL419" s="81">
        <v>0</v>
      </c>
      <c r="BM419" s="82"/>
      <c r="BN419" s="81">
        <v>0</v>
      </c>
      <c r="BO419" s="81">
        <v>0</v>
      </c>
      <c r="BP419" s="81">
        <v>0</v>
      </c>
      <c r="BQ419" s="81">
        <v>0</v>
      </c>
      <c r="BR419" s="81">
        <v>0</v>
      </c>
      <c r="BS419" s="81">
        <v>0</v>
      </c>
      <c r="BT419"/>
      <c r="BU419" s="80">
        <v>0</v>
      </c>
      <c r="BV419" s="80">
        <v>0</v>
      </c>
      <c r="BW419" s="80">
        <v>0</v>
      </c>
      <c r="BX419" s="80">
        <v>0</v>
      </c>
      <c r="BY419" s="80">
        <v>0</v>
      </c>
      <c r="BZ419" s="80">
        <v>0</v>
      </c>
      <c r="CA419" s="80">
        <v>0</v>
      </c>
      <c r="CB419" s="80">
        <v>0</v>
      </c>
      <c r="CC419" s="80">
        <v>0</v>
      </c>
    </row>
    <row r="420" spans="1:81">
      <c r="A420" s="80" t="s">
        <v>2199</v>
      </c>
      <c r="B420" s="80">
        <v>98</v>
      </c>
      <c r="C420" s="80">
        <v>13</v>
      </c>
      <c r="D420" s="80">
        <v>6</v>
      </c>
      <c r="E420" s="80">
        <v>2016</v>
      </c>
      <c r="F420" s="80" t="s">
        <v>92</v>
      </c>
      <c r="G420" s="80" t="s">
        <v>1698</v>
      </c>
      <c r="H420" s="80" t="s">
        <v>1699</v>
      </c>
      <c r="I420" s="177"/>
      <c r="J420" s="81">
        <v>1.3495987770982762</v>
      </c>
      <c r="K420" s="81">
        <v>0.28065524308749035</v>
      </c>
      <c r="L420" s="81">
        <v>9.1347204521708854</v>
      </c>
      <c r="M420" s="81">
        <v>4.6464443726533844</v>
      </c>
      <c r="N420" s="81">
        <v>6.0196791433513681</v>
      </c>
      <c r="O420" s="81">
        <v>3.2441565657333098</v>
      </c>
      <c r="P420" s="81">
        <v>5.0579295333572079</v>
      </c>
      <c r="Q420" s="81">
        <v>0.17834587032454785</v>
      </c>
      <c r="R420" s="81">
        <v>0</v>
      </c>
      <c r="S420" s="81">
        <v>0.58156577716177993</v>
      </c>
      <c r="T420" s="82"/>
      <c r="U420" s="81">
        <v>51266</v>
      </c>
      <c r="V420" s="81">
        <v>92</v>
      </c>
      <c r="W420" s="81">
        <v>176</v>
      </c>
      <c r="X420" s="81">
        <v>895</v>
      </c>
      <c r="Y420" s="81">
        <v>1132</v>
      </c>
      <c r="Z420" s="81">
        <v>1908</v>
      </c>
      <c r="AA420" s="81">
        <v>1041</v>
      </c>
      <c r="AB420" s="81">
        <v>2525</v>
      </c>
      <c r="AC420" s="81">
        <v>0</v>
      </c>
      <c r="AD420" s="81">
        <v>0.58156577716177993</v>
      </c>
      <c r="AE420" s="82"/>
      <c r="AF420" s="81">
        <v>422918.65654318972</v>
      </c>
      <c r="AG420" s="81">
        <v>188945.73641166009</v>
      </c>
      <c r="AH420" s="81">
        <v>930927.59335645323</v>
      </c>
      <c r="AI420" s="81">
        <v>5682023.0080037443</v>
      </c>
      <c r="AJ420" s="81">
        <v>4863292.9678705893</v>
      </c>
      <c r="AK420" s="81">
        <v>0</v>
      </c>
      <c r="AL420" s="81">
        <v>0</v>
      </c>
      <c r="AM420" s="81">
        <v>346309.49766145111</v>
      </c>
      <c r="AN420" s="81">
        <v>0</v>
      </c>
      <c r="AO420" s="81">
        <v>0</v>
      </c>
      <c r="AP420" s="82"/>
      <c r="AQ420" s="81">
        <v>47</v>
      </c>
      <c r="AR420" s="81">
        <v>17</v>
      </c>
      <c r="AS420" s="81">
        <v>0</v>
      </c>
      <c r="AT420" s="81">
        <v>0</v>
      </c>
      <c r="AU420" s="81">
        <v>0</v>
      </c>
      <c r="AV420" s="81">
        <v>0</v>
      </c>
      <c r="AW420" s="81" t="s">
        <v>564</v>
      </c>
      <c r="AX420" s="82"/>
      <c r="AY420" s="81">
        <v>246.708</v>
      </c>
      <c r="AZ420" s="81">
        <v>4394.3</v>
      </c>
      <c r="BA420" s="81">
        <v>0</v>
      </c>
      <c r="BB420" s="81">
        <v>0</v>
      </c>
      <c r="BC420" s="81">
        <v>0</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2200</v>
      </c>
      <c r="B421" s="80">
        <v>99</v>
      </c>
      <c r="C421" s="80">
        <v>14</v>
      </c>
      <c r="D421" s="80">
        <v>6</v>
      </c>
      <c r="E421" s="80">
        <v>2017</v>
      </c>
      <c r="F421" s="80" t="s">
        <v>71</v>
      </c>
      <c r="G421" s="80" t="s">
        <v>1698</v>
      </c>
      <c r="H421" s="80" t="s">
        <v>1699</v>
      </c>
      <c r="I421" s="177"/>
      <c r="J421" s="81">
        <v>1.6347484436805544</v>
      </c>
      <c r="K421" s="81">
        <v>0.28678763648269412</v>
      </c>
      <c r="L421" s="81">
        <v>8.2460040022885099</v>
      </c>
      <c r="M421" s="81">
        <v>4.6589431708813711</v>
      </c>
      <c r="N421" s="81">
        <v>5.9686592418791484</v>
      </c>
      <c r="O421" s="81">
        <v>3.1778392846392363</v>
      </c>
      <c r="P421" s="81">
        <v>5.0548570178783274</v>
      </c>
      <c r="Q421" s="81">
        <v>0.17334707220051135</v>
      </c>
      <c r="R421" s="81">
        <v>0</v>
      </c>
      <c r="S421" s="81">
        <v>0.3930151316293799</v>
      </c>
      <c r="T421" s="82"/>
      <c r="U421" s="81">
        <v>61103</v>
      </c>
      <c r="V421" s="81">
        <v>92</v>
      </c>
      <c r="W421" s="81">
        <v>176</v>
      </c>
      <c r="X421" s="81">
        <v>895</v>
      </c>
      <c r="Y421" s="81">
        <v>1147</v>
      </c>
      <c r="Z421" s="81">
        <v>1900</v>
      </c>
      <c r="AA421" s="81">
        <v>1047</v>
      </c>
      <c r="AB421" s="81">
        <v>2538</v>
      </c>
      <c r="AC421" s="81">
        <v>0</v>
      </c>
      <c r="AD421" s="81">
        <v>0.3930151316293799</v>
      </c>
      <c r="AE421" s="82"/>
      <c r="AF421" s="81">
        <v>495317.62279722199</v>
      </c>
      <c r="AG421" s="81">
        <v>189494.72734965879</v>
      </c>
      <c r="AH421" s="81">
        <v>1137226.5503792011</v>
      </c>
      <c r="AI421" s="81">
        <v>5541446.182158066</v>
      </c>
      <c r="AJ421" s="81">
        <v>4318364.6385573242</v>
      </c>
      <c r="AK421" s="81">
        <v>0</v>
      </c>
      <c r="AL421" s="81">
        <v>0</v>
      </c>
      <c r="AM421" s="81">
        <v>348637.14696123899</v>
      </c>
      <c r="AN421" s="81">
        <v>0</v>
      </c>
      <c r="AO421" s="81">
        <v>0</v>
      </c>
      <c r="AP421" s="82"/>
      <c r="AQ421" s="81">
        <v>52</v>
      </c>
      <c r="AR421" s="81">
        <v>17</v>
      </c>
      <c r="AS421" s="81">
        <v>0</v>
      </c>
      <c r="AT421" s="81">
        <v>0</v>
      </c>
      <c r="AU421" s="81">
        <v>0</v>
      </c>
      <c r="AV421" s="81">
        <v>0</v>
      </c>
      <c r="AW421" s="81" t="s">
        <v>564</v>
      </c>
      <c r="AX421" s="82"/>
      <c r="AY421" s="81">
        <v>283.90800000000002</v>
      </c>
      <c r="AZ421" s="81">
        <v>2463.8000000000002</v>
      </c>
      <c r="BA421" s="81">
        <v>0</v>
      </c>
      <c r="BB421" s="81">
        <v>0</v>
      </c>
      <c r="BC421" s="81">
        <v>0</v>
      </c>
      <c r="BD421" s="81">
        <v>0</v>
      </c>
      <c r="BE421" s="81" t="s">
        <v>564</v>
      </c>
      <c r="BF421" s="82"/>
      <c r="BG421" s="81">
        <v>0</v>
      </c>
      <c r="BH421" s="81">
        <v>0</v>
      </c>
      <c r="BI421" s="81">
        <v>0</v>
      </c>
      <c r="BJ421" s="81">
        <v>0</v>
      </c>
      <c r="BK421" s="81">
        <v>0</v>
      </c>
      <c r="BL421" s="81">
        <v>0</v>
      </c>
      <c r="BM421" s="82"/>
      <c r="BN421" s="81">
        <v>0</v>
      </c>
      <c r="BO421" s="81">
        <v>0</v>
      </c>
      <c r="BP421" s="81">
        <v>0</v>
      </c>
      <c r="BQ421" s="81">
        <v>0</v>
      </c>
      <c r="BR421" s="81">
        <v>0</v>
      </c>
      <c r="BS421" s="81">
        <v>0</v>
      </c>
      <c r="BT421"/>
      <c r="BU421" s="80">
        <v>0</v>
      </c>
      <c r="BV421" s="80">
        <v>0</v>
      </c>
      <c r="BW421" s="80">
        <v>0</v>
      </c>
      <c r="BX421" s="80">
        <v>0</v>
      </c>
      <c r="BY421" s="80">
        <v>0</v>
      </c>
      <c r="BZ421" s="80">
        <v>0</v>
      </c>
      <c r="CA421" s="80">
        <v>0</v>
      </c>
      <c r="CB421" s="80">
        <v>0</v>
      </c>
      <c r="CC421" s="80">
        <v>0</v>
      </c>
    </row>
    <row r="422" spans="1:81">
      <c r="A422" s="80" t="s">
        <v>2201</v>
      </c>
      <c r="B422" s="80">
        <v>100</v>
      </c>
      <c r="C422" s="80">
        <v>15</v>
      </c>
      <c r="D422" s="80">
        <v>6</v>
      </c>
      <c r="E422" s="80">
        <v>2018</v>
      </c>
      <c r="F422" s="80" t="s">
        <v>93</v>
      </c>
      <c r="G422" s="80" t="s">
        <v>1698</v>
      </c>
      <c r="H422" s="80" t="s">
        <v>1699</v>
      </c>
      <c r="I422" s="177"/>
      <c r="J422" s="81">
        <v>1.3709829669372413</v>
      </c>
      <c r="K422" s="81">
        <v>0.26692161195396913</v>
      </c>
      <c r="L422" s="81">
        <v>7.564646557730125</v>
      </c>
      <c r="M422" s="81">
        <v>4.6819214344507172</v>
      </c>
      <c r="N422" s="81">
        <v>5.5479444253583612</v>
      </c>
      <c r="O422" s="81">
        <v>3.1673683244607416</v>
      </c>
      <c r="P422" s="81">
        <v>5.0762380488432228</v>
      </c>
      <c r="Q422" s="81">
        <v>0.160603816631119</v>
      </c>
      <c r="R422" s="81">
        <v>0</v>
      </c>
      <c r="S422" s="81">
        <v>0.48970216108554171</v>
      </c>
      <c r="T422" s="82"/>
      <c r="U422" s="81">
        <v>53544.000000000007</v>
      </c>
      <c r="V422" s="81">
        <v>92</v>
      </c>
      <c r="W422" s="81">
        <v>176</v>
      </c>
      <c r="X422" s="81">
        <v>895</v>
      </c>
      <c r="Y422" s="81">
        <v>1158</v>
      </c>
      <c r="Z422" s="81">
        <v>1930</v>
      </c>
      <c r="AA422" s="81">
        <v>1062</v>
      </c>
      <c r="AB422" s="81">
        <v>2534</v>
      </c>
      <c r="AC422" s="81">
        <v>0</v>
      </c>
      <c r="AD422" s="81">
        <v>0.48970216108554171</v>
      </c>
      <c r="AE422" s="82"/>
      <c r="AF422" s="81">
        <v>435702.1806994807</v>
      </c>
      <c r="AG422" s="81">
        <v>171447.3969686139</v>
      </c>
      <c r="AH422" s="81">
        <v>1071836.1636619051</v>
      </c>
      <c r="AI422" s="81">
        <v>5664489.9190145349</v>
      </c>
      <c r="AJ422" s="81">
        <v>4225399.9493159195</v>
      </c>
      <c r="AK422" s="81">
        <v>0</v>
      </c>
      <c r="AL422" s="81">
        <v>0</v>
      </c>
      <c r="AM422" s="81">
        <v>348807.91454331821</v>
      </c>
      <c r="AN422" s="81">
        <v>0</v>
      </c>
      <c r="AO422" s="81">
        <v>0</v>
      </c>
      <c r="AP422" s="82"/>
      <c r="AQ422" s="81">
        <v>52</v>
      </c>
      <c r="AR422" s="81">
        <v>18</v>
      </c>
      <c r="AS422" s="81">
        <v>0</v>
      </c>
      <c r="AT422" s="81">
        <v>0</v>
      </c>
      <c r="AU422" s="81">
        <v>0</v>
      </c>
      <c r="AV422" s="81">
        <v>0</v>
      </c>
      <c r="AW422" s="81" t="s">
        <v>564</v>
      </c>
      <c r="AX422" s="82"/>
      <c r="AY422" s="81">
        <v>283.80799999999999</v>
      </c>
      <c r="AZ422" s="81">
        <v>8464</v>
      </c>
      <c r="BA422" s="81">
        <v>0</v>
      </c>
      <c r="BB422" s="81">
        <v>0</v>
      </c>
      <c r="BC422" s="81">
        <v>0</v>
      </c>
      <c r="BD422" s="81">
        <v>0</v>
      </c>
      <c r="BE422" s="81" t="s">
        <v>564</v>
      </c>
      <c r="BF422" s="82"/>
      <c r="BG422" s="81">
        <v>0</v>
      </c>
      <c r="BH422" s="81">
        <v>0</v>
      </c>
      <c r="BI422" s="81">
        <v>0</v>
      </c>
      <c r="BJ422" s="81">
        <v>0</v>
      </c>
      <c r="BK422" s="81">
        <v>0</v>
      </c>
      <c r="BL422" s="81">
        <v>0</v>
      </c>
      <c r="BM422" s="82"/>
      <c r="BN422" s="81">
        <v>0</v>
      </c>
      <c r="BO422" s="81">
        <v>0</v>
      </c>
      <c r="BP422" s="81">
        <v>0</v>
      </c>
      <c r="BQ422" s="81">
        <v>0</v>
      </c>
      <c r="BR422" s="81">
        <v>0</v>
      </c>
      <c r="BS422" s="81">
        <v>0</v>
      </c>
      <c r="BT422"/>
      <c r="BU422" s="80">
        <v>0</v>
      </c>
      <c r="BV422" s="80">
        <v>0</v>
      </c>
      <c r="BW422" s="80">
        <v>0</v>
      </c>
      <c r="BX422" s="80">
        <v>0</v>
      </c>
      <c r="BY422" s="80">
        <v>0</v>
      </c>
      <c r="BZ422" s="80">
        <v>0</v>
      </c>
      <c r="CA422" s="80">
        <v>0</v>
      </c>
      <c r="CB422" s="80">
        <v>0</v>
      </c>
      <c r="CC422" s="80">
        <v>0</v>
      </c>
    </row>
    <row r="423" spans="1:81">
      <c r="A423" s="80" t="s">
        <v>2202</v>
      </c>
      <c r="B423" s="80">
        <v>101</v>
      </c>
      <c r="C423" s="80">
        <v>16</v>
      </c>
      <c r="D423" s="80">
        <v>6</v>
      </c>
      <c r="E423" s="80">
        <v>2019</v>
      </c>
      <c r="F423" s="80" t="s">
        <v>73</v>
      </c>
      <c r="G423" s="80" t="s">
        <v>1698</v>
      </c>
      <c r="H423" s="80" t="s">
        <v>1699</v>
      </c>
      <c r="I423" s="177"/>
      <c r="J423" s="81">
        <v>1.4015885042700651</v>
      </c>
      <c r="K423" s="81">
        <v>0.2476836010627893</v>
      </c>
      <c r="L423" s="81">
        <v>7.5985387554497823</v>
      </c>
      <c r="M423" s="81">
        <v>4.2001086589769248</v>
      </c>
      <c r="N423" s="81">
        <v>5.7377156239467997</v>
      </c>
      <c r="O423" s="81">
        <v>3.0907160022678446</v>
      </c>
      <c r="P423" s="81">
        <v>4.4113916473760835</v>
      </c>
      <c r="Q423" s="81">
        <v>0.15482735391126626</v>
      </c>
      <c r="R423" s="81">
        <v>0</v>
      </c>
      <c r="S423" s="81">
        <v>0.39411590893371895</v>
      </c>
      <c r="T423" s="82"/>
      <c r="U423" s="81">
        <v>57583</v>
      </c>
      <c r="V423" s="81">
        <v>92</v>
      </c>
      <c r="W423" s="81">
        <v>176</v>
      </c>
      <c r="X423" s="81">
        <v>895</v>
      </c>
      <c r="Y423" s="81">
        <v>1183</v>
      </c>
      <c r="Z423" s="81">
        <v>1935</v>
      </c>
      <c r="AA423" s="81">
        <v>916</v>
      </c>
      <c r="AB423" s="81">
        <v>2509</v>
      </c>
      <c r="AC423" s="81">
        <v>0</v>
      </c>
      <c r="AD423" s="81">
        <v>0.39411590893371901</v>
      </c>
      <c r="AE423" s="82"/>
      <c r="AF423" s="81">
        <v>459790.47201462579</v>
      </c>
      <c r="AG423" s="81">
        <v>171396.62658273891</v>
      </c>
      <c r="AH423" s="81">
        <v>1157262.8969871551</v>
      </c>
      <c r="AI423" s="81">
        <v>5550729.8816983113</v>
      </c>
      <c r="AJ423" s="81">
        <v>4390187.155952665</v>
      </c>
      <c r="AK423" s="81">
        <v>0</v>
      </c>
      <c r="AL423" s="81">
        <v>0</v>
      </c>
      <c r="AM423" s="81">
        <v>341706.91225811245</v>
      </c>
      <c r="AN423" s="81">
        <v>0</v>
      </c>
      <c r="AO423" s="81">
        <v>0</v>
      </c>
      <c r="AP423" s="82"/>
      <c r="AQ423" s="81">
        <v>56</v>
      </c>
      <c r="AR423" s="81">
        <v>24</v>
      </c>
      <c r="AS423" s="81">
        <v>0</v>
      </c>
      <c r="AT423" s="81">
        <v>0</v>
      </c>
      <c r="AU423" s="81">
        <v>0</v>
      </c>
      <c r="AV423" s="81">
        <v>1</v>
      </c>
      <c r="AW423" s="81" t="s">
        <v>564</v>
      </c>
      <c r="AX423" s="82"/>
      <c r="AY423" s="81">
        <v>311.73599999999999</v>
      </c>
      <c r="AZ423" s="81">
        <v>8758.6</v>
      </c>
      <c r="BA423" s="81">
        <v>0</v>
      </c>
      <c r="BB423" s="81">
        <v>0</v>
      </c>
      <c r="BC423" s="81">
        <v>0</v>
      </c>
      <c r="BD423" s="81">
        <v>150</v>
      </c>
      <c r="BE423" s="81" t="s">
        <v>564</v>
      </c>
      <c r="BF423" s="82"/>
      <c r="BG423" s="81">
        <v>0</v>
      </c>
      <c r="BH423" s="81">
        <v>0</v>
      </c>
      <c r="BI423" s="81">
        <v>0</v>
      </c>
      <c r="BJ423" s="81">
        <v>0</v>
      </c>
      <c r="BK423" s="81">
        <v>0</v>
      </c>
      <c r="BL423" s="81">
        <v>0</v>
      </c>
      <c r="BM423" s="82"/>
      <c r="BN423" s="81">
        <v>0</v>
      </c>
      <c r="BO423" s="81">
        <v>0</v>
      </c>
      <c r="BP423" s="81">
        <v>0</v>
      </c>
      <c r="BQ423" s="81">
        <v>0</v>
      </c>
      <c r="BR423" s="81">
        <v>0</v>
      </c>
      <c r="BS423" s="81">
        <v>0</v>
      </c>
      <c r="BT423"/>
      <c r="BU423" s="80">
        <v>0</v>
      </c>
      <c r="BV423" s="80">
        <v>0</v>
      </c>
      <c r="BW423" s="80">
        <v>0</v>
      </c>
      <c r="BX423" s="80">
        <v>0</v>
      </c>
      <c r="BY423" s="80">
        <v>0</v>
      </c>
      <c r="BZ423" s="80">
        <v>0</v>
      </c>
      <c r="CA423" s="80">
        <v>0</v>
      </c>
      <c r="CB423" s="80">
        <v>0</v>
      </c>
      <c r="CC423" s="80">
        <v>0</v>
      </c>
    </row>
    <row r="424" spans="1:81">
      <c r="A424" s="80" t="s">
        <v>2203</v>
      </c>
      <c r="B424" s="80">
        <v>102</v>
      </c>
      <c r="C424" s="80">
        <v>17</v>
      </c>
      <c r="D424" s="80">
        <v>6</v>
      </c>
      <c r="E424" s="80">
        <v>2020</v>
      </c>
      <c r="F424" s="80" t="s">
        <v>218</v>
      </c>
      <c r="G424" s="80" t="s">
        <v>1698</v>
      </c>
      <c r="H424" s="80" t="s">
        <v>1699</v>
      </c>
      <c r="I424" s="177"/>
      <c r="J424" s="81">
        <v>1.63596731580707</v>
      </c>
      <c r="K424" s="81">
        <v>0.282261109793638</v>
      </c>
      <c r="L424" s="81">
        <v>10.932257548622283</v>
      </c>
      <c r="M424" s="81">
        <v>4.0298310607565311</v>
      </c>
      <c r="N424" s="81">
        <v>5.3256217119281892</v>
      </c>
      <c r="O424" s="81">
        <v>2.7512870092830273</v>
      </c>
      <c r="P424" s="81">
        <v>4.8359513557380023</v>
      </c>
      <c r="Q424" s="81">
        <v>0.14858719105153909</v>
      </c>
      <c r="R424" s="81">
        <v>0</v>
      </c>
      <c r="S424" s="81">
        <v>0.28697459806505282</v>
      </c>
      <c r="T424" s="82"/>
      <c r="U424" s="81">
        <v>76191</v>
      </c>
      <c r="V424" s="81">
        <v>97</v>
      </c>
      <c r="W424" s="81">
        <v>225</v>
      </c>
      <c r="X424" s="81">
        <v>903</v>
      </c>
      <c r="Y424" s="81">
        <v>1198</v>
      </c>
      <c r="Z424" s="81">
        <v>1966</v>
      </c>
      <c r="AA424" s="81">
        <v>1091</v>
      </c>
      <c r="AB424" s="81">
        <v>2520</v>
      </c>
      <c r="AC424" s="81">
        <v>0</v>
      </c>
      <c r="AD424" s="81">
        <v>0.28697459806505282</v>
      </c>
      <c r="AE424" s="82"/>
      <c r="AF424" s="81">
        <v>594892.27531893994</v>
      </c>
      <c r="AG424" s="81">
        <v>180844.86125508652</v>
      </c>
      <c r="AH424" s="81">
        <v>1603196.8543580517</v>
      </c>
      <c r="AI424" s="81">
        <v>5184738.5372320898</v>
      </c>
      <c r="AJ424" s="81">
        <v>4538765.8301104931</v>
      </c>
      <c r="AK424" s="81"/>
      <c r="AL424" s="81"/>
      <c r="AM424" s="81">
        <v>328887.99778395105</v>
      </c>
      <c r="AN424" s="81"/>
      <c r="AO424" s="81"/>
      <c r="AP424" s="82"/>
      <c r="AQ424" s="81">
        <v>64</v>
      </c>
      <c r="AR424" s="81">
        <v>32</v>
      </c>
      <c r="AS424" s="81">
        <v>0</v>
      </c>
      <c r="AT424" s="81">
        <v>0</v>
      </c>
      <c r="AU424" s="81">
        <v>0</v>
      </c>
      <c r="AV424" s="81">
        <v>1</v>
      </c>
      <c r="AW424" s="81">
        <v>0</v>
      </c>
      <c r="AX424" s="82"/>
      <c r="AY424" s="81">
        <v>365.93600000000009</v>
      </c>
      <c r="AZ424" s="81">
        <v>11085.1</v>
      </c>
      <c r="BA424" s="81">
        <v>0</v>
      </c>
      <c r="BB424" s="81">
        <v>0</v>
      </c>
      <c r="BC424" s="81">
        <v>0</v>
      </c>
      <c r="BD424" s="81">
        <v>150</v>
      </c>
      <c r="BE424" s="81">
        <v>0</v>
      </c>
      <c r="BF424" s="82"/>
      <c r="BG424" s="81">
        <v>0</v>
      </c>
      <c r="BH424" s="81">
        <v>0</v>
      </c>
      <c r="BI424" s="81">
        <v>0</v>
      </c>
      <c r="BJ424" s="81">
        <v>0</v>
      </c>
      <c r="BK424" s="81">
        <v>0</v>
      </c>
      <c r="BL424" s="81">
        <v>0</v>
      </c>
      <c r="BM424" s="82"/>
      <c r="BN424" s="81">
        <v>0</v>
      </c>
      <c r="BO424" s="81">
        <v>0</v>
      </c>
      <c r="BP424" s="81">
        <v>0</v>
      </c>
      <c r="BQ424" s="81">
        <v>0</v>
      </c>
      <c r="BR424" s="81">
        <v>0</v>
      </c>
      <c r="BS424" s="81">
        <v>0</v>
      </c>
      <c r="BT424"/>
      <c r="BU424" s="80">
        <v>0</v>
      </c>
      <c r="BV424" s="80">
        <v>0</v>
      </c>
      <c r="BW424" s="80">
        <v>0</v>
      </c>
      <c r="BX424" s="80">
        <v>0</v>
      </c>
      <c r="BY424" s="80">
        <v>0</v>
      </c>
      <c r="BZ424" s="80">
        <v>0</v>
      </c>
      <c r="CA424" s="80">
        <v>0</v>
      </c>
      <c r="CB424" s="80">
        <v>0</v>
      </c>
      <c r="CC424" s="80">
        <v>0</v>
      </c>
    </row>
    <row r="425" spans="1:81">
      <c r="A425" s="80" t="s">
        <v>1701</v>
      </c>
      <c r="B425" s="80">
        <v>102</v>
      </c>
      <c r="C425" s="80">
        <v>18</v>
      </c>
      <c r="D425" s="80">
        <v>6</v>
      </c>
      <c r="E425" s="80">
        <v>2021</v>
      </c>
      <c r="F425" s="80" t="s">
        <v>75</v>
      </c>
      <c r="G425" s="174" t="s">
        <v>1698</v>
      </c>
      <c r="H425" s="80" t="s">
        <v>1699</v>
      </c>
      <c r="I425" s="177"/>
      <c r="J425" s="81">
        <v>2.028866410412602</v>
      </c>
      <c r="K425" s="81">
        <v>0.27189579959811816</v>
      </c>
      <c r="L425" s="81">
        <v>9.9766573691413569</v>
      </c>
      <c r="M425" s="81">
        <v>4.0702574988270088</v>
      </c>
      <c r="N425" s="81">
        <v>5.0461812411253479</v>
      </c>
      <c r="O425" s="81">
        <v>2.6855597104388629</v>
      </c>
      <c r="P425" s="81">
        <v>5.1089081088414119</v>
      </c>
      <c r="Q425" s="81">
        <v>0.14804319753337283</v>
      </c>
      <c r="R425" s="81">
        <v>0</v>
      </c>
      <c r="S425" s="81">
        <v>0.24952917583371631</v>
      </c>
      <c r="T425" s="82"/>
      <c r="U425" s="81">
        <v>97034</v>
      </c>
      <c r="V425" s="81">
        <v>97</v>
      </c>
      <c r="W425" s="81">
        <v>225</v>
      </c>
      <c r="X425" s="81">
        <v>903</v>
      </c>
      <c r="Y425" s="81">
        <v>1195</v>
      </c>
      <c r="Z425" s="81">
        <v>1976</v>
      </c>
      <c r="AA425" s="81">
        <v>1124</v>
      </c>
      <c r="AB425" s="81">
        <v>2481</v>
      </c>
      <c r="AC425" s="81">
        <v>0</v>
      </c>
      <c r="AD425" s="81">
        <v>0.24952917583371631</v>
      </c>
      <c r="AE425" s="82"/>
      <c r="AF425" s="81">
        <v>743238.67311581259</v>
      </c>
      <c r="AG425" s="81">
        <v>183967.76814321187</v>
      </c>
      <c r="AH425" s="81">
        <v>1437359.2801867931</v>
      </c>
      <c r="AI425" s="81">
        <v>5657315.709619212</v>
      </c>
      <c r="AJ425" s="81">
        <v>4412057.9474534411</v>
      </c>
      <c r="AK425" s="81">
        <v>0</v>
      </c>
      <c r="AL425" s="81">
        <v>0</v>
      </c>
      <c r="AM425" s="81">
        <v>325665.70565115905</v>
      </c>
      <c r="AN425" s="81">
        <v>0</v>
      </c>
      <c r="AO425" s="81">
        <v>0</v>
      </c>
      <c r="AP425" s="82"/>
      <c r="AQ425" s="81">
        <v>71</v>
      </c>
      <c r="AR425" s="81">
        <v>35</v>
      </c>
      <c r="AS425" s="81">
        <v>0</v>
      </c>
      <c r="AT425" s="81">
        <v>0</v>
      </c>
      <c r="AU425" s="81">
        <v>0</v>
      </c>
      <c r="AV425" s="81">
        <v>1</v>
      </c>
      <c r="AW425" s="81"/>
      <c r="AX425" s="82"/>
      <c r="AY425" s="81">
        <v>411.63600000000008</v>
      </c>
      <c r="AZ425" s="81">
        <v>11218.7</v>
      </c>
      <c r="BA425" s="81">
        <v>0</v>
      </c>
      <c r="BB425" s="81">
        <v>0</v>
      </c>
      <c r="BC425" s="81">
        <v>0</v>
      </c>
      <c r="BD425" s="81">
        <v>150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1697</v>
      </c>
      <c r="B426" s="80">
        <v>102</v>
      </c>
      <c r="C426" s="80">
        <v>19</v>
      </c>
      <c r="D426" s="80">
        <v>6</v>
      </c>
      <c r="E426" s="80">
        <v>2022</v>
      </c>
      <c r="F426" s="80" t="s">
        <v>568</v>
      </c>
      <c r="G426" s="174" t="s">
        <v>1698</v>
      </c>
      <c r="H426" s="80" t="s">
        <v>1699</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75</v>
      </c>
      <c r="AR426" s="81">
        <v>41</v>
      </c>
      <c r="AS426" s="81">
        <v>0</v>
      </c>
      <c r="AT426" s="81">
        <v>0</v>
      </c>
      <c r="AU426" s="81">
        <v>0</v>
      </c>
      <c r="AV426" s="81">
        <v>1</v>
      </c>
      <c r="AW426" s="81"/>
      <c r="AX426" s="82"/>
      <c r="AY426" s="81">
        <v>446.33600000000001</v>
      </c>
      <c r="AZ426" s="81">
        <v>11516.099999999999</v>
      </c>
      <c r="BA426" s="81">
        <v>0</v>
      </c>
      <c r="BB426" s="81">
        <v>0</v>
      </c>
      <c r="BC426" s="81">
        <v>0</v>
      </c>
      <c r="BD426" s="81">
        <v>150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2204</v>
      </c>
      <c r="B427" s="80">
        <v>256</v>
      </c>
      <c r="C427" s="80">
        <v>1</v>
      </c>
      <c r="D427" s="80">
        <v>16</v>
      </c>
      <c r="E427" s="80">
        <v>1990</v>
      </c>
      <c r="F427" s="80" t="s">
        <v>562</v>
      </c>
      <c r="G427" s="80" t="s">
        <v>2205</v>
      </c>
      <c r="H427" s="80" t="s">
        <v>2206</v>
      </c>
      <c r="I427" s="177"/>
      <c r="J427" s="81">
        <v>0</v>
      </c>
      <c r="K427" s="81">
        <v>0.4550885820655039</v>
      </c>
      <c r="L427" s="81">
        <v>3.365418424018757</v>
      </c>
      <c r="M427" s="81">
        <v>4.6105322976728402</v>
      </c>
      <c r="N427" s="81">
        <v>2.9102234844061705</v>
      </c>
      <c r="O427" s="81">
        <v>3.1873637923422948</v>
      </c>
      <c r="P427" s="81">
        <v>4.0360594164488264</v>
      </c>
      <c r="Q427" s="81">
        <v>0.2347781708528511</v>
      </c>
      <c r="R427" s="81">
        <v>0</v>
      </c>
      <c r="S427" s="81">
        <v>0.2312947321033926</v>
      </c>
      <c r="T427" s="82"/>
      <c r="U427" s="81">
        <v>0</v>
      </c>
      <c r="V427" s="81">
        <v>140</v>
      </c>
      <c r="W427" s="81">
        <v>38</v>
      </c>
      <c r="X427" s="81">
        <v>1590</v>
      </c>
      <c r="Y427" s="81">
        <v>997</v>
      </c>
      <c r="Z427" s="81">
        <v>1311</v>
      </c>
      <c r="AA427" s="81">
        <v>980</v>
      </c>
      <c r="AB427" s="81">
        <v>3812</v>
      </c>
      <c r="AC427" s="81">
        <v>0</v>
      </c>
      <c r="AD427" s="81">
        <v>0.2312947321033926</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2207</v>
      </c>
      <c r="B428" s="80">
        <v>257</v>
      </c>
      <c r="C428" s="80">
        <v>2</v>
      </c>
      <c r="D428" s="80">
        <v>16</v>
      </c>
      <c r="E428" s="80">
        <v>2005</v>
      </c>
      <c r="F428" s="80" t="s">
        <v>565</v>
      </c>
      <c r="G428" s="80" t="s">
        <v>2205</v>
      </c>
      <c r="H428" s="80" t="s">
        <v>2206</v>
      </c>
      <c r="I428" s="177"/>
      <c r="J428" s="81">
        <v>1.30348784329624</v>
      </c>
      <c r="K428" s="81">
        <v>0.34373707765090711</v>
      </c>
      <c r="L428" s="81">
        <v>0.25127459340251673</v>
      </c>
      <c r="M428" s="81">
        <v>7.780282018485754</v>
      </c>
      <c r="N428" s="81">
        <v>4.9170770122607612</v>
      </c>
      <c r="O428" s="81">
        <v>4.2461011257183179</v>
      </c>
      <c r="P428" s="81">
        <v>4.4453385411022506</v>
      </c>
      <c r="Q428" s="81">
        <v>0.20254909234807814</v>
      </c>
      <c r="R428" s="81">
        <v>0</v>
      </c>
      <c r="S428" s="81">
        <v>0.60583826262644269</v>
      </c>
      <c r="T428" s="82"/>
      <c r="U428" s="81">
        <v>141084</v>
      </c>
      <c r="V428" s="81">
        <v>131</v>
      </c>
      <c r="W428" s="81">
        <v>3</v>
      </c>
      <c r="X428" s="81">
        <v>1259</v>
      </c>
      <c r="Y428" s="81">
        <v>1085</v>
      </c>
      <c r="Z428" s="81">
        <v>2021</v>
      </c>
      <c r="AA428" s="81">
        <v>884</v>
      </c>
      <c r="AB428" s="81">
        <v>3438</v>
      </c>
      <c r="AC428" s="81">
        <v>0</v>
      </c>
      <c r="AD428" s="81">
        <v>0.60583826262644269</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2208</v>
      </c>
      <c r="B429" s="80">
        <v>258</v>
      </c>
      <c r="C429" s="80">
        <v>3</v>
      </c>
      <c r="D429" s="80">
        <v>16</v>
      </c>
      <c r="E429" s="80">
        <v>2006</v>
      </c>
      <c r="F429" s="80" t="s">
        <v>566</v>
      </c>
      <c r="G429" s="80" t="s">
        <v>2205</v>
      </c>
      <c r="H429" s="80" t="s">
        <v>2206</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2209</v>
      </c>
      <c r="B430" s="80">
        <v>259</v>
      </c>
      <c r="C430" s="80">
        <v>4</v>
      </c>
      <c r="D430" s="80">
        <v>16</v>
      </c>
      <c r="E430" s="80">
        <v>2007</v>
      </c>
      <c r="F430" s="80" t="s">
        <v>567</v>
      </c>
      <c r="G430" s="80" t="s">
        <v>2205</v>
      </c>
      <c r="H430" s="80" t="s">
        <v>2206</v>
      </c>
      <c r="I430" s="177"/>
      <c r="J430" s="81">
        <v>1.3090033485183625</v>
      </c>
      <c r="K430" s="81">
        <v>0.3112461874562395</v>
      </c>
      <c r="L430" s="81">
        <v>0.40096209028102076</v>
      </c>
      <c r="M430" s="81">
        <v>7.4206228361490538</v>
      </c>
      <c r="N430" s="81">
        <v>4.9861375280644316</v>
      </c>
      <c r="O430" s="81">
        <v>3.9349925493800546</v>
      </c>
      <c r="P430" s="81">
        <v>4.4222302213958207</v>
      </c>
      <c r="Q430" s="81">
        <v>0.20938036937790441</v>
      </c>
      <c r="R430" s="81">
        <v>0</v>
      </c>
      <c r="S430" s="81">
        <v>0.56047403281893982</v>
      </c>
      <c r="T430" s="82"/>
      <c r="U430" s="81">
        <v>167175</v>
      </c>
      <c r="V430" s="81">
        <v>124</v>
      </c>
      <c r="W430" s="81">
        <v>6</v>
      </c>
      <c r="X430" s="81">
        <v>1617</v>
      </c>
      <c r="Y430" s="81">
        <v>1079</v>
      </c>
      <c r="Z430" s="81">
        <v>1947</v>
      </c>
      <c r="AA430" s="81">
        <v>866</v>
      </c>
      <c r="AB430" s="81">
        <v>3366</v>
      </c>
      <c r="AC430" s="81">
        <v>0</v>
      </c>
      <c r="AD430" s="81">
        <v>0.56047403281893982</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2210</v>
      </c>
      <c r="B431" s="80">
        <v>260</v>
      </c>
      <c r="C431" s="80">
        <v>5</v>
      </c>
      <c r="D431" s="80">
        <v>16</v>
      </c>
      <c r="E431" s="80">
        <v>2008</v>
      </c>
      <c r="F431" s="80" t="s">
        <v>84</v>
      </c>
      <c r="G431" s="80" t="s">
        <v>2205</v>
      </c>
      <c r="H431" s="80" t="s">
        <v>2206</v>
      </c>
      <c r="I431" s="177"/>
      <c r="J431" s="81">
        <v>1.2159904359572735</v>
      </c>
      <c r="K431" s="81">
        <v>0.24658294776341336</v>
      </c>
      <c r="L431" s="81">
        <v>0.39170882111690458</v>
      </c>
      <c r="M431" s="81">
        <v>8.3156059081164706</v>
      </c>
      <c r="N431" s="81">
        <v>4.8061751002611768</v>
      </c>
      <c r="O431" s="81">
        <v>3.7761814919575896</v>
      </c>
      <c r="P431" s="81">
        <v>4.2437672544064471</v>
      </c>
      <c r="Q431" s="81">
        <v>0.20409825353227146</v>
      </c>
      <c r="R431" s="81">
        <v>0</v>
      </c>
      <c r="S431" s="81">
        <v>0.6001881060051687</v>
      </c>
      <c r="T431" s="82"/>
      <c r="U431" s="81">
        <v>161834</v>
      </c>
      <c r="V431" s="81">
        <v>124</v>
      </c>
      <c r="W431" s="81">
        <v>6</v>
      </c>
      <c r="X431" s="81">
        <v>1617</v>
      </c>
      <c r="Y431" s="81">
        <v>1090</v>
      </c>
      <c r="Z431" s="81">
        <v>1934</v>
      </c>
      <c r="AA431" s="81">
        <v>832</v>
      </c>
      <c r="AB431" s="81">
        <v>3335</v>
      </c>
      <c r="AC431" s="81">
        <v>0</v>
      </c>
      <c r="AD431" s="81">
        <v>0.6001881060051687</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2211</v>
      </c>
      <c r="B432" s="80">
        <v>261</v>
      </c>
      <c r="C432" s="80">
        <v>6</v>
      </c>
      <c r="D432" s="80">
        <v>16</v>
      </c>
      <c r="E432" s="80">
        <v>2009</v>
      </c>
      <c r="F432" s="80" t="s">
        <v>85</v>
      </c>
      <c r="G432" s="80" t="s">
        <v>2205</v>
      </c>
      <c r="H432" s="80" t="s">
        <v>2206</v>
      </c>
      <c r="I432" s="177"/>
      <c r="J432" s="81">
        <v>1.0747319955724473</v>
      </c>
      <c r="K432" s="81">
        <v>0.24955209899170946</v>
      </c>
      <c r="L432" s="81">
        <v>0.52123618378024983</v>
      </c>
      <c r="M432" s="81">
        <v>7.9112075590347004</v>
      </c>
      <c r="N432" s="81">
        <v>4.4360800564864276</v>
      </c>
      <c r="O432" s="81">
        <v>3.801992363608798</v>
      </c>
      <c r="P432" s="81">
        <v>4.1685353209599585</v>
      </c>
      <c r="Q432" s="81">
        <v>0.19285050401181819</v>
      </c>
      <c r="R432" s="81">
        <v>0</v>
      </c>
      <c r="S432" s="81">
        <v>0.48840851634324511</v>
      </c>
      <c r="T432" s="82"/>
      <c r="U432" s="81">
        <v>123816</v>
      </c>
      <c r="V432" s="81">
        <v>128</v>
      </c>
      <c r="W432" s="81">
        <v>11</v>
      </c>
      <c r="X432" s="81">
        <v>1524</v>
      </c>
      <c r="Y432" s="81">
        <v>1099</v>
      </c>
      <c r="Z432" s="81">
        <v>1922</v>
      </c>
      <c r="AA432" s="81">
        <v>839</v>
      </c>
      <c r="AB432" s="81">
        <v>3308</v>
      </c>
      <c r="AC432" s="81">
        <v>0</v>
      </c>
      <c r="AD432" s="81">
        <v>0.48840851634324511</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0</v>
      </c>
      <c r="BK432" s="81">
        <v>9.08</v>
      </c>
      <c r="BL432" s="81">
        <v>0</v>
      </c>
      <c r="BM432" s="82"/>
      <c r="BN432" s="81">
        <v>0</v>
      </c>
      <c r="BO432" s="81">
        <v>0</v>
      </c>
      <c r="BP432" s="81">
        <v>0</v>
      </c>
      <c r="BQ432" s="81">
        <v>0</v>
      </c>
      <c r="BR432" s="81">
        <v>2</v>
      </c>
      <c r="BS432" s="81">
        <v>0</v>
      </c>
      <c r="BT432"/>
      <c r="BU432" s="80"/>
      <c r="BV432" s="80"/>
      <c r="BW432" s="80"/>
      <c r="BX432" s="80"/>
      <c r="BY432" s="80"/>
      <c r="BZ432" s="80"/>
      <c r="CA432" s="80"/>
      <c r="CB432" s="80"/>
      <c r="CC432" s="80"/>
    </row>
    <row r="433" spans="1:81">
      <c r="A433" s="80" t="s">
        <v>2212</v>
      </c>
      <c r="B433" s="80">
        <v>262</v>
      </c>
      <c r="C433" s="80">
        <v>7</v>
      </c>
      <c r="D433" s="80">
        <v>16</v>
      </c>
      <c r="E433" s="80">
        <v>2010</v>
      </c>
      <c r="F433" s="80" t="s">
        <v>86</v>
      </c>
      <c r="G433" s="80" t="s">
        <v>2205</v>
      </c>
      <c r="H433" s="80" t="s">
        <v>2206</v>
      </c>
      <c r="I433" s="177"/>
      <c r="J433" s="81">
        <v>1.0262486777737527</v>
      </c>
      <c r="K433" s="81">
        <v>0.25435762395795619</v>
      </c>
      <c r="L433" s="81">
        <v>0.49347365144946637</v>
      </c>
      <c r="M433" s="81">
        <v>7.7155643037987822</v>
      </c>
      <c r="N433" s="81">
        <v>4.4397515131677316</v>
      </c>
      <c r="O433" s="81">
        <v>3.8572597709219494</v>
      </c>
      <c r="P433" s="81">
        <v>4.0816682757662113</v>
      </c>
      <c r="Q433" s="81">
        <v>0.19864675824034222</v>
      </c>
      <c r="R433" s="81">
        <v>0</v>
      </c>
      <c r="S433" s="81">
        <v>0.34606533616830154</v>
      </c>
      <c r="T433" s="82"/>
      <c r="U433" s="81">
        <v>126483</v>
      </c>
      <c r="V433" s="81">
        <v>128</v>
      </c>
      <c r="W433" s="81">
        <v>11</v>
      </c>
      <c r="X433" s="81">
        <v>1524</v>
      </c>
      <c r="Y433" s="81">
        <v>1098</v>
      </c>
      <c r="Z433" s="81">
        <v>1959</v>
      </c>
      <c r="AA433" s="81">
        <v>801</v>
      </c>
      <c r="AB433" s="81">
        <v>3265</v>
      </c>
      <c r="AC433" s="81">
        <v>0</v>
      </c>
      <c r="AD433" s="81">
        <v>0.34606533616830154</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0</v>
      </c>
      <c r="BK433" s="81">
        <v>9.298</v>
      </c>
      <c r="BL433" s="81">
        <v>0</v>
      </c>
      <c r="BM433" s="82"/>
      <c r="BN433" s="81">
        <v>0</v>
      </c>
      <c r="BO433" s="81">
        <v>0</v>
      </c>
      <c r="BP433" s="81">
        <v>0</v>
      </c>
      <c r="BQ433" s="81">
        <v>0</v>
      </c>
      <c r="BR433" s="81">
        <v>2</v>
      </c>
      <c r="BS433" s="81">
        <v>0</v>
      </c>
      <c r="BT433"/>
      <c r="BU433" s="80">
        <v>9.298</v>
      </c>
      <c r="BV433" s="80">
        <v>0</v>
      </c>
      <c r="BW433" s="80">
        <v>0</v>
      </c>
      <c r="BX433" s="80">
        <v>0</v>
      </c>
      <c r="BY433" s="80">
        <v>0</v>
      </c>
      <c r="BZ433" s="80">
        <v>0</v>
      </c>
      <c r="CA433" s="80">
        <v>0</v>
      </c>
      <c r="CB433" s="80">
        <v>0</v>
      </c>
      <c r="CC433" s="80">
        <v>0</v>
      </c>
    </row>
    <row r="434" spans="1:81">
      <c r="A434" s="80" t="s">
        <v>2213</v>
      </c>
      <c r="B434" s="80">
        <v>263</v>
      </c>
      <c r="C434" s="80">
        <v>8</v>
      </c>
      <c r="D434" s="80">
        <v>16</v>
      </c>
      <c r="E434" s="80">
        <v>2011</v>
      </c>
      <c r="F434" s="80" t="s">
        <v>87</v>
      </c>
      <c r="G434" s="80" t="s">
        <v>2205</v>
      </c>
      <c r="H434" s="80" t="s">
        <v>2206</v>
      </c>
      <c r="I434" s="177"/>
      <c r="J434" s="81">
        <v>1.1424404534463832</v>
      </c>
      <c r="K434" s="81">
        <v>0.34166950923896039</v>
      </c>
      <c r="L434" s="81">
        <v>0.46068221416643212</v>
      </c>
      <c r="M434" s="81">
        <v>8.9793987211720392</v>
      </c>
      <c r="N434" s="81">
        <v>5.2014476188421899</v>
      </c>
      <c r="O434" s="81">
        <v>3.8388378154587719</v>
      </c>
      <c r="P434" s="81">
        <v>3.8152607197607442</v>
      </c>
      <c r="Q434" s="81">
        <v>0.22562328520406399</v>
      </c>
      <c r="R434" s="81">
        <v>0</v>
      </c>
      <c r="S434" s="81">
        <v>0.40057541921707135</v>
      </c>
      <c r="T434" s="82"/>
      <c r="U434" s="81">
        <v>116108</v>
      </c>
      <c r="V434" s="81">
        <v>128</v>
      </c>
      <c r="W434" s="81">
        <v>11</v>
      </c>
      <c r="X434" s="81">
        <v>1524</v>
      </c>
      <c r="Y434" s="81">
        <v>1099</v>
      </c>
      <c r="Z434" s="81">
        <v>1992</v>
      </c>
      <c r="AA434" s="81">
        <v>771</v>
      </c>
      <c r="AB434" s="81">
        <v>3215</v>
      </c>
      <c r="AC434" s="81">
        <v>0</v>
      </c>
      <c r="AD434" s="81">
        <v>0.40057541921707135</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0</v>
      </c>
      <c r="BK434" s="81">
        <v>7.5190000000000001</v>
      </c>
      <c r="BL434" s="81">
        <v>0</v>
      </c>
      <c r="BM434" s="82"/>
      <c r="BN434" s="81">
        <v>0</v>
      </c>
      <c r="BO434" s="81">
        <v>0</v>
      </c>
      <c r="BP434" s="81">
        <v>0</v>
      </c>
      <c r="BQ434" s="81">
        <v>0</v>
      </c>
      <c r="BR434" s="81">
        <v>2</v>
      </c>
      <c r="BS434" s="81">
        <v>0</v>
      </c>
      <c r="BT434"/>
      <c r="BU434" s="80">
        <v>7.5190000000000001</v>
      </c>
      <c r="BV434" s="80">
        <v>0</v>
      </c>
      <c r="BW434" s="80">
        <v>0</v>
      </c>
      <c r="BX434" s="80">
        <v>0</v>
      </c>
      <c r="BY434" s="80">
        <v>0</v>
      </c>
      <c r="BZ434" s="80">
        <v>0</v>
      </c>
      <c r="CA434" s="80">
        <v>0</v>
      </c>
      <c r="CB434" s="80">
        <v>0</v>
      </c>
      <c r="CC434" s="80">
        <v>0</v>
      </c>
    </row>
    <row r="435" spans="1:81">
      <c r="A435" s="80" t="s">
        <v>2214</v>
      </c>
      <c r="B435" s="80">
        <v>264</v>
      </c>
      <c r="C435" s="80">
        <v>9</v>
      </c>
      <c r="D435" s="80">
        <v>16</v>
      </c>
      <c r="E435" s="80">
        <v>2012</v>
      </c>
      <c r="F435" s="80" t="s">
        <v>88</v>
      </c>
      <c r="G435" s="80" t="s">
        <v>2205</v>
      </c>
      <c r="H435" s="80" t="s">
        <v>2206</v>
      </c>
      <c r="I435" s="177"/>
      <c r="J435" s="81">
        <v>1.41301345323675</v>
      </c>
      <c r="K435" s="81">
        <v>0.32074913643616787</v>
      </c>
      <c r="L435" s="81">
        <v>0.46205809861112607</v>
      </c>
      <c r="M435" s="81">
        <v>10.102908950681085</v>
      </c>
      <c r="N435" s="81">
        <v>5.4754017299474596</v>
      </c>
      <c r="O435" s="81">
        <v>3.8296608504682772</v>
      </c>
      <c r="P435" s="81">
        <v>3.7722721613674399</v>
      </c>
      <c r="Q435" s="81">
        <v>0.24010200041086471</v>
      </c>
      <c r="R435" s="81">
        <v>0</v>
      </c>
      <c r="S435" s="81">
        <v>0.60634057098354499</v>
      </c>
      <c r="T435" s="82"/>
      <c r="U435" s="81">
        <v>131701</v>
      </c>
      <c r="V435" s="81">
        <v>128</v>
      </c>
      <c r="W435" s="81">
        <v>11</v>
      </c>
      <c r="X435" s="81">
        <v>1524</v>
      </c>
      <c r="Y435" s="81">
        <v>1088</v>
      </c>
      <c r="Z435" s="81">
        <v>2003</v>
      </c>
      <c r="AA435" s="81">
        <v>758</v>
      </c>
      <c r="AB435" s="81">
        <v>3149</v>
      </c>
      <c r="AC435" s="81">
        <v>0</v>
      </c>
      <c r="AD435" s="81">
        <v>0.60634057098354499</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0</v>
      </c>
      <c r="BK435" s="81">
        <v>9.2189999999999994</v>
      </c>
      <c r="BL435" s="81">
        <v>0</v>
      </c>
      <c r="BM435" s="82"/>
      <c r="BN435" s="81">
        <v>0</v>
      </c>
      <c r="BO435" s="81">
        <v>0</v>
      </c>
      <c r="BP435" s="81">
        <v>0</v>
      </c>
      <c r="BQ435" s="81">
        <v>0</v>
      </c>
      <c r="BR435" s="81">
        <v>3</v>
      </c>
      <c r="BS435" s="81">
        <v>0</v>
      </c>
      <c r="BT435"/>
      <c r="BU435" s="80">
        <v>9.2189999999999994</v>
      </c>
      <c r="BV435" s="80">
        <v>0</v>
      </c>
      <c r="BW435" s="80">
        <v>0</v>
      </c>
      <c r="BX435" s="80">
        <v>0</v>
      </c>
      <c r="BY435" s="80">
        <v>0</v>
      </c>
      <c r="BZ435" s="80">
        <v>0</v>
      </c>
      <c r="CA435" s="80">
        <v>0</v>
      </c>
      <c r="CB435" s="80">
        <v>0</v>
      </c>
      <c r="CC435" s="80">
        <v>0</v>
      </c>
    </row>
    <row r="436" spans="1:81">
      <c r="A436" s="80" t="s">
        <v>2215</v>
      </c>
      <c r="B436" s="80">
        <v>265</v>
      </c>
      <c r="C436" s="80">
        <v>10</v>
      </c>
      <c r="D436" s="80">
        <v>16</v>
      </c>
      <c r="E436" s="80">
        <v>2013</v>
      </c>
      <c r="F436" s="80" t="s">
        <v>89</v>
      </c>
      <c r="G436" s="80" t="s">
        <v>2205</v>
      </c>
      <c r="H436" s="80" t="s">
        <v>2206</v>
      </c>
      <c r="I436" s="177"/>
      <c r="J436" s="81">
        <v>1.2908423425513691</v>
      </c>
      <c r="K436" s="81">
        <v>0.27230781030014417</v>
      </c>
      <c r="L436" s="81">
        <v>0.33519873974755371</v>
      </c>
      <c r="M436" s="81">
        <v>8.7194478477489969</v>
      </c>
      <c r="N436" s="81">
        <v>5.4053312006124399</v>
      </c>
      <c r="O436" s="81">
        <v>3.6513395545891276</v>
      </c>
      <c r="P436" s="81">
        <v>3.8714068598682605</v>
      </c>
      <c r="Q436" s="81">
        <v>0.24142874898382716</v>
      </c>
      <c r="R436" s="81">
        <v>0</v>
      </c>
      <c r="S436" s="81">
        <v>0.40889282907719821</v>
      </c>
      <c r="T436" s="82"/>
      <c r="U436" s="81">
        <v>132278</v>
      </c>
      <c r="V436" s="81">
        <v>128</v>
      </c>
      <c r="W436" s="81">
        <v>11</v>
      </c>
      <c r="X436" s="81">
        <v>1524</v>
      </c>
      <c r="Y436" s="81">
        <v>1092</v>
      </c>
      <c r="Z436" s="81">
        <v>1995</v>
      </c>
      <c r="AA436" s="81">
        <v>775</v>
      </c>
      <c r="AB436" s="81">
        <v>3121</v>
      </c>
      <c r="AC436" s="81">
        <v>0</v>
      </c>
      <c r="AD436" s="81">
        <v>0.40889282907719821</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0</v>
      </c>
      <c r="BJ436" s="81">
        <v>0</v>
      </c>
      <c r="BK436" s="81">
        <v>9.1110000000000007</v>
      </c>
      <c r="BL436" s="81">
        <v>0</v>
      </c>
      <c r="BM436" s="82"/>
      <c r="BN436" s="81">
        <v>0</v>
      </c>
      <c r="BO436" s="81">
        <v>0</v>
      </c>
      <c r="BP436" s="81">
        <v>0</v>
      </c>
      <c r="BQ436" s="81">
        <v>0</v>
      </c>
      <c r="BR436" s="81">
        <v>2</v>
      </c>
      <c r="BS436" s="81">
        <v>0</v>
      </c>
      <c r="BT436"/>
      <c r="BU436" s="80">
        <v>9.1110000000000007</v>
      </c>
      <c r="BV436" s="80">
        <v>0</v>
      </c>
      <c r="BW436" s="80">
        <v>0</v>
      </c>
      <c r="BX436" s="80">
        <v>0</v>
      </c>
      <c r="BY436" s="80">
        <v>0</v>
      </c>
      <c r="BZ436" s="80">
        <v>0</v>
      </c>
      <c r="CA436" s="80">
        <v>0</v>
      </c>
      <c r="CB436" s="80">
        <v>0</v>
      </c>
      <c r="CC436" s="80">
        <v>0</v>
      </c>
    </row>
    <row r="437" spans="1:81">
      <c r="A437" s="80" t="s">
        <v>2216</v>
      </c>
      <c r="B437" s="80">
        <v>266</v>
      </c>
      <c r="C437" s="80">
        <v>11</v>
      </c>
      <c r="D437" s="80">
        <v>16</v>
      </c>
      <c r="E437" s="80">
        <v>2014</v>
      </c>
      <c r="F437" s="80" t="s">
        <v>90</v>
      </c>
      <c r="G437" s="80" t="s">
        <v>2205</v>
      </c>
      <c r="H437" s="80" t="s">
        <v>2206</v>
      </c>
      <c r="I437" s="177"/>
      <c r="J437" s="81">
        <v>1.1568889165972203</v>
      </c>
      <c r="K437" s="81">
        <v>0.18255989656036309</v>
      </c>
      <c r="L437" s="81">
        <v>0.18358059693181866</v>
      </c>
      <c r="M437" s="81">
        <v>8.5783973982018242</v>
      </c>
      <c r="N437" s="81">
        <v>5.2164936721938568</v>
      </c>
      <c r="O437" s="81">
        <v>3.5050945905414554</v>
      </c>
      <c r="P437" s="81">
        <v>3.9166491005117012</v>
      </c>
      <c r="Q437" s="81">
        <v>0.22488598133010171</v>
      </c>
      <c r="R437" s="81">
        <v>0</v>
      </c>
      <c r="S437" s="81">
        <v>0.51744147118622263</v>
      </c>
      <c r="T437" s="82"/>
      <c r="U437" s="81">
        <v>127504</v>
      </c>
      <c r="V437" s="81">
        <v>79</v>
      </c>
      <c r="W437" s="81">
        <v>4</v>
      </c>
      <c r="X437" s="81">
        <v>1341</v>
      </c>
      <c r="Y437" s="81">
        <v>1079</v>
      </c>
      <c r="Z437" s="81">
        <v>2017</v>
      </c>
      <c r="AA437" s="81">
        <v>780</v>
      </c>
      <c r="AB437" s="81">
        <v>3030</v>
      </c>
      <c r="AC437" s="81">
        <v>0</v>
      </c>
      <c r="AD437" s="81">
        <v>0.51744147118622263</v>
      </c>
      <c r="AE437" s="82"/>
      <c r="AF437" s="81">
        <v>1226313.5460445972</v>
      </c>
      <c r="AG437" s="81">
        <v>143783.57991077309</v>
      </c>
      <c r="AH437" s="81">
        <v>41014.125530569843</v>
      </c>
      <c r="AI437" s="81">
        <v>9223789.1797973905</v>
      </c>
      <c r="AJ437" s="81">
        <v>6468197.2680727998</v>
      </c>
      <c r="AK437" s="81">
        <v>0</v>
      </c>
      <c r="AL437" s="81">
        <v>0</v>
      </c>
      <c r="AM437" s="81">
        <v>415973.72205864836</v>
      </c>
      <c r="AN437" s="81">
        <v>0</v>
      </c>
      <c r="AO437" s="81">
        <v>0</v>
      </c>
      <c r="AP437" s="82"/>
      <c r="AQ437" s="81">
        <v>26</v>
      </c>
      <c r="AR437" s="81">
        <v>3</v>
      </c>
      <c r="AS437" s="81">
        <v>0</v>
      </c>
      <c r="AT437" s="81">
        <v>0</v>
      </c>
      <c r="AU437" s="81">
        <v>0</v>
      </c>
      <c r="AV437" s="81">
        <v>0</v>
      </c>
      <c r="AW437" s="81" t="s">
        <v>564</v>
      </c>
      <c r="AX437" s="82"/>
      <c r="AY437" s="81">
        <v>114.7</v>
      </c>
      <c r="AZ437" s="81">
        <v>42.4</v>
      </c>
      <c r="BA437" s="81">
        <v>0</v>
      </c>
      <c r="BB437" s="81">
        <v>0</v>
      </c>
      <c r="BC437" s="81">
        <v>0</v>
      </c>
      <c r="BD437" s="81">
        <v>0</v>
      </c>
      <c r="BE437" s="81" t="s">
        <v>564</v>
      </c>
      <c r="BF437" s="82"/>
      <c r="BG437" s="81">
        <v>0</v>
      </c>
      <c r="BH437" s="81">
        <v>0</v>
      </c>
      <c r="BI437" s="81">
        <v>0</v>
      </c>
      <c r="BJ437" s="81">
        <v>0</v>
      </c>
      <c r="BK437" s="81">
        <v>7.9169999999999998</v>
      </c>
      <c r="BL437" s="81">
        <v>0</v>
      </c>
      <c r="BM437" s="82"/>
      <c r="BN437" s="81">
        <v>0</v>
      </c>
      <c r="BO437" s="81">
        <v>0</v>
      </c>
      <c r="BP437" s="81">
        <v>0</v>
      </c>
      <c r="BQ437" s="81">
        <v>0</v>
      </c>
      <c r="BR437" s="81">
        <v>2</v>
      </c>
      <c r="BS437" s="81">
        <v>0</v>
      </c>
      <c r="BT437"/>
      <c r="BU437" s="80">
        <v>7.9169999999999998</v>
      </c>
      <c r="BV437" s="80">
        <v>0</v>
      </c>
      <c r="BW437" s="80">
        <v>0</v>
      </c>
      <c r="BX437" s="80">
        <v>0</v>
      </c>
      <c r="BY437" s="80">
        <v>0</v>
      </c>
      <c r="BZ437" s="80">
        <v>0</v>
      </c>
      <c r="CA437" s="80">
        <v>0</v>
      </c>
      <c r="CB437" s="80">
        <v>0</v>
      </c>
      <c r="CC437" s="80">
        <v>0</v>
      </c>
    </row>
    <row r="438" spans="1:81">
      <c r="A438" s="80" t="s">
        <v>2217</v>
      </c>
      <c r="B438" s="80">
        <v>267</v>
      </c>
      <c r="C438" s="80">
        <v>12</v>
      </c>
      <c r="D438" s="80">
        <v>16</v>
      </c>
      <c r="E438" s="80">
        <v>2015</v>
      </c>
      <c r="F438" s="80" t="s">
        <v>91</v>
      </c>
      <c r="G438" s="80" t="s">
        <v>2205</v>
      </c>
      <c r="H438" s="80" t="s">
        <v>2206</v>
      </c>
      <c r="I438" s="177"/>
      <c r="J438" s="81">
        <v>0.92110643767995937</v>
      </c>
      <c r="K438" s="81">
        <v>0.18449643699462712</v>
      </c>
      <c r="L438" s="81">
        <v>0.18673960359118824</v>
      </c>
      <c r="M438" s="81">
        <v>8.4394159814493879</v>
      </c>
      <c r="N438" s="81">
        <v>4.6902038755337685</v>
      </c>
      <c r="O438" s="81">
        <v>3.4871368471915427</v>
      </c>
      <c r="P438" s="81">
        <v>3.964958448665417</v>
      </c>
      <c r="Q438" s="81">
        <v>0.2146302419409718</v>
      </c>
      <c r="R438" s="81">
        <v>0</v>
      </c>
      <c r="S438" s="81">
        <v>0.25579335194978198</v>
      </c>
      <c r="T438" s="82"/>
      <c r="U438" s="81">
        <v>112402</v>
      </c>
      <c r="V438" s="81">
        <v>79</v>
      </c>
      <c r="W438" s="81">
        <v>4</v>
      </c>
      <c r="X438" s="81">
        <v>1341</v>
      </c>
      <c r="Y438" s="81">
        <v>1082</v>
      </c>
      <c r="Z438" s="81">
        <v>2026</v>
      </c>
      <c r="AA438" s="81">
        <v>789</v>
      </c>
      <c r="AB438" s="81">
        <v>2954</v>
      </c>
      <c r="AC438" s="81">
        <v>0</v>
      </c>
      <c r="AD438" s="81">
        <v>0.25579335194978198</v>
      </c>
      <c r="AE438" s="82"/>
      <c r="AF438" s="81">
        <v>979771.88605842146</v>
      </c>
      <c r="AG438" s="81">
        <v>135670.53430719228</v>
      </c>
      <c r="AH438" s="81">
        <v>32480.321935480504</v>
      </c>
      <c r="AI438" s="81">
        <v>9448847.2003333122</v>
      </c>
      <c r="AJ438" s="81">
        <v>5929407.5638141055</v>
      </c>
      <c r="AK438" s="81">
        <v>0</v>
      </c>
      <c r="AL438" s="81">
        <v>0</v>
      </c>
      <c r="AM438" s="81">
        <v>404833.30843605561</v>
      </c>
      <c r="AN438" s="81">
        <v>0</v>
      </c>
      <c r="AO438" s="81">
        <v>0</v>
      </c>
      <c r="AP438" s="82"/>
      <c r="AQ438" s="81">
        <v>28</v>
      </c>
      <c r="AR438" s="81">
        <v>5</v>
      </c>
      <c r="AS438" s="81">
        <v>0</v>
      </c>
      <c r="AT438" s="81">
        <v>0</v>
      </c>
      <c r="AU438" s="81">
        <v>0</v>
      </c>
      <c r="AV438" s="81">
        <v>0</v>
      </c>
      <c r="AW438" s="81" t="s">
        <v>564</v>
      </c>
      <c r="AX438" s="82"/>
      <c r="AY438" s="81">
        <v>131.69999999999999</v>
      </c>
      <c r="AZ438" s="81">
        <v>141.4</v>
      </c>
      <c r="BA438" s="81">
        <v>0</v>
      </c>
      <c r="BB438" s="81">
        <v>0</v>
      </c>
      <c r="BC438" s="81">
        <v>0</v>
      </c>
      <c r="BD438" s="81">
        <v>0</v>
      </c>
      <c r="BE438" s="81" t="s">
        <v>564</v>
      </c>
      <c r="BF438" s="82"/>
      <c r="BG438" s="81">
        <v>0</v>
      </c>
      <c r="BH438" s="81">
        <v>0</v>
      </c>
      <c r="BI438" s="81">
        <v>0</v>
      </c>
      <c r="BJ438" s="81">
        <v>0</v>
      </c>
      <c r="BK438" s="81">
        <v>4.13</v>
      </c>
      <c r="BL438" s="81">
        <v>0</v>
      </c>
      <c r="BM438" s="82"/>
      <c r="BN438" s="81">
        <v>0</v>
      </c>
      <c r="BO438" s="81">
        <v>0</v>
      </c>
      <c r="BP438" s="81">
        <v>0</v>
      </c>
      <c r="BQ438" s="81">
        <v>0</v>
      </c>
      <c r="BR438" s="81">
        <v>1</v>
      </c>
      <c r="BS438" s="81">
        <v>0</v>
      </c>
      <c r="BT438"/>
      <c r="BU438" s="80">
        <v>4.13</v>
      </c>
      <c r="BV438" s="80">
        <v>0</v>
      </c>
      <c r="BW438" s="80">
        <v>0</v>
      </c>
      <c r="BX438" s="80">
        <v>0</v>
      </c>
      <c r="BY438" s="80">
        <v>0</v>
      </c>
      <c r="BZ438" s="80">
        <v>0</v>
      </c>
      <c r="CA438" s="80">
        <v>0</v>
      </c>
      <c r="CB438" s="80">
        <v>0</v>
      </c>
      <c r="CC438" s="80">
        <v>0</v>
      </c>
    </row>
    <row r="439" spans="1:81">
      <c r="A439" s="80" t="s">
        <v>2218</v>
      </c>
      <c r="B439" s="80">
        <v>268</v>
      </c>
      <c r="C439" s="80">
        <v>13</v>
      </c>
      <c r="D439" s="80">
        <v>16</v>
      </c>
      <c r="E439" s="80">
        <v>2016</v>
      </c>
      <c r="F439" s="80" t="s">
        <v>92</v>
      </c>
      <c r="G439" s="80" t="s">
        <v>2205</v>
      </c>
      <c r="H439" s="80" t="s">
        <v>2206</v>
      </c>
      <c r="I439" s="177"/>
      <c r="J439" s="81">
        <v>1.024796768270511</v>
      </c>
      <c r="K439" s="81">
        <v>0.18951987543885551</v>
      </c>
      <c r="L439" s="81">
        <v>0.2047400913405058</v>
      </c>
      <c r="M439" s="81">
        <v>6.1656214382905583</v>
      </c>
      <c r="N439" s="81">
        <v>4.404126489259629</v>
      </c>
      <c r="O439" s="81">
        <v>3.4753962370853699</v>
      </c>
      <c r="P439" s="81">
        <v>4.1785008632922178</v>
      </c>
      <c r="Q439" s="81">
        <v>0.2057510971308546</v>
      </c>
      <c r="R439" s="81">
        <v>0</v>
      </c>
      <c r="S439" s="81">
        <v>0.56603856401748931</v>
      </c>
      <c r="T439" s="82"/>
      <c r="U439" s="81">
        <v>123231</v>
      </c>
      <c r="V439" s="81">
        <v>79</v>
      </c>
      <c r="W439" s="81">
        <v>4</v>
      </c>
      <c r="X439" s="81">
        <v>1341</v>
      </c>
      <c r="Y439" s="81">
        <v>1092</v>
      </c>
      <c r="Z439" s="81">
        <v>2044</v>
      </c>
      <c r="AA439" s="81">
        <v>860</v>
      </c>
      <c r="AB439" s="81">
        <v>2913</v>
      </c>
      <c r="AC439" s="81">
        <v>0</v>
      </c>
      <c r="AD439" s="81">
        <v>0.56603856401748931</v>
      </c>
      <c r="AE439" s="82"/>
      <c r="AF439" s="81">
        <v>1138054.8809140259</v>
      </c>
      <c r="AG439" s="81">
        <v>133733.9923614421</v>
      </c>
      <c r="AH439" s="81">
        <v>28576.521459201282</v>
      </c>
      <c r="AI439" s="81">
        <v>8416283.0000264589</v>
      </c>
      <c r="AJ439" s="81">
        <v>5575509.7133631147</v>
      </c>
      <c r="AK439" s="81">
        <v>0</v>
      </c>
      <c r="AL439" s="81">
        <v>0</v>
      </c>
      <c r="AM439" s="81">
        <v>399524.58086645819</v>
      </c>
      <c r="AN439" s="81">
        <v>0</v>
      </c>
      <c r="AO439" s="81">
        <v>0</v>
      </c>
      <c r="AP439" s="82"/>
      <c r="AQ439" s="81">
        <v>28</v>
      </c>
      <c r="AR439" s="81">
        <v>5</v>
      </c>
      <c r="AS439" s="81">
        <v>0</v>
      </c>
      <c r="AT439" s="81">
        <v>0</v>
      </c>
      <c r="AU439" s="81">
        <v>0</v>
      </c>
      <c r="AV439" s="81">
        <v>0</v>
      </c>
      <c r="AW439" s="81" t="s">
        <v>564</v>
      </c>
      <c r="AX439" s="82"/>
      <c r="AY439" s="81">
        <v>131.69999999999999</v>
      </c>
      <c r="AZ439" s="81">
        <v>141.4</v>
      </c>
      <c r="BA439" s="81">
        <v>0</v>
      </c>
      <c r="BB439" s="81">
        <v>0</v>
      </c>
      <c r="BC439" s="81">
        <v>0</v>
      </c>
      <c r="BD439" s="81">
        <v>0</v>
      </c>
      <c r="BE439" s="81" t="s">
        <v>564</v>
      </c>
      <c r="BF439" s="82"/>
      <c r="BG439" s="81">
        <v>0</v>
      </c>
      <c r="BH439" s="81">
        <v>0</v>
      </c>
      <c r="BI439" s="81">
        <v>0</v>
      </c>
      <c r="BJ439" s="81">
        <v>0</v>
      </c>
      <c r="BK439" s="81">
        <v>4.1740000000000004</v>
      </c>
      <c r="BL439" s="81">
        <v>0</v>
      </c>
      <c r="BM439" s="82"/>
      <c r="BN439" s="81">
        <v>0</v>
      </c>
      <c r="BO439" s="81">
        <v>0</v>
      </c>
      <c r="BP439" s="81">
        <v>0</v>
      </c>
      <c r="BQ439" s="81">
        <v>0</v>
      </c>
      <c r="BR439" s="81">
        <v>1</v>
      </c>
      <c r="BS439" s="81">
        <v>0</v>
      </c>
      <c r="BT439"/>
      <c r="BU439" s="80">
        <v>4.1740000000000004</v>
      </c>
      <c r="BV439" s="80">
        <v>0</v>
      </c>
      <c r="BW439" s="80">
        <v>0</v>
      </c>
      <c r="BX439" s="80">
        <v>0</v>
      </c>
      <c r="BY439" s="80">
        <v>0</v>
      </c>
      <c r="BZ439" s="80">
        <v>0</v>
      </c>
      <c r="CA439" s="80">
        <v>0</v>
      </c>
      <c r="CB439" s="80">
        <v>0</v>
      </c>
      <c r="CC439" s="80">
        <v>0</v>
      </c>
    </row>
    <row r="440" spans="1:81">
      <c r="A440" s="80" t="s">
        <v>2219</v>
      </c>
      <c r="B440" s="80">
        <v>269</v>
      </c>
      <c r="C440" s="80">
        <v>14</v>
      </c>
      <c r="D440" s="80">
        <v>16</v>
      </c>
      <c r="E440" s="80">
        <v>2017</v>
      </c>
      <c r="F440" s="80" t="s">
        <v>71</v>
      </c>
      <c r="G440" s="80" t="s">
        <v>2205</v>
      </c>
      <c r="H440" s="80" t="s">
        <v>2206</v>
      </c>
      <c r="I440" s="177"/>
      <c r="J440" s="81">
        <v>1.0108365365598979</v>
      </c>
      <c r="K440" s="81">
        <v>0.19479996489153911</v>
      </c>
      <c r="L440" s="81">
        <v>0.21211710925346949</v>
      </c>
      <c r="M440" s="81">
        <v>5.7148063412526025</v>
      </c>
      <c r="N440" s="81">
        <v>4.6778189021715431</v>
      </c>
      <c r="O440" s="81">
        <v>3.3768723766771673</v>
      </c>
      <c r="P440" s="81">
        <v>4.1230638904184254</v>
      </c>
      <c r="Q440" s="81">
        <v>0.19629609357930244</v>
      </c>
      <c r="R440" s="81">
        <v>0</v>
      </c>
      <c r="S440" s="81">
        <v>0.83825764442061945</v>
      </c>
      <c r="T440" s="82"/>
      <c r="U440" s="81">
        <v>128506</v>
      </c>
      <c r="V440" s="81">
        <v>79</v>
      </c>
      <c r="W440" s="81">
        <v>4</v>
      </c>
      <c r="X440" s="81">
        <v>1341</v>
      </c>
      <c r="Y440" s="81">
        <v>1093</v>
      </c>
      <c r="Z440" s="81">
        <v>2019</v>
      </c>
      <c r="AA440" s="81">
        <v>854</v>
      </c>
      <c r="AB440" s="81">
        <v>2874</v>
      </c>
      <c r="AC440" s="81">
        <v>0</v>
      </c>
      <c r="AD440" s="81">
        <v>0.83825764442061945</v>
      </c>
      <c r="AE440" s="82"/>
      <c r="AF440" s="81">
        <v>1147226.183220326</v>
      </c>
      <c r="AG440" s="81">
        <v>140088.70951396489</v>
      </c>
      <c r="AH440" s="81">
        <v>40017.312791889293</v>
      </c>
      <c r="AI440" s="81">
        <v>8255915.8876007861</v>
      </c>
      <c r="AJ440" s="81">
        <v>5958698.6676225159</v>
      </c>
      <c r="AK440" s="81">
        <v>0</v>
      </c>
      <c r="AL440" s="81">
        <v>0</v>
      </c>
      <c r="AM440" s="81">
        <v>394792.41937218321</v>
      </c>
      <c r="AN440" s="81">
        <v>0</v>
      </c>
      <c r="AO440" s="81">
        <v>0</v>
      </c>
      <c r="AP440" s="82"/>
      <c r="AQ440" s="81">
        <v>29</v>
      </c>
      <c r="AR440" s="81">
        <v>5</v>
      </c>
      <c r="AS440" s="81">
        <v>0</v>
      </c>
      <c r="AT440" s="81">
        <v>0</v>
      </c>
      <c r="AU440" s="81">
        <v>0</v>
      </c>
      <c r="AV440" s="81">
        <v>0</v>
      </c>
      <c r="AW440" s="81" t="s">
        <v>564</v>
      </c>
      <c r="AX440" s="82"/>
      <c r="AY440" s="81">
        <v>142.6</v>
      </c>
      <c r="AZ440" s="81">
        <v>141.4</v>
      </c>
      <c r="BA440" s="81">
        <v>0</v>
      </c>
      <c r="BB440" s="81">
        <v>0</v>
      </c>
      <c r="BC440" s="81">
        <v>0</v>
      </c>
      <c r="BD440" s="81">
        <v>0</v>
      </c>
      <c r="BE440" s="81" t="s">
        <v>564</v>
      </c>
      <c r="BF440" s="82"/>
      <c r="BG440" s="81">
        <v>0</v>
      </c>
      <c r="BH440" s="81">
        <v>0</v>
      </c>
      <c r="BI440" s="81">
        <v>0</v>
      </c>
      <c r="BJ440" s="81">
        <v>0</v>
      </c>
      <c r="BK440" s="81">
        <v>3.758</v>
      </c>
      <c r="BL440" s="81">
        <v>0</v>
      </c>
      <c r="BM440" s="82"/>
      <c r="BN440" s="81">
        <v>0</v>
      </c>
      <c r="BO440" s="81">
        <v>0</v>
      </c>
      <c r="BP440" s="81">
        <v>0</v>
      </c>
      <c r="BQ440" s="81">
        <v>0</v>
      </c>
      <c r="BR440" s="81">
        <v>1</v>
      </c>
      <c r="BS440" s="81">
        <v>0</v>
      </c>
      <c r="BT440"/>
      <c r="BU440" s="80">
        <v>3.758</v>
      </c>
      <c r="BV440" s="80">
        <v>0</v>
      </c>
      <c r="BW440" s="80">
        <v>0</v>
      </c>
      <c r="BX440" s="80">
        <v>0</v>
      </c>
      <c r="BY440" s="80">
        <v>0</v>
      </c>
      <c r="BZ440" s="80">
        <v>0</v>
      </c>
      <c r="CA440" s="80">
        <v>0</v>
      </c>
      <c r="CB440" s="80">
        <v>0</v>
      </c>
      <c r="CC440" s="80">
        <v>0</v>
      </c>
    </row>
    <row r="441" spans="1:81">
      <c r="A441" s="80" t="s">
        <v>2220</v>
      </c>
      <c r="B441" s="80">
        <v>270</v>
      </c>
      <c r="C441" s="80">
        <v>15</v>
      </c>
      <c r="D441" s="80">
        <v>16</v>
      </c>
      <c r="E441" s="80">
        <v>2018</v>
      </c>
      <c r="F441" s="80" t="s">
        <v>93</v>
      </c>
      <c r="G441" s="80" t="s">
        <v>2205</v>
      </c>
      <c r="H441" s="80" t="s">
        <v>2206</v>
      </c>
      <c r="I441" s="177"/>
      <c r="J441" s="81">
        <v>1.0194800168343403</v>
      </c>
      <c r="K441" s="81">
        <v>0.18515575378173929</v>
      </c>
      <c r="L441" s="81">
        <v>0.19234648579157732</v>
      </c>
      <c r="M441" s="81">
        <v>6.0614381698253661</v>
      </c>
      <c r="N441" s="81">
        <v>4.2387273281132325</v>
      </c>
      <c r="O441" s="81">
        <v>3.2592712395746286</v>
      </c>
      <c r="P441" s="81">
        <v>4.1680598668467885</v>
      </c>
      <c r="Q441" s="81">
        <v>0.17587829169351035</v>
      </c>
      <c r="R441" s="81">
        <v>0</v>
      </c>
      <c r="S441" s="81">
        <v>0.72399896295493782</v>
      </c>
      <c r="T441" s="82"/>
      <c r="U441" s="81">
        <v>124991</v>
      </c>
      <c r="V441" s="81">
        <v>79</v>
      </c>
      <c r="W441" s="81">
        <v>4</v>
      </c>
      <c r="X441" s="81">
        <v>1341</v>
      </c>
      <c r="Y441" s="81">
        <v>1079</v>
      </c>
      <c r="Z441" s="81">
        <v>1986</v>
      </c>
      <c r="AA441" s="81">
        <v>872</v>
      </c>
      <c r="AB441" s="81">
        <v>2775</v>
      </c>
      <c r="AC441" s="81">
        <v>0</v>
      </c>
      <c r="AD441" s="81">
        <v>0.72399896295493782</v>
      </c>
      <c r="AE441" s="82"/>
      <c r="AF441" s="81">
        <v>1167576.722141712</v>
      </c>
      <c r="AG441" s="81">
        <v>124508.16066208501</v>
      </c>
      <c r="AH441" s="81">
        <v>37941.698449630123</v>
      </c>
      <c r="AI441" s="81">
        <v>8235022.5543412725</v>
      </c>
      <c r="AJ441" s="81">
        <v>5380209.594396417</v>
      </c>
      <c r="AK441" s="81">
        <v>0</v>
      </c>
      <c r="AL441" s="81">
        <v>0</v>
      </c>
      <c r="AM441" s="81">
        <v>381981.83222482557</v>
      </c>
      <c r="AN441" s="81">
        <v>0</v>
      </c>
      <c r="AO441" s="81">
        <v>0</v>
      </c>
      <c r="AP441" s="82"/>
      <c r="AQ441" s="81">
        <v>29</v>
      </c>
      <c r="AR441" s="81">
        <v>6</v>
      </c>
      <c r="AS441" s="81">
        <v>0</v>
      </c>
      <c r="AT441" s="81">
        <v>0</v>
      </c>
      <c r="AU441" s="81">
        <v>0</v>
      </c>
      <c r="AV441" s="81">
        <v>0</v>
      </c>
      <c r="AW441" s="81" t="s">
        <v>564</v>
      </c>
      <c r="AX441" s="82"/>
      <c r="AY441" s="81">
        <v>142.5</v>
      </c>
      <c r="AZ441" s="81">
        <v>152</v>
      </c>
      <c r="BA441" s="81">
        <v>0</v>
      </c>
      <c r="BB441" s="81">
        <v>0</v>
      </c>
      <c r="BC441" s="81">
        <v>0</v>
      </c>
      <c r="BD441" s="81">
        <v>0</v>
      </c>
      <c r="BE441" s="81" t="s">
        <v>564</v>
      </c>
      <c r="BF441" s="82"/>
      <c r="BG441" s="81">
        <v>0</v>
      </c>
      <c r="BH441" s="81">
        <v>0</v>
      </c>
      <c r="BI441" s="81">
        <v>0</v>
      </c>
      <c r="BJ441" s="81">
        <v>0</v>
      </c>
      <c r="BK441" s="81">
        <v>3.7269999999999999</v>
      </c>
      <c r="BL441" s="81">
        <v>0</v>
      </c>
      <c r="BM441" s="82"/>
      <c r="BN441" s="81">
        <v>0</v>
      </c>
      <c r="BO441" s="81">
        <v>0</v>
      </c>
      <c r="BP441" s="81">
        <v>0</v>
      </c>
      <c r="BQ441" s="81">
        <v>0</v>
      </c>
      <c r="BR441" s="81">
        <v>1</v>
      </c>
      <c r="BS441" s="81">
        <v>0</v>
      </c>
      <c r="BT441"/>
      <c r="BU441" s="80">
        <v>3.7269999999999999</v>
      </c>
      <c r="BV441" s="80">
        <v>0</v>
      </c>
      <c r="BW441" s="80">
        <v>0</v>
      </c>
      <c r="BX441" s="80">
        <v>0</v>
      </c>
      <c r="BY441" s="80">
        <v>0</v>
      </c>
      <c r="BZ441" s="80">
        <v>0</v>
      </c>
      <c r="CA441" s="80">
        <v>0</v>
      </c>
      <c r="CB441" s="80">
        <v>0</v>
      </c>
      <c r="CC441" s="80">
        <v>0</v>
      </c>
    </row>
    <row r="442" spans="1:81">
      <c r="A442" s="80" t="s">
        <v>2221</v>
      </c>
      <c r="B442" s="80">
        <v>271</v>
      </c>
      <c r="C442" s="80">
        <v>16</v>
      </c>
      <c r="D442" s="80">
        <v>16</v>
      </c>
      <c r="E442" s="80">
        <v>2019</v>
      </c>
      <c r="F442" s="80" t="s">
        <v>73</v>
      </c>
      <c r="G442" s="80" t="s">
        <v>2205</v>
      </c>
      <c r="H442" s="80" t="s">
        <v>2206</v>
      </c>
      <c r="I442" s="177"/>
      <c r="J442" s="81">
        <v>1.0251198434360345</v>
      </c>
      <c r="K442" s="81">
        <v>0.17139323706489884</v>
      </c>
      <c r="L442" s="81">
        <v>0.19424159714941605</v>
      </c>
      <c r="M442" s="81">
        <v>6.0684111183878704</v>
      </c>
      <c r="N442" s="81">
        <v>4.2074221170462716</v>
      </c>
      <c r="O442" s="81">
        <v>3.1194668488005695</v>
      </c>
      <c r="P442" s="81">
        <v>3.8334800778508322</v>
      </c>
      <c r="Q442" s="81">
        <v>0.16797132616439486</v>
      </c>
      <c r="R442" s="81">
        <v>0</v>
      </c>
      <c r="S442" s="81">
        <v>1.1901249733102139</v>
      </c>
      <c r="T442" s="82"/>
      <c r="U442" s="81">
        <v>125904</v>
      </c>
      <c r="V442" s="81">
        <v>79</v>
      </c>
      <c r="W442" s="81">
        <v>4</v>
      </c>
      <c r="X442" s="81">
        <v>1341</v>
      </c>
      <c r="Y442" s="81">
        <v>1100</v>
      </c>
      <c r="Z442" s="81">
        <v>1953</v>
      </c>
      <c r="AA442" s="81">
        <v>796</v>
      </c>
      <c r="AB442" s="81">
        <v>2722</v>
      </c>
      <c r="AC442" s="81">
        <v>0</v>
      </c>
      <c r="AD442" s="81">
        <v>1.1901249733102139</v>
      </c>
      <c r="AE442" s="82"/>
      <c r="AF442" s="81">
        <v>1242239.525604235</v>
      </c>
      <c r="AG442" s="81">
        <v>120560.6638281253</v>
      </c>
      <c r="AH442" s="81">
        <v>39829.654306491233</v>
      </c>
      <c r="AI442" s="81">
        <v>8797794.3899522275</v>
      </c>
      <c r="AJ442" s="81">
        <v>5600160.1835342245</v>
      </c>
      <c r="AK442" s="81">
        <v>0</v>
      </c>
      <c r="AL442" s="81">
        <v>0</v>
      </c>
      <c r="AM442" s="81">
        <v>370715.90879497089</v>
      </c>
      <c r="AN442" s="81">
        <v>0</v>
      </c>
      <c r="AO442" s="81">
        <v>0</v>
      </c>
      <c r="AP442" s="82"/>
      <c r="AQ442" s="81">
        <v>29</v>
      </c>
      <c r="AR442" s="81">
        <v>7</v>
      </c>
      <c r="AS442" s="81">
        <v>0</v>
      </c>
      <c r="AT442" s="81">
        <v>0</v>
      </c>
      <c r="AU442" s="81">
        <v>0</v>
      </c>
      <c r="AV442" s="81">
        <v>0</v>
      </c>
      <c r="AW442" s="81" t="s">
        <v>564</v>
      </c>
      <c r="AX442" s="82"/>
      <c r="AY442" s="81">
        <v>142.6</v>
      </c>
      <c r="AZ442" s="81">
        <v>618.5</v>
      </c>
      <c r="BA442" s="81">
        <v>0</v>
      </c>
      <c r="BB442" s="81">
        <v>0</v>
      </c>
      <c r="BC442" s="81">
        <v>0</v>
      </c>
      <c r="BD442" s="81">
        <v>0</v>
      </c>
      <c r="BE442" s="81" t="s">
        <v>564</v>
      </c>
      <c r="BF442" s="82"/>
      <c r="BG442" s="81">
        <v>0</v>
      </c>
      <c r="BH442" s="81">
        <v>0</v>
      </c>
      <c r="BI442" s="81">
        <v>0</v>
      </c>
      <c r="BJ442" s="81">
        <v>0</v>
      </c>
      <c r="BK442" s="81">
        <v>3.3849999999999998</v>
      </c>
      <c r="BL442" s="81">
        <v>0</v>
      </c>
      <c r="BM442" s="82"/>
      <c r="BN442" s="81">
        <v>0</v>
      </c>
      <c r="BO442" s="81">
        <v>0</v>
      </c>
      <c r="BP442" s="81">
        <v>0</v>
      </c>
      <c r="BQ442" s="81">
        <v>0</v>
      </c>
      <c r="BR442" s="81">
        <v>1</v>
      </c>
      <c r="BS442" s="81">
        <v>0</v>
      </c>
      <c r="BT442"/>
      <c r="BU442" s="80">
        <v>3.3849999999999998</v>
      </c>
      <c r="BV442" s="80">
        <v>0</v>
      </c>
      <c r="BW442" s="80">
        <v>0</v>
      </c>
      <c r="BX442" s="80">
        <v>0</v>
      </c>
      <c r="BY442" s="80">
        <v>0</v>
      </c>
      <c r="BZ442" s="80">
        <v>0</v>
      </c>
      <c r="CA442" s="80">
        <v>0</v>
      </c>
      <c r="CB442" s="80">
        <v>0</v>
      </c>
      <c r="CC442" s="80">
        <v>0</v>
      </c>
    </row>
    <row r="443" spans="1:81">
      <c r="A443" s="80" t="s">
        <v>2222</v>
      </c>
      <c r="B443" s="80">
        <v>272</v>
      </c>
      <c r="C443" s="80">
        <v>17</v>
      </c>
      <c r="D443" s="80">
        <v>16</v>
      </c>
      <c r="E443" s="80">
        <v>2020</v>
      </c>
      <c r="F443" s="80" t="s">
        <v>218</v>
      </c>
      <c r="G443" s="80" t="s">
        <v>2205</v>
      </c>
      <c r="H443" s="80" t="s">
        <v>2206</v>
      </c>
      <c r="I443" s="177"/>
      <c r="J443" s="81">
        <v>0.84870889679016892</v>
      </c>
      <c r="K443" s="81">
        <v>0.16192276556784357</v>
      </c>
      <c r="L443" s="81">
        <v>3.9704843120521714E-2</v>
      </c>
      <c r="M443" s="81">
        <v>4.6005259582831153</v>
      </c>
      <c r="N443" s="81">
        <v>3.7285682643656823</v>
      </c>
      <c r="O443" s="81">
        <v>2.6827147491330434</v>
      </c>
      <c r="P443" s="81">
        <v>3.8253217415232776</v>
      </c>
      <c r="Q443" s="81">
        <v>0.15719581402516</v>
      </c>
      <c r="R443" s="81">
        <v>0</v>
      </c>
      <c r="S443" s="81">
        <v>0.71324756423352587</v>
      </c>
      <c r="T443" s="82"/>
      <c r="U443" s="81">
        <v>110043</v>
      </c>
      <c r="V443" s="81">
        <v>74</v>
      </c>
      <c r="W443" s="81">
        <v>1</v>
      </c>
      <c r="X443" s="81">
        <v>1217</v>
      </c>
      <c r="Y443" s="81">
        <v>1093</v>
      </c>
      <c r="Z443" s="81">
        <v>1917</v>
      </c>
      <c r="AA443" s="81">
        <v>863</v>
      </c>
      <c r="AB443" s="81">
        <v>2666</v>
      </c>
      <c r="AC443" s="81">
        <v>0</v>
      </c>
      <c r="AD443" s="81">
        <v>0.71324756423352587</v>
      </c>
      <c r="AE443" s="82"/>
      <c r="AF443" s="81">
        <v>1031050.830517296</v>
      </c>
      <c r="AG443" s="81">
        <v>110797.6357814284</v>
      </c>
      <c r="AH443" s="81">
        <v>8203.6912491112453</v>
      </c>
      <c r="AI443" s="81">
        <v>6831221.0752103254</v>
      </c>
      <c r="AJ443" s="81">
        <v>5285998.3363277484</v>
      </c>
      <c r="AK443" s="81"/>
      <c r="AL443" s="81"/>
      <c r="AM443" s="81">
        <v>347942.61987778317</v>
      </c>
      <c r="AN443" s="81"/>
      <c r="AO443" s="81"/>
      <c r="AP443" s="82"/>
      <c r="AQ443" s="81">
        <v>31</v>
      </c>
      <c r="AR443" s="81">
        <v>7</v>
      </c>
      <c r="AS443" s="81">
        <v>0</v>
      </c>
      <c r="AT443" s="81">
        <v>0</v>
      </c>
      <c r="AU443" s="81">
        <v>0</v>
      </c>
      <c r="AV443" s="81">
        <v>0</v>
      </c>
      <c r="AW443" s="81">
        <v>0</v>
      </c>
      <c r="AX443" s="82"/>
      <c r="AY443" s="81">
        <v>150.69999999999999</v>
      </c>
      <c r="AZ443" s="81">
        <v>618.5</v>
      </c>
      <c r="BA443" s="81">
        <v>0</v>
      </c>
      <c r="BB443" s="81">
        <v>0</v>
      </c>
      <c r="BC443" s="81">
        <v>0</v>
      </c>
      <c r="BD443" s="81">
        <v>0</v>
      </c>
      <c r="BE443" s="81">
        <v>0</v>
      </c>
      <c r="BF443" s="82"/>
      <c r="BG443" s="81">
        <v>0</v>
      </c>
      <c r="BH443" s="81">
        <v>0</v>
      </c>
      <c r="BI443" s="81">
        <v>0</v>
      </c>
      <c r="BJ443" s="81">
        <v>0</v>
      </c>
      <c r="BK443" s="81">
        <v>2.7839999999999998</v>
      </c>
      <c r="BL443" s="81">
        <v>0</v>
      </c>
      <c r="BM443" s="82"/>
      <c r="BN443" s="81">
        <v>0</v>
      </c>
      <c r="BO443" s="81">
        <v>0</v>
      </c>
      <c r="BP443" s="81">
        <v>0</v>
      </c>
      <c r="BQ443" s="81">
        <v>0</v>
      </c>
      <c r="BR443" s="81">
        <v>1</v>
      </c>
      <c r="BS443" s="81">
        <v>0</v>
      </c>
      <c r="BT443"/>
      <c r="BU443" s="80">
        <v>2.7839999999999998</v>
      </c>
      <c r="BV443" s="80">
        <v>0</v>
      </c>
      <c r="BW443" s="80">
        <v>0</v>
      </c>
      <c r="BX443" s="80">
        <v>0</v>
      </c>
      <c r="BY443" s="80">
        <v>0</v>
      </c>
      <c r="BZ443" s="80">
        <v>0</v>
      </c>
      <c r="CA443" s="80">
        <v>0</v>
      </c>
      <c r="CB443" s="80">
        <v>0</v>
      </c>
      <c r="CC443" s="80">
        <v>0</v>
      </c>
    </row>
    <row r="444" spans="1:81">
      <c r="A444" s="80" t="s">
        <v>2223</v>
      </c>
      <c r="B444" s="80">
        <v>272</v>
      </c>
      <c r="C444" s="80">
        <v>18</v>
      </c>
      <c r="D444" s="80">
        <v>16</v>
      </c>
      <c r="E444" s="80">
        <v>2021</v>
      </c>
      <c r="F444" s="80" t="s">
        <v>75</v>
      </c>
      <c r="G444" s="174" t="s">
        <v>2205</v>
      </c>
      <c r="H444" s="80" t="s">
        <v>2206</v>
      </c>
      <c r="I444" s="177"/>
      <c r="J444" s="81">
        <v>0.88121123726072859</v>
      </c>
      <c r="K444" s="81">
        <v>0.17733156831045332</v>
      </c>
      <c r="L444" s="81">
        <v>3.2697088846898786E-2</v>
      </c>
      <c r="M444" s="81">
        <v>5.0193652700958395</v>
      </c>
      <c r="N444" s="81">
        <v>3.9773832053409324</v>
      </c>
      <c r="O444" s="81">
        <v>2.6121689086353719</v>
      </c>
      <c r="P444" s="81">
        <v>3.9225869198666712</v>
      </c>
      <c r="Q444" s="81">
        <v>0.15460698299434464</v>
      </c>
      <c r="R444" s="81">
        <v>0</v>
      </c>
      <c r="S444" s="81">
        <v>0.56322232462949195</v>
      </c>
      <c r="T444" s="82"/>
      <c r="U444" s="81">
        <v>118507</v>
      </c>
      <c r="V444" s="81">
        <v>74</v>
      </c>
      <c r="W444" s="81">
        <v>1</v>
      </c>
      <c r="X444" s="81">
        <v>1217</v>
      </c>
      <c r="Y444" s="81">
        <v>1094</v>
      </c>
      <c r="Z444" s="81">
        <v>1922</v>
      </c>
      <c r="AA444" s="81">
        <v>863</v>
      </c>
      <c r="AB444" s="81">
        <v>2591</v>
      </c>
      <c r="AC444" s="81">
        <v>0</v>
      </c>
      <c r="AD444" s="81">
        <v>0.56322232462949195</v>
      </c>
      <c r="AE444" s="82"/>
      <c r="AF444" s="81">
        <v>1083814.3970481679</v>
      </c>
      <c r="AG444" s="81">
        <v>118642.83328546623</v>
      </c>
      <c r="AH444" s="81">
        <v>6550.7081299199372</v>
      </c>
      <c r="AI444" s="81">
        <v>7525440.5473544188</v>
      </c>
      <c r="AJ444" s="81">
        <v>5340900.9765610397</v>
      </c>
      <c r="AK444" s="81">
        <v>0</v>
      </c>
      <c r="AL444" s="81">
        <v>0</v>
      </c>
      <c r="AM444" s="81">
        <v>340104.73331001739</v>
      </c>
      <c r="AN444" s="81">
        <v>0</v>
      </c>
      <c r="AO444" s="81">
        <v>0</v>
      </c>
      <c r="AP444" s="82"/>
      <c r="AQ444" s="81">
        <v>32</v>
      </c>
      <c r="AR444" s="81">
        <v>7</v>
      </c>
      <c r="AS444" s="81">
        <v>0</v>
      </c>
      <c r="AT444" s="81">
        <v>0</v>
      </c>
      <c r="AU444" s="81">
        <v>0</v>
      </c>
      <c r="AV444" s="81">
        <v>0</v>
      </c>
      <c r="AW444" s="81"/>
      <c r="AX444" s="82"/>
      <c r="AY444" s="81">
        <v>156.80000000000001</v>
      </c>
      <c r="AZ444" s="81">
        <v>618.5</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2224</v>
      </c>
      <c r="B445" s="80">
        <v>272</v>
      </c>
      <c r="C445" s="80">
        <v>19</v>
      </c>
      <c r="D445" s="80">
        <v>16</v>
      </c>
      <c r="E445" s="80">
        <v>2022</v>
      </c>
      <c r="F445" s="80" t="s">
        <v>568</v>
      </c>
      <c r="G445" s="174" t="s">
        <v>2205</v>
      </c>
      <c r="H445" s="80" t="s">
        <v>2206</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34</v>
      </c>
      <c r="AR445" s="81">
        <v>7</v>
      </c>
      <c r="AS445" s="81">
        <v>0</v>
      </c>
      <c r="AT445" s="81">
        <v>0</v>
      </c>
      <c r="AU445" s="81">
        <v>0</v>
      </c>
      <c r="AV445" s="81">
        <v>0</v>
      </c>
      <c r="AW445" s="81"/>
      <c r="AX445" s="82"/>
      <c r="AY445" s="81">
        <v>166.2</v>
      </c>
      <c r="AZ445" s="81">
        <v>618.5</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2225</v>
      </c>
      <c r="B446" s="80">
        <v>341</v>
      </c>
      <c r="C446" s="80">
        <v>1</v>
      </c>
      <c r="D446" s="80">
        <v>21</v>
      </c>
      <c r="E446" s="80">
        <v>1990</v>
      </c>
      <c r="F446" s="80" t="s">
        <v>562</v>
      </c>
      <c r="G446" s="80" t="s">
        <v>2226</v>
      </c>
      <c r="H446" s="80" t="s">
        <v>2227</v>
      </c>
      <c r="I446" s="177"/>
      <c r="J446" s="81">
        <v>4.9804827997455412</v>
      </c>
      <c r="K446" s="81">
        <v>0.71953811626531827</v>
      </c>
      <c r="L446" s="81">
        <v>2.0876087598704176</v>
      </c>
      <c r="M446" s="81">
        <v>1.784197917026078</v>
      </c>
      <c r="N446" s="81">
        <v>4.614190703703537</v>
      </c>
      <c r="O446" s="81">
        <v>2.3534463394258895</v>
      </c>
      <c r="P446" s="81">
        <v>5.4404433562539802</v>
      </c>
      <c r="Q446" s="81">
        <v>0.25824367009076726</v>
      </c>
      <c r="R446" s="81">
        <v>0</v>
      </c>
      <c r="S446" s="81">
        <v>0.31063810203616227</v>
      </c>
      <c r="T446" s="82"/>
      <c r="U446" s="81">
        <v>104691</v>
      </c>
      <c r="V446" s="81">
        <v>292</v>
      </c>
      <c r="W446" s="81">
        <v>22</v>
      </c>
      <c r="X446" s="81">
        <v>722</v>
      </c>
      <c r="Y446" s="81">
        <v>1725</v>
      </c>
      <c r="Z446" s="81">
        <v>968</v>
      </c>
      <c r="AA446" s="81">
        <v>1321</v>
      </c>
      <c r="AB446" s="81">
        <v>4193</v>
      </c>
      <c r="AC446" s="81">
        <v>0</v>
      </c>
      <c r="AD446" s="81">
        <v>0.31063810203616227</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2228</v>
      </c>
      <c r="B447" s="80">
        <v>342</v>
      </c>
      <c r="C447" s="80">
        <v>2</v>
      </c>
      <c r="D447" s="80">
        <v>21</v>
      </c>
      <c r="E447" s="80">
        <v>2005</v>
      </c>
      <c r="F447" s="80" t="s">
        <v>565</v>
      </c>
      <c r="G447" s="80" t="s">
        <v>2226</v>
      </c>
      <c r="H447" s="80" t="s">
        <v>2227</v>
      </c>
      <c r="I447" s="177"/>
      <c r="J447" s="81">
        <v>0</v>
      </c>
      <c r="K447" s="81">
        <v>0.36713479810836525</v>
      </c>
      <c r="L447" s="81">
        <v>3.2868330086992579</v>
      </c>
      <c r="M447" s="81">
        <v>3.6565420288835901</v>
      </c>
      <c r="N447" s="81">
        <v>6.1184064790483168</v>
      </c>
      <c r="O447" s="81">
        <v>3.115768416348474</v>
      </c>
      <c r="P447" s="81">
        <v>5.7075330816188403</v>
      </c>
      <c r="Q447" s="81">
        <v>0.2090886354692639</v>
      </c>
      <c r="R447" s="81">
        <v>0</v>
      </c>
      <c r="S447" s="81">
        <v>0</v>
      </c>
      <c r="T447" s="82"/>
      <c r="U447" s="81">
        <v>0</v>
      </c>
      <c r="V447" s="81">
        <v>184</v>
      </c>
      <c r="W447" s="81">
        <v>32</v>
      </c>
      <c r="X447" s="81">
        <v>723</v>
      </c>
      <c r="Y447" s="81">
        <v>1724</v>
      </c>
      <c r="Z447" s="81">
        <v>1483</v>
      </c>
      <c r="AA447" s="81">
        <v>1135</v>
      </c>
      <c r="AB447" s="81">
        <v>3549</v>
      </c>
      <c r="AC447" s="81">
        <v>0</v>
      </c>
      <c r="AD447" s="81">
        <v>0</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2229</v>
      </c>
      <c r="B448" s="80">
        <v>343</v>
      </c>
      <c r="C448" s="80">
        <v>3</v>
      </c>
      <c r="D448" s="80">
        <v>21</v>
      </c>
      <c r="E448" s="80">
        <v>2006</v>
      </c>
      <c r="F448" s="80" t="s">
        <v>566</v>
      </c>
      <c r="G448" s="80" t="s">
        <v>2226</v>
      </c>
      <c r="H448" s="80" t="s">
        <v>2227</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2230</v>
      </c>
      <c r="B449" s="80">
        <v>344</v>
      </c>
      <c r="C449" s="80">
        <v>4</v>
      </c>
      <c r="D449" s="80">
        <v>21</v>
      </c>
      <c r="E449" s="80">
        <v>2007</v>
      </c>
      <c r="F449" s="80" t="s">
        <v>567</v>
      </c>
      <c r="G449" s="80" t="s">
        <v>2226</v>
      </c>
      <c r="H449" s="80" t="s">
        <v>2227</v>
      </c>
      <c r="I449" s="177"/>
      <c r="J449" s="81">
        <v>0</v>
      </c>
      <c r="K449" s="81">
        <v>0.27102241004773531</v>
      </c>
      <c r="L449" s="81">
        <v>2.3606995568189579</v>
      </c>
      <c r="M449" s="81">
        <v>3.5879164277507631</v>
      </c>
      <c r="N449" s="81">
        <v>6.5289155236180472</v>
      </c>
      <c r="O449" s="81">
        <v>2.9810549616515565</v>
      </c>
      <c r="P449" s="81">
        <v>5.2903354611617441</v>
      </c>
      <c r="Q449" s="81">
        <v>0.21255279921696357</v>
      </c>
      <c r="R449" s="81">
        <v>0</v>
      </c>
      <c r="S449" s="81">
        <v>0.16719255785443662</v>
      </c>
      <c r="T449" s="82"/>
      <c r="U449" s="81">
        <v>0</v>
      </c>
      <c r="V449" s="81">
        <v>132</v>
      </c>
      <c r="W449" s="81">
        <v>24</v>
      </c>
      <c r="X449" s="81">
        <v>954</v>
      </c>
      <c r="Y449" s="81">
        <v>1693</v>
      </c>
      <c r="Z449" s="81">
        <v>1475</v>
      </c>
      <c r="AA449" s="81">
        <v>1036</v>
      </c>
      <c r="AB449" s="81">
        <v>3417</v>
      </c>
      <c r="AC449" s="81">
        <v>0</v>
      </c>
      <c r="AD449" s="81">
        <v>0.16719255785443662</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2231</v>
      </c>
      <c r="B450" s="80">
        <v>345</v>
      </c>
      <c r="C450" s="80">
        <v>5</v>
      </c>
      <c r="D450" s="80">
        <v>21</v>
      </c>
      <c r="E450" s="80">
        <v>2008</v>
      </c>
      <c r="F450" s="80" t="s">
        <v>84</v>
      </c>
      <c r="G450" s="80" t="s">
        <v>2226</v>
      </c>
      <c r="H450" s="80" t="s">
        <v>2227</v>
      </c>
      <c r="I450" s="177"/>
      <c r="J450" s="81">
        <v>0</v>
      </c>
      <c r="K450" s="81">
        <v>0.19700759644828089</v>
      </c>
      <c r="L450" s="81">
        <v>2.0797318885192064</v>
      </c>
      <c r="M450" s="81">
        <v>3.9322518765779897</v>
      </c>
      <c r="N450" s="81">
        <v>5.8884387242435015</v>
      </c>
      <c r="O450" s="81">
        <v>2.9248810108337477</v>
      </c>
      <c r="P450" s="81">
        <v>5.1873933866963418</v>
      </c>
      <c r="Q450" s="81">
        <v>0.20544462881794159</v>
      </c>
      <c r="R450" s="81">
        <v>0</v>
      </c>
      <c r="S450" s="81">
        <v>0.23107679276139553</v>
      </c>
      <c r="T450" s="82"/>
      <c r="U450" s="81">
        <v>0</v>
      </c>
      <c r="V450" s="81">
        <v>132</v>
      </c>
      <c r="W450" s="81">
        <v>24</v>
      </c>
      <c r="X450" s="81">
        <v>954</v>
      </c>
      <c r="Y450" s="81">
        <v>1671</v>
      </c>
      <c r="Z450" s="81">
        <v>1498</v>
      </c>
      <c r="AA450" s="81">
        <v>1017</v>
      </c>
      <c r="AB450" s="81">
        <v>3357</v>
      </c>
      <c r="AC450" s="81">
        <v>0</v>
      </c>
      <c r="AD450" s="81">
        <v>0.23107679276139553</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2232</v>
      </c>
      <c r="B451" s="80">
        <v>346</v>
      </c>
      <c r="C451" s="80">
        <v>6</v>
      </c>
      <c r="D451" s="80">
        <v>21</v>
      </c>
      <c r="E451" s="80">
        <v>2009</v>
      </c>
      <c r="F451" s="80" t="s">
        <v>85</v>
      </c>
      <c r="G451" s="80" t="s">
        <v>2226</v>
      </c>
      <c r="H451" s="80" t="s">
        <v>2227</v>
      </c>
      <c r="I451" s="177"/>
      <c r="J451" s="81">
        <v>0</v>
      </c>
      <c r="K451" s="81">
        <v>0.15038197289694957</v>
      </c>
      <c r="L451" s="81">
        <v>8.1911714438621406</v>
      </c>
      <c r="M451" s="81">
        <v>3.351869443680477</v>
      </c>
      <c r="N451" s="81">
        <v>4.8757417280420503</v>
      </c>
      <c r="O451" s="81">
        <v>3.0146911353484955</v>
      </c>
      <c r="P451" s="81">
        <v>4.879024654568151</v>
      </c>
      <c r="Q451" s="81">
        <v>0.19226752183524076</v>
      </c>
      <c r="R451" s="81">
        <v>0</v>
      </c>
      <c r="S451" s="81">
        <v>0.23593064999142838</v>
      </c>
      <c r="T451" s="82"/>
      <c r="U451" s="81">
        <v>0</v>
      </c>
      <c r="V451" s="81">
        <v>110</v>
      </c>
      <c r="W451" s="81">
        <v>105</v>
      </c>
      <c r="X451" s="81">
        <v>925</v>
      </c>
      <c r="Y451" s="81">
        <v>1663</v>
      </c>
      <c r="Z451" s="81">
        <v>1524</v>
      </c>
      <c r="AA451" s="81">
        <v>982</v>
      </c>
      <c r="AB451" s="81">
        <v>3298</v>
      </c>
      <c r="AC451" s="81">
        <v>0</v>
      </c>
      <c r="AD451" s="81">
        <v>0.23593064999142838</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v>
      </c>
      <c r="BK451" s="81">
        <v>0</v>
      </c>
      <c r="BL451" s="81">
        <v>0</v>
      </c>
      <c r="BM451" s="82"/>
      <c r="BN451" s="81">
        <v>0</v>
      </c>
      <c r="BO451" s="81">
        <v>0</v>
      </c>
      <c r="BP451" s="81">
        <v>0</v>
      </c>
      <c r="BQ451" s="81">
        <v>0</v>
      </c>
      <c r="BR451" s="81">
        <v>0</v>
      </c>
      <c r="BS451" s="81">
        <v>0</v>
      </c>
      <c r="BT451"/>
      <c r="BU451" s="80"/>
      <c r="BV451" s="80"/>
      <c r="BW451" s="80"/>
      <c r="BX451" s="80"/>
      <c r="BY451" s="80"/>
      <c r="BZ451" s="80"/>
      <c r="CA451" s="80"/>
      <c r="CB451" s="80"/>
      <c r="CC451" s="80"/>
    </row>
    <row r="452" spans="1:81">
      <c r="A452" s="80" t="s">
        <v>2233</v>
      </c>
      <c r="B452" s="80">
        <v>347</v>
      </c>
      <c r="C452" s="80">
        <v>7</v>
      </c>
      <c r="D452" s="80">
        <v>21</v>
      </c>
      <c r="E452" s="80">
        <v>2010</v>
      </c>
      <c r="F452" s="80" t="s">
        <v>86</v>
      </c>
      <c r="G452" s="80" t="s">
        <v>2226</v>
      </c>
      <c r="H452" s="80" t="s">
        <v>2227</v>
      </c>
      <c r="I452" s="177"/>
      <c r="J452" s="81">
        <v>0</v>
      </c>
      <c r="K452" s="81">
        <v>0.16697630399142413</v>
      </c>
      <c r="L452" s="81">
        <v>7.9916978873715285</v>
      </c>
      <c r="M452" s="81">
        <v>3.6616980875644485</v>
      </c>
      <c r="N452" s="81">
        <v>5.1342915402993103</v>
      </c>
      <c r="O452" s="81">
        <v>2.9830263159503589</v>
      </c>
      <c r="P452" s="81">
        <v>4.8409299150785277</v>
      </c>
      <c r="Q452" s="81">
        <v>0.19688236130650763</v>
      </c>
      <c r="R452" s="81">
        <v>0</v>
      </c>
      <c r="S452" s="81">
        <v>0.2145744018447508</v>
      </c>
      <c r="T452" s="82"/>
      <c r="U452" s="81">
        <v>0</v>
      </c>
      <c r="V452" s="81">
        <v>110</v>
      </c>
      <c r="W452" s="81">
        <v>105</v>
      </c>
      <c r="X452" s="81">
        <v>925</v>
      </c>
      <c r="Y452" s="81">
        <v>1638</v>
      </c>
      <c r="Z452" s="81">
        <v>1515</v>
      </c>
      <c r="AA452" s="81">
        <v>950</v>
      </c>
      <c r="AB452" s="81">
        <v>3236</v>
      </c>
      <c r="AC452" s="81">
        <v>0</v>
      </c>
      <c r="AD452" s="81">
        <v>0.2145744018447508</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0</v>
      </c>
      <c r="BJ452" s="81">
        <v>0</v>
      </c>
      <c r="BK452" s="81">
        <v>0</v>
      </c>
      <c r="BL452" s="81">
        <v>0</v>
      </c>
      <c r="BM452" s="82"/>
      <c r="BN452" s="81">
        <v>0</v>
      </c>
      <c r="BO452" s="81">
        <v>0</v>
      </c>
      <c r="BP452" s="81">
        <v>0</v>
      </c>
      <c r="BQ452" s="81">
        <v>0</v>
      </c>
      <c r="BR452" s="81">
        <v>0</v>
      </c>
      <c r="BS452" s="81">
        <v>0</v>
      </c>
      <c r="BT452"/>
      <c r="BU452" s="80">
        <v>0</v>
      </c>
      <c r="BV452" s="80">
        <v>0</v>
      </c>
      <c r="BW452" s="80">
        <v>0</v>
      </c>
      <c r="BX452" s="80">
        <v>0</v>
      </c>
      <c r="BY452" s="80">
        <v>0</v>
      </c>
      <c r="BZ452" s="80">
        <v>0</v>
      </c>
      <c r="CA452" s="80">
        <v>0</v>
      </c>
      <c r="CB452" s="80">
        <v>0</v>
      </c>
      <c r="CC452" s="80">
        <v>0</v>
      </c>
    </row>
    <row r="453" spans="1:81">
      <c r="A453" s="80" t="s">
        <v>2234</v>
      </c>
      <c r="B453" s="80">
        <v>348</v>
      </c>
      <c r="C453" s="80">
        <v>8</v>
      </c>
      <c r="D453" s="80">
        <v>21</v>
      </c>
      <c r="E453" s="80">
        <v>2011</v>
      </c>
      <c r="F453" s="80" t="s">
        <v>87</v>
      </c>
      <c r="G453" s="80" t="s">
        <v>2226</v>
      </c>
      <c r="H453" s="80" t="s">
        <v>2227</v>
      </c>
      <c r="I453" s="177"/>
      <c r="J453" s="81">
        <v>0</v>
      </c>
      <c r="K453" s="81">
        <v>0.24052620976171543</v>
      </c>
      <c r="L453" s="81">
        <v>4.3574232798078167</v>
      </c>
      <c r="M453" s="81">
        <v>4.8061672944853058</v>
      </c>
      <c r="N453" s="81">
        <v>6.4683921858160831</v>
      </c>
      <c r="O453" s="81">
        <v>2.8887639986810734</v>
      </c>
      <c r="P453" s="81">
        <v>4.5921685446666292</v>
      </c>
      <c r="Q453" s="81">
        <v>0.22190383446819609</v>
      </c>
      <c r="R453" s="81">
        <v>0</v>
      </c>
      <c r="S453" s="81">
        <v>0.16744286208304254</v>
      </c>
      <c r="T453" s="82"/>
      <c r="U453" s="81">
        <v>0</v>
      </c>
      <c r="V453" s="81">
        <v>110</v>
      </c>
      <c r="W453" s="81">
        <v>105</v>
      </c>
      <c r="X453" s="81">
        <v>925</v>
      </c>
      <c r="Y453" s="81">
        <v>1613</v>
      </c>
      <c r="Z453" s="81">
        <v>1499</v>
      </c>
      <c r="AA453" s="81">
        <v>928</v>
      </c>
      <c r="AB453" s="81">
        <v>3162</v>
      </c>
      <c r="AC453" s="81">
        <v>0</v>
      </c>
      <c r="AD453" s="81">
        <v>0.16744286208304254</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0</v>
      </c>
      <c r="BJ453" s="81">
        <v>0</v>
      </c>
      <c r="BK453" s="81">
        <v>0</v>
      </c>
      <c r="BL453" s="81">
        <v>0</v>
      </c>
      <c r="BM453" s="82"/>
      <c r="BN453" s="81">
        <v>0</v>
      </c>
      <c r="BO453" s="81">
        <v>0</v>
      </c>
      <c r="BP453" s="81">
        <v>0</v>
      </c>
      <c r="BQ453" s="81">
        <v>0</v>
      </c>
      <c r="BR453" s="81">
        <v>0</v>
      </c>
      <c r="BS453" s="81">
        <v>0</v>
      </c>
      <c r="BT453"/>
      <c r="BU453" s="80">
        <v>0</v>
      </c>
      <c r="BV453" s="80">
        <v>0</v>
      </c>
      <c r="BW453" s="80">
        <v>0</v>
      </c>
      <c r="BX453" s="80">
        <v>0</v>
      </c>
      <c r="BY453" s="80">
        <v>0</v>
      </c>
      <c r="BZ453" s="80">
        <v>0</v>
      </c>
      <c r="CA453" s="80">
        <v>0</v>
      </c>
      <c r="CB453" s="80">
        <v>0</v>
      </c>
      <c r="CC453" s="80">
        <v>0</v>
      </c>
    </row>
    <row r="454" spans="1:81">
      <c r="A454" s="80" t="s">
        <v>2235</v>
      </c>
      <c r="B454" s="80">
        <v>349</v>
      </c>
      <c r="C454" s="80">
        <v>9</v>
      </c>
      <c r="D454" s="80">
        <v>21</v>
      </c>
      <c r="E454" s="80">
        <v>2012</v>
      </c>
      <c r="F454" s="80" t="s">
        <v>88</v>
      </c>
      <c r="G454" s="80" t="s">
        <v>2226</v>
      </c>
      <c r="H454" s="80" t="s">
        <v>2227</v>
      </c>
      <c r="I454" s="177"/>
      <c r="J454" s="81">
        <v>0</v>
      </c>
      <c r="K454" s="81">
        <v>0.23295207526252196</v>
      </c>
      <c r="L454" s="81">
        <v>4.4874256602270508</v>
      </c>
      <c r="M454" s="81">
        <v>5.0242116355898796</v>
      </c>
      <c r="N454" s="81">
        <v>7.0464315100633312</v>
      </c>
      <c r="O454" s="81">
        <v>2.9425102590467693</v>
      </c>
      <c r="P454" s="81">
        <v>4.5287172385809633</v>
      </c>
      <c r="Q454" s="81">
        <v>0.2388820474078244</v>
      </c>
      <c r="R454" s="81">
        <v>0</v>
      </c>
      <c r="S454" s="81">
        <v>0.26627618076537546</v>
      </c>
      <c r="T454" s="82"/>
      <c r="U454" s="81">
        <v>0</v>
      </c>
      <c r="V454" s="81">
        <v>110</v>
      </c>
      <c r="W454" s="81">
        <v>105</v>
      </c>
      <c r="X454" s="81">
        <v>925</v>
      </c>
      <c r="Y454" s="81">
        <v>1621</v>
      </c>
      <c r="Z454" s="81">
        <v>1539</v>
      </c>
      <c r="AA454" s="81">
        <v>910</v>
      </c>
      <c r="AB454" s="81">
        <v>3133</v>
      </c>
      <c r="AC454" s="81">
        <v>0</v>
      </c>
      <c r="AD454" s="81">
        <v>0.26627618076537546</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0</v>
      </c>
      <c r="BJ454" s="81">
        <v>0</v>
      </c>
      <c r="BK454" s="81">
        <v>0</v>
      </c>
      <c r="BL454" s="81">
        <v>0</v>
      </c>
      <c r="BM454" s="82"/>
      <c r="BN454" s="81">
        <v>0</v>
      </c>
      <c r="BO454" s="81">
        <v>0</v>
      </c>
      <c r="BP454" s="81">
        <v>0</v>
      </c>
      <c r="BQ454" s="81">
        <v>0</v>
      </c>
      <c r="BR454" s="81">
        <v>0</v>
      </c>
      <c r="BS454" s="81">
        <v>0</v>
      </c>
      <c r="BT454"/>
      <c r="BU454" s="80">
        <v>0</v>
      </c>
      <c r="BV454" s="80">
        <v>0</v>
      </c>
      <c r="BW454" s="80">
        <v>0</v>
      </c>
      <c r="BX454" s="80">
        <v>0</v>
      </c>
      <c r="BY454" s="80">
        <v>0</v>
      </c>
      <c r="BZ454" s="80">
        <v>0</v>
      </c>
      <c r="CA454" s="80">
        <v>0</v>
      </c>
      <c r="CB454" s="80">
        <v>0</v>
      </c>
      <c r="CC454" s="80">
        <v>0</v>
      </c>
    </row>
    <row r="455" spans="1:81">
      <c r="A455" s="80" t="s">
        <v>2236</v>
      </c>
      <c r="B455" s="80">
        <v>350</v>
      </c>
      <c r="C455" s="80">
        <v>10</v>
      </c>
      <c r="D455" s="80">
        <v>21</v>
      </c>
      <c r="E455" s="80">
        <v>2013</v>
      </c>
      <c r="F455" s="80" t="s">
        <v>89</v>
      </c>
      <c r="G455" s="80" t="s">
        <v>2226</v>
      </c>
      <c r="H455" s="80" t="s">
        <v>2227</v>
      </c>
      <c r="I455" s="177"/>
      <c r="J455" s="81">
        <v>0</v>
      </c>
      <c r="K455" s="81">
        <v>0.22258123857777465</v>
      </c>
      <c r="L455" s="81">
        <v>4.0098605854585534</v>
      </c>
      <c r="M455" s="81">
        <v>5.1671849049700276</v>
      </c>
      <c r="N455" s="81">
        <v>6.5009981067297371</v>
      </c>
      <c r="O455" s="81">
        <v>2.7655007854557248</v>
      </c>
      <c r="P455" s="81">
        <v>4.4608597753062673</v>
      </c>
      <c r="Q455" s="81">
        <v>0.23802507549607052</v>
      </c>
      <c r="R455" s="81">
        <v>0</v>
      </c>
      <c r="S455" s="81">
        <v>0.28699129869748713</v>
      </c>
      <c r="T455" s="82"/>
      <c r="U455" s="81">
        <v>0</v>
      </c>
      <c r="V455" s="81">
        <v>110</v>
      </c>
      <c r="W455" s="81">
        <v>105</v>
      </c>
      <c r="X455" s="81">
        <v>925</v>
      </c>
      <c r="Y455" s="81">
        <v>1587</v>
      </c>
      <c r="Z455" s="81">
        <v>1511</v>
      </c>
      <c r="AA455" s="81">
        <v>893</v>
      </c>
      <c r="AB455" s="81">
        <v>3077</v>
      </c>
      <c r="AC455" s="81">
        <v>0</v>
      </c>
      <c r="AD455" s="81">
        <v>0.28699129869748713</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0</v>
      </c>
      <c r="BJ455" s="81">
        <v>0</v>
      </c>
      <c r="BK455" s="81">
        <v>0</v>
      </c>
      <c r="BL455" s="81">
        <v>0</v>
      </c>
      <c r="BM455" s="82"/>
      <c r="BN455" s="81">
        <v>0</v>
      </c>
      <c r="BO455" s="81">
        <v>0</v>
      </c>
      <c r="BP455" s="81">
        <v>0</v>
      </c>
      <c r="BQ455" s="81">
        <v>0</v>
      </c>
      <c r="BR455" s="81">
        <v>0</v>
      </c>
      <c r="BS455" s="81">
        <v>0</v>
      </c>
      <c r="BT455"/>
      <c r="BU455" s="80">
        <v>0</v>
      </c>
      <c r="BV455" s="80">
        <v>0</v>
      </c>
      <c r="BW455" s="80">
        <v>0</v>
      </c>
      <c r="BX455" s="80">
        <v>0</v>
      </c>
      <c r="BY455" s="80">
        <v>0</v>
      </c>
      <c r="BZ455" s="80">
        <v>0</v>
      </c>
      <c r="CA455" s="80">
        <v>0</v>
      </c>
      <c r="CB455" s="80">
        <v>0</v>
      </c>
      <c r="CC455" s="80">
        <v>0</v>
      </c>
    </row>
    <row r="456" spans="1:81">
      <c r="A456" s="80" t="s">
        <v>2237</v>
      </c>
      <c r="B456" s="80">
        <v>351</v>
      </c>
      <c r="C456" s="80">
        <v>11</v>
      </c>
      <c r="D456" s="80">
        <v>21</v>
      </c>
      <c r="E456" s="80">
        <v>2014</v>
      </c>
      <c r="F456" s="80" t="s">
        <v>90</v>
      </c>
      <c r="G456" s="80" t="s">
        <v>2226</v>
      </c>
      <c r="H456" s="80" t="s">
        <v>2227</v>
      </c>
      <c r="I456" s="177"/>
      <c r="J456" s="81">
        <v>0</v>
      </c>
      <c r="K456" s="81">
        <v>0.23530119718940465</v>
      </c>
      <c r="L456" s="81">
        <v>3.719722550067281</v>
      </c>
      <c r="M456" s="81">
        <v>3.7098723210285227</v>
      </c>
      <c r="N456" s="81">
        <v>6.4786743726293867</v>
      </c>
      <c r="O456" s="81">
        <v>2.6014509677940301</v>
      </c>
      <c r="P456" s="81">
        <v>4.3886555305733674</v>
      </c>
      <c r="Q456" s="81">
        <v>0.2206554529684463</v>
      </c>
      <c r="R456" s="81">
        <v>0</v>
      </c>
      <c r="S456" s="81">
        <v>0.18500952409029583</v>
      </c>
      <c r="T456" s="82"/>
      <c r="U456" s="81">
        <v>0</v>
      </c>
      <c r="V456" s="81">
        <v>103</v>
      </c>
      <c r="W456" s="81">
        <v>76</v>
      </c>
      <c r="X456" s="81">
        <v>643</v>
      </c>
      <c r="Y456" s="81">
        <v>1548</v>
      </c>
      <c r="Z456" s="81">
        <v>1497</v>
      </c>
      <c r="AA456" s="81">
        <v>874</v>
      </c>
      <c r="AB456" s="81">
        <v>2973</v>
      </c>
      <c r="AC456" s="81">
        <v>0</v>
      </c>
      <c r="AD456" s="81">
        <v>0.18500952409029583</v>
      </c>
      <c r="AE456" s="82"/>
      <c r="AF456" s="81">
        <v>0</v>
      </c>
      <c r="AG456" s="81">
        <v>199362.48769176094</v>
      </c>
      <c r="AH456" s="81">
        <v>819827.53633671673</v>
      </c>
      <c r="AI456" s="81">
        <v>4652342.09683525</v>
      </c>
      <c r="AJ456" s="81">
        <v>9282610.565785924</v>
      </c>
      <c r="AK456" s="81">
        <v>0</v>
      </c>
      <c r="AL456" s="81">
        <v>0</v>
      </c>
      <c r="AM456" s="81">
        <v>408148.47382190148</v>
      </c>
      <c r="AN456" s="81">
        <v>0</v>
      </c>
      <c r="AO456" s="81">
        <v>0</v>
      </c>
      <c r="AP456" s="82"/>
      <c r="AQ456" s="81">
        <v>32</v>
      </c>
      <c r="AR456" s="81">
        <v>6</v>
      </c>
      <c r="AS456" s="81">
        <v>0</v>
      </c>
      <c r="AT456" s="81">
        <v>0</v>
      </c>
      <c r="AU456" s="81">
        <v>0</v>
      </c>
      <c r="AV456" s="81">
        <v>0</v>
      </c>
      <c r="AW456" s="81" t="s">
        <v>564</v>
      </c>
      <c r="AX456" s="82"/>
      <c r="AY456" s="81">
        <v>153.80000000000001</v>
      </c>
      <c r="AZ456" s="81">
        <v>184.6</v>
      </c>
      <c r="BA456" s="81">
        <v>0</v>
      </c>
      <c r="BB456" s="81">
        <v>0</v>
      </c>
      <c r="BC456" s="81">
        <v>0</v>
      </c>
      <c r="BD456" s="81">
        <v>0</v>
      </c>
      <c r="BE456" s="81" t="s">
        <v>564</v>
      </c>
      <c r="BF456" s="82"/>
      <c r="BG456" s="81">
        <v>0</v>
      </c>
      <c r="BH456" s="81">
        <v>0</v>
      </c>
      <c r="BI456" s="81">
        <v>0</v>
      </c>
      <c r="BJ456" s="81">
        <v>0</v>
      </c>
      <c r="BK456" s="81">
        <v>0</v>
      </c>
      <c r="BL456" s="81">
        <v>0</v>
      </c>
      <c r="BM456" s="82"/>
      <c r="BN456" s="81">
        <v>0</v>
      </c>
      <c r="BO456" s="81">
        <v>0</v>
      </c>
      <c r="BP456" s="81">
        <v>0</v>
      </c>
      <c r="BQ456" s="81">
        <v>0</v>
      </c>
      <c r="BR456" s="81">
        <v>0</v>
      </c>
      <c r="BS456" s="81">
        <v>0</v>
      </c>
      <c r="BT456"/>
      <c r="BU456" s="80">
        <v>0</v>
      </c>
      <c r="BV456" s="80">
        <v>0</v>
      </c>
      <c r="BW456" s="80">
        <v>0</v>
      </c>
      <c r="BX456" s="80">
        <v>0</v>
      </c>
      <c r="BY456" s="80">
        <v>0</v>
      </c>
      <c r="BZ456" s="80">
        <v>0</v>
      </c>
      <c r="CA456" s="80">
        <v>0</v>
      </c>
      <c r="CB456" s="80">
        <v>0</v>
      </c>
      <c r="CC456" s="80">
        <v>0</v>
      </c>
    </row>
    <row r="457" spans="1:81">
      <c r="A457" s="80" t="s">
        <v>2238</v>
      </c>
      <c r="B457" s="80">
        <v>352</v>
      </c>
      <c r="C457" s="80">
        <v>12</v>
      </c>
      <c r="D457" s="80">
        <v>21</v>
      </c>
      <c r="E457" s="80">
        <v>2015</v>
      </c>
      <c r="F457" s="80" t="s">
        <v>91</v>
      </c>
      <c r="G457" s="80" t="s">
        <v>2226</v>
      </c>
      <c r="H457" s="80" t="s">
        <v>2227</v>
      </c>
      <c r="I457" s="177"/>
      <c r="J457" s="81">
        <v>1.2386148815146252</v>
      </c>
      <c r="K457" s="81">
        <v>0.21288630733832872</v>
      </c>
      <c r="L457" s="81">
        <v>4.2778398038902665</v>
      </c>
      <c r="M457" s="81">
        <v>3.0856612098697571</v>
      </c>
      <c r="N457" s="81">
        <v>5.5143216032979172</v>
      </c>
      <c r="O457" s="81">
        <v>2.561135058549366</v>
      </c>
      <c r="P457" s="81">
        <v>4.3318050478448544</v>
      </c>
      <c r="Q457" s="81">
        <v>0.21288646204707087</v>
      </c>
      <c r="R457" s="81">
        <v>0</v>
      </c>
      <c r="S457" s="81">
        <v>0.16944397476765591</v>
      </c>
      <c r="T457" s="82"/>
      <c r="U457" s="81">
        <v>31904</v>
      </c>
      <c r="V457" s="81">
        <v>103</v>
      </c>
      <c r="W457" s="81">
        <v>76</v>
      </c>
      <c r="X457" s="81">
        <v>643</v>
      </c>
      <c r="Y457" s="81">
        <v>1545</v>
      </c>
      <c r="Z457" s="81">
        <v>1488</v>
      </c>
      <c r="AA457" s="81">
        <v>862</v>
      </c>
      <c r="AB457" s="81">
        <v>2930</v>
      </c>
      <c r="AC457" s="81">
        <v>0</v>
      </c>
      <c r="AD457" s="81">
        <v>0.16944397476765591</v>
      </c>
      <c r="AE457" s="82"/>
      <c r="AF457" s="81">
        <v>298090.53253810183</v>
      </c>
      <c r="AG457" s="81">
        <v>163124.61667988022</v>
      </c>
      <c r="AH457" s="81">
        <v>774114.95045097708</v>
      </c>
      <c r="AI457" s="81">
        <v>4049387.8439327301</v>
      </c>
      <c r="AJ457" s="81">
        <v>8455026.6925954539</v>
      </c>
      <c r="AK457" s="81">
        <v>0</v>
      </c>
      <c r="AL457" s="81">
        <v>0</v>
      </c>
      <c r="AM457" s="81">
        <v>401544.20911226916</v>
      </c>
      <c r="AN457" s="81">
        <v>0</v>
      </c>
      <c r="AO457" s="81">
        <v>0</v>
      </c>
      <c r="AP457" s="82"/>
      <c r="AQ457" s="81">
        <v>34</v>
      </c>
      <c r="AR457" s="81">
        <v>6</v>
      </c>
      <c r="AS457" s="81">
        <v>0</v>
      </c>
      <c r="AT457" s="81">
        <v>0</v>
      </c>
      <c r="AU457" s="81">
        <v>0</v>
      </c>
      <c r="AV457" s="81">
        <v>0</v>
      </c>
      <c r="AW457" s="81" t="s">
        <v>564</v>
      </c>
      <c r="AX457" s="82"/>
      <c r="AY457" s="81">
        <v>164.2</v>
      </c>
      <c r="AZ457" s="81">
        <v>184.6</v>
      </c>
      <c r="BA457" s="81">
        <v>0</v>
      </c>
      <c r="BB457" s="81">
        <v>0</v>
      </c>
      <c r="BC457" s="81">
        <v>0</v>
      </c>
      <c r="BD457" s="81">
        <v>0</v>
      </c>
      <c r="BE457" s="81" t="s">
        <v>564</v>
      </c>
      <c r="BF457" s="82"/>
      <c r="BG457" s="81">
        <v>0</v>
      </c>
      <c r="BH457" s="81">
        <v>0</v>
      </c>
      <c r="BI457" s="81">
        <v>0</v>
      </c>
      <c r="BJ457" s="81">
        <v>0</v>
      </c>
      <c r="BK457" s="81">
        <v>0</v>
      </c>
      <c r="BL457" s="81">
        <v>0</v>
      </c>
      <c r="BM457" s="82"/>
      <c r="BN457" s="81">
        <v>0</v>
      </c>
      <c r="BO457" s="81">
        <v>0</v>
      </c>
      <c r="BP457" s="81">
        <v>0</v>
      </c>
      <c r="BQ457" s="81">
        <v>0</v>
      </c>
      <c r="BR457" s="81">
        <v>0</v>
      </c>
      <c r="BS457" s="81">
        <v>0</v>
      </c>
      <c r="BT457"/>
      <c r="BU457" s="80">
        <v>0</v>
      </c>
      <c r="BV457" s="80">
        <v>0</v>
      </c>
      <c r="BW457" s="80">
        <v>0</v>
      </c>
      <c r="BX457" s="80">
        <v>0</v>
      </c>
      <c r="BY457" s="80">
        <v>0</v>
      </c>
      <c r="BZ457" s="80">
        <v>0</v>
      </c>
      <c r="CA457" s="80">
        <v>0</v>
      </c>
      <c r="CB457" s="80">
        <v>0</v>
      </c>
      <c r="CC457" s="80">
        <v>0</v>
      </c>
    </row>
    <row r="458" spans="1:81">
      <c r="A458" s="80" t="s">
        <v>2239</v>
      </c>
      <c r="B458" s="80">
        <v>353</v>
      </c>
      <c r="C458" s="80">
        <v>13</v>
      </c>
      <c r="D458" s="80">
        <v>21</v>
      </c>
      <c r="E458" s="80">
        <v>2016</v>
      </c>
      <c r="F458" s="80" t="s">
        <v>92</v>
      </c>
      <c r="G458" s="80" t="s">
        <v>2226</v>
      </c>
      <c r="H458" s="80" t="s">
        <v>2227</v>
      </c>
      <c r="I458" s="177"/>
      <c r="J458" s="81">
        <v>0</v>
      </c>
      <c r="K458" s="81">
        <v>0.21607874161411392</v>
      </c>
      <c r="L458" s="81">
        <v>5.9609515219836329</v>
      </c>
      <c r="M458" s="81">
        <v>3.1695375020974241</v>
      </c>
      <c r="N458" s="81">
        <v>5.4630949803891875</v>
      </c>
      <c r="O458" s="81">
        <v>2.5300340512637129</v>
      </c>
      <c r="P458" s="81">
        <v>4.1736421413581564</v>
      </c>
      <c r="Q458" s="81">
        <v>0.20151317545977626</v>
      </c>
      <c r="R458" s="81">
        <v>0</v>
      </c>
      <c r="S458" s="81">
        <v>0.19721929046111275</v>
      </c>
      <c r="T458" s="82"/>
      <c r="U458" s="81">
        <v>0</v>
      </c>
      <c r="V458" s="81">
        <v>103</v>
      </c>
      <c r="W458" s="81">
        <v>76</v>
      </c>
      <c r="X458" s="81">
        <v>643</v>
      </c>
      <c r="Y458" s="81">
        <v>1508</v>
      </c>
      <c r="Z458" s="81">
        <v>1488</v>
      </c>
      <c r="AA458" s="81">
        <v>859</v>
      </c>
      <c r="AB458" s="81">
        <v>2853</v>
      </c>
      <c r="AC458" s="81">
        <v>0</v>
      </c>
      <c r="AD458" s="81">
        <v>0.19721929046111281</v>
      </c>
      <c r="AE458" s="82"/>
      <c r="AF458" s="81">
        <v>0</v>
      </c>
      <c r="AG458" s="81">
        <v>158051.29077590891</v>
      </c>
      <c r="AH458" s="81">
        <v>914724.35353187413</v>
      </c>
      <c r="AI458" s="81">
        <v>4802461.8724692324</v>
      </c>
      <c r="AJ458" s="81">
        <v>7888836.9401527205</v>
      </c>
      <c r="AK458" s="81">
        <v>0</v>
      </c>
      <c r="AL458" s="81">
        <v>0</v>
      </c>
      <c r="AM458" s="81">
        <v>391295.44428836432</v>
      </c>
      <c r="AN458" s="81">
        <v>0</v>
      </c>
      <c r="AO458" s="81">
        <v>0</v>
      </c>
      <c r="AP458" s="82"/>
      <c r="AQ458" s="81">
        <v>35</v>
      </c>
      <c r="AR458" s="81">
        <v>9</v>
      </c>
      <c r="AS458" s="81">
        <v>0</v>
      </c>
      <c r="AT458" s="81">
        <v>0</v>
      </c>
      <c r="AU458" s="81">
        <v>0</v>
      </c>
      <c r="AV458" s="81">
        <v>0</v>
      </c>
      <c r="AW458" s="81" t="s">
        <v>564</v>
      </c>
      <c r="AX458" s="82"/>
      <c r="AY458" s="81">
        <v>169.7</v>
      </c>
      <c r="AZ458" s="81">
        <v>293.8</v>
      </c>
      <c r="BA458" s="81">
        <v>0</v>
      </c>
      <c r="BB458" s="81">
        <v>0</v>
      </c>
      <c r="BC458" s="81">
        <v>0</v>
      </c>
      <c r="BD458" s="81">
        <v>0</v>
      </c>
      <c r="BE458" s="81" t="s">
        <v>564</v>
      </c>
      <c r="BF458" s="82"/>
      <c r="BG458" s="81">
        <v>0</v>
      </c>
      <c r="BH458" s="81">
        <v>0</v>
      </c>
      <c r="BI458" s="81">
        <v>0</v>
      </c>
      <c r="BJ458" s="81">
        <v>0</v>
      </c>
      <c r="BK458" s="81">
        <v>0</v>
      </c>
      <c r="BL458" s="81">
        <v>0</v>
      </c>
      <c r="BM458" s="82"/>
      <c r="BN458" s="81">
        <v>0</v>
      </c>
      <c r="BO458" s="81">
        <v>0</v>
      </c>
      <c r="BP458" s="81">
        <v>0</v>
      </c>
      <c r="BQ458" s="81">
        <v>0</v>
      </c>
      <c r="BR458" s="81">
        <v>0</v>
      </c>
      <c r="BS458" s="81">
        <v>0</v>
      </c>
      <c r="BT458"/>
      <c r="BU458" s="80">
        <v>0</v>
      </c>
      <c r="BV458" s="80">
        <v>0</v>
      </c>
      <c r="BW458" s="80">
        <v>0</v>
      </c>
      <c r="BX458" s="80">
        <v>0</v>
      </c>
      <c r="BY458" s="80">
        <v>0</v>
      </c>
      <c r="BZ458" s="80">
        <v>0</v>
      </c>
      <c r="CA458" s="80">
        <v>0</v>
      </c>
      <c r="CB458" s="80">
        <v>0</v>
      </c>
      <c r="CC458" s="80">
        <v>0</v>
      </c>
    </row>
    <row r="459" spans="1:81">
      <c r="A459" s="80" t="s">
        <v>2240</v>
      </c>
      <c r="B459" s="80">
        <v>354</v>
      </c>
      <c r="C459" s="80">
        <v>14</v>
      </c>
      <c r="D459" s="80">
        <v>21</v>
      </c>
      <c r="E459" s="80">
        <v>2017</v>
      </c>
      <c r="F459" s="80" t="s">
        <v>71</v>
      </c>
      <c r="G459" s="80" t="s">
        <v>2226</v>
      </c>
      <c r="H459" s="80" t="s">
        <v>2227</v>
      </c>
      <c r="I459" s="177"/>
      <c r="J459" s="81">
        <v>0</v>
      </c>
      <c r="K459" s="81">
        <v>0.20500011713396421</v>
      </c>
      <c r="L459" s="81">
        <v>5.5229629626299372</v>
      </c>
      <c r="M459" s="81">
        <v>2.3143964315222694</v>
      </c>
      <c r="N459" s="81">
        <v>4.76758721496366</v>
      </c>
      <c r="O459" s="81">
        <v>2.5038028468973352</v>
      </c>
      <c r="P459" s="81">
        <v>4.0168491297753288</v>
      </c>
      <c r="Q459" s="81">
        <v>0.19137844614099006</v>
      </c>
      <c r="R459" s="81">
        <v>0</v>
      </c>
      <c r="S459" s="81">
        <v>0.23087790946350617</v>
      </c>
      <c r="T459" s="82"/>
      <c r="U459" s="81">
        <v>0</v>
      </c>
      <c r="V459" s="81">
        <v>103</v>
      </c>
      <c r="W459" s="81">
        <v>76</v>
      </c>
      <c r="X459" s="81">
        <v>643</v>
      </c>
      <c r="Y459" s="81">
        <v>1491</v>
      </c>
      <c r="Z459" s="81">
        <v>1497</v>
      </c>
      <c r="AA459" s="81">
        <v>832</v>
      </c>
      <c r="AB459" s="81">
        <v>2802</v>
      </c>
      <c r="AC459" s="81">
        <v>0</v>
      </c>
      <c r="AD459" s="81">
        <v>0.2308779094635062</v>
      </c>
      <c r="AE459" s="82"/>
      <c r="AF459" s="81">
        <v>0</v>
      </c>
      <c r="AG459" s="81">
        <v>158013.0139423986</v>
      </c>
      <c r="AH459" s="81">
        <v>1132440.6873438889</v>
      </c>
      <c r="AI459" s="81">
        <v>3935183.5613457938</v>
      </c>
      <c r="AJ459" s="81">
        <v>8343742.0214232532</v>
      </c>
      <c r="AK459" s="81">
        <v>0</v>
      </c>
      <c r="AL459" s="81">
        <v>0</v>
      </c>
      <c r="AM459" s="81">
        <v>384902.00385555229</v>
      </c>
      <c r="AN459" s="81">
        <v>0</v>
      </c>
      <c r="AO459" s="81">
        <v>0</v>
      </c>
      <c r="AP459" s="82"/>
      <c r="AQ459" s="81">
        <v>39</v>
      </c>
      <c r="AR459" s="81">
        <v>15</v>
      </c>
      <c r="AS459" s="81">
        <v>0</v>
      </c>
      <c r="AT459" s="81">
        <v>0</v>
      </c>
      <c r="AU459" s="81">
        <v>0</v>
      </c>
      <c r="AV459" s="81">
        <v>0</v>
      </c>
      <c r="AW459" s="81" t="s">
        <v>564</v>
      </c>
      <c r="AX459" s="82"/>
      <c r="AY459" s="81">
        <v>190.6</v>
      </c>
      <c r="AZ459" s="81">
        <v>536.79999999999995</v>
      </c>
      <c r="BA459" s="81">
        <v>0</v>
      </c>
      <c r="BB459" s="81">
        <v>0</v>
      </c>
      <c r="BC459" s="81">
        <v>0</v>
      </c>
      <c r="BD459" s="81">
        <v>0</v>
      </c>
      <c r="BE459" s="81" t="s">
        <v>564</v>
      </c>
      <c r="BF459" s="82"/>
      <c r="BG459" s="81">
        <v>0</v>
      </c>
      <c r="BH459" s="81">
        <v>0</v>
      </c>
      <c r="BI459" s="81">
        <v>0</v>
      </c>
      <c r="BJ459" s="81">
        <v>0</v>
      </c>
      <c r="BK459" s="81">
        <v>0</v>
      </c>
      <c r="BL459" s="81">
        <v>0</v>
      </c>
      <c r="BM459" s="82"/>
      <c r="BN459" s="81">
        <v>0</v>
      </c>
      <c r="BO459" s="81">
        <v>0</v>
      </c>
      <c r="BP459" s="81">
        <v>0</v>
      </c>
      <c r="BQ459" s="81">
        <v>0</v>
      </c>
      <c r="BR459" s="81">
        <v>0</v>
      </c>
      <c r="BS459" s="81">
        <v>0</v>
      </c>
      <c r="BT459"/>
      <c r="BU459" s="80">
        <v>0</v>
      </c>
      <c r="BV459" s="80">
        <v>0</v>
      </c>
      <c r="BW459" s="80">
        <v>0</v>
      </c>
      <c r="BX459" s="80">
        <v>0</v>
      </c>
      <c r="BY459" s="80">
        <v>0</v>
      </c>
      <c r="BZ459" s="80">
        <v>0</v>
      </c>
      <c r="CA459" s="80">
        <v>0</v>
      </c>
      <c r="CB459" s="80">
        <v>0</v>
      </c>
      <c r="CC459" s="80">
        <v>0</v>
      </c>
    </row>
    <row r="460" spans="1:81">
      <c r="A460" s="80" t="s">
        <v>2241</v>
      </c>
      <c r="B460" s="80">
        <v>355</v>
      </c>
      <c r="C460" s="80">
        <v>15</v>
      </c>
      <c r="D460" s="80">
        <v>21</v>
      </c>
      <c r="E460" s="80">
        <v>2018</v>
      </c>
      <c r="F460" s="80" t="s">
        <v>93</v>
      </c>
      <c r="G460" s="80" t="s">
        <v>2226</v>
      </c>
      <c r="H460" s="80" t="s">
        <v>2227</v>
      </c>
      <c r="I460" s="177"/>
      <c r="J460" s="81">
        <v>0</v>
      </c>
      <c r="K460" s="81">
        <v>0.18415559721880892</v>
      </c>
      <c r="L460" s="81">
        <v>5.0103177105300976</v>
      </c>
      <c r="M460" s="81">
        <v>2.0225267897195978</v>
      </c>
      <c r="N460" s="81">
        <v>3.546649906536425</v>
      </c>
      <c r="O460" s="81">
        <v>2.4288627565812946</v>
      </c>
      <c r="P460" s="81">
        <v>3.9577449194370886</v>
      </c>
      <c r="Q460" s="81">
        <v>0.17391352519170897</v>
      </c>
      <c r="R460" s="81">
        <v>0</v>
      </c>
      <c r="S460" s="81">
        <v>0.24322956202933421</v>
      </c>
      <c r="T460" s="82"/>
      <c r="U460" s="81">
        <v>0</v>
      </c>
      <c r="V460" s="81">
        <v>103</v>
      </c>
      <c r="W460" s="81">
        <v>76</v>
      </c>
      <c r="X460" s="81">
        <v>643</v>
      </c>
      <c r="Y460" s="81">
        <v>1466</v>
      </c>
      <c r="Z460" s="81">
        <v>1480</v>
      </c>
      <c r="AA460" s="81">
        <v>828</v>
      </c>
      <c r="AB460" s="81">
        <v>2744</v>
      </c>
      <c r="AC460" s="81">
        <v>0</v>
      </c>
      <c r="AD460" s="81">
        <v>0.24322956202933421</v>
      </c>
      <c r="AE460" s="82"/>
      <c r="AF460" s="81">
        <v>0</v>
      </c>
      <c r="AG460" s="81">
        <v>140643.5708856241</v>
      </c>
      <c r="AH460" s="81">
        <v>1050911.54151524</v>
      </c>
      <c r="AI460" s="81">
        <v>3843153.2852941989</v>
      </c>
      <c r="AJ460" s="81">
        <v>7579192.464663242</v>
      </c>
      <c r="AK460" s="81">
        <v>0</v>
      </c>
      <c r="AL460" s="81">
        <v>0</v>
      </c>
      <c r="AM460" s="81">
        <v>377714.64779276447</v>
      </c>
      <c r="AN460" s="81">
        <v>0</v>
      </c>
      <c r="AO460" s="81">
        <v>0</v>
      </c>
      <c r="AP460" s="82"/>
      <c r="AQ460" s="81">
        <v>40</v>
      </c>
      <c r="AR460" s="81">
        <v>28</v>
      </c>
      <c r="AS460" s="81">
        <v>0</v>
      </c>
      <c r="AT460" s="81">
        <v>0</v>
      </c>
      <c r="AU460" s="81">
        <v>0</v>
      </c>
      <c r="AV460" s="81">
        <v>0</v>
      </c>
      <c r="AW460" s="81" t="s">
        <v>564</v>
      </c>
      <c r="AX460" s="82"/>
      <c r="AY460" s="81">
        <v>198.4</v>
      </c>
      <c r="AZ460" s="81">
        <v>2004</v>
      </c>
      <c r="BA460" s="81">
        <v>0</v>
      </c>
      <c r="BB460" s="81">
        <v>0</v>
      </c>
      <c r="BC460" s="81">
        <v>0</v>
      </c>
      <c r="BD460" s="81">
        <v>0</v>
      </c>
      <c r="BE460" s="81" t="s">
        <v>564</v>
      </c>
      <c r="BF460" s="82"/>
      <c r="BG460" s="81">
        <v>0</v>
      </c>
      <c r="BH460" s="81">
        <v>0</v>
      </c>
      <c r="BI460" s="81">
        <v>0</v>
      </c>
      <c r="BJ460" s="81">
        <v>0</v>
      </c>
      <c r="BK460" s="81">
        <v>0</v>
      </c>
      <c r="BL460" s="81">
        <v>0</v>
      </c>
      <c r="BM460" s="82"/>
      <c r="BN460" s="81">
        <v>0</v>
      </c>
      <c r="BO460" s="81">
        <v>0</v>
      </c>
      <c r="BP460" s="81">
        <v>0</v>
      </c>
      <c r="BQ460" s="81">
        <v>0</v>
      </c>
      <c r="BR460" s="81">
        <v>0</v>
      </c>
      <c r="BS460" s="81">
        <v>0</v>
      </c>
      <c r="BT460"/>
      <c r="BU460" s="80">
        <v>0</v>
      </c>
      <c r="BV460" s="80">
        <v>0</v>
      </c>
      <c r="BW460" s="80">
        <v>0</v>
      </c>
      <c r="BX460" s="80">
        <v>0</v>
      </c>
      <c r="BY460" s="80">
        <v>0</v>
      </c>
      <c r="BZ460" s="80">
        <v>0</v>
      </c>
      <c r="CA460" s="80">
        <v>0</v>
      </c>
      <c r="CB460" s="80">
        <v>0</v>
      </c>
      <c r="CC460" s="80">
        <v>0</v>
      </c>
    </row>
    <row r="461" spans="1:81">
      <c r="A461" s="80" t="s">
        <v>2242</v>
      </c>
      <c r="B461" s="80">
        <v>356</v>
      </c>
      <c r="C461" s="80">
        <v>16</v>
      </c>
      <c r="D461" s="80">
        <v>21</v>
      </c>
      <c r="E461" s="80">
        <v>2019</v>
      </c>
      <c r="F461" s="80" t="s">
        <v>73</v>
      </c>
      <c r="G461" s="80" t="s">
        <v>2226</v>
      </c>
      <c r="H461" s="80" t="s">
        <v>2227</v>
      </c>
      <c r="I461" s="177"/>
      <c r="J461" s="81">
        <v>0</v>
      </c>
      <c r="K461" s="81">
        <v>0.16873094435753239</v>
      </c>
      <c r="L461" s="81">
        <v>5.0570376795989143</v>
      </c>
      <c r="M461" s="81">
        <v>1.952104379883578</v>
      </c>
      <c r="N461" s="81">
        <v>3.4335648190397641</v>
      </c>
      <c r="O461" s="81">
        <v>2.3479858001724714</v>
      </c>
      <c r="P461" s="81">
        <v>3.8720075158191825</v>
      </c>
      <c r="Q461" s="81">
        <v>0.16303462297073154</v>
      </c>
      <c r="R461" s="81">
        <v>0</v>
      </c>
      <c r="S461" s="81">
        <v>0.33950534703795487</v>
      </c>
      <c r="T461" s="82"/>
      <c r="U461" s="81">
        <v>0</v>
      </c>
      <c r="V461" s="81">
        <v>103</v>
      </c>
      <c r="W461" s="81">
        <v>76</v>
      </c>
      <c r="X461" s="81">
        <v>643</v>
      </c>
      <c r="Y461" s="81">
        <v>1429</v>
      </c>
      <c r="Z461" s="81">
        <v>1470</v>
      </c>
      <c r="AA461" s="81">
        <v>804</v>
      </c>
      <c r="AB461" s="81">
        <v>2642</v>
      </c>
      <c r="AC461" s="81">
        <v>0</v>
      </c>
      <c r="AD461" s="81">
        <v>0.33950534703795487</v>
      </c>
      <c r="AE461" s="82"/>
      <c r="AF461" s="81">
        <v>0</v>
      </c>
      <c r="AG461" s="81">
        <v>136460.45967967031</v>
      </c>
      <c r="AH461" s="81">
        <v>1157013.441205363</v>
      </c>
      <c r="AI461" s="81">
        <v>3770912.3838542849</v>
      </c>
      <c r="AJ461" s="81">
        <v>6758494.0181279099</v>
      </c>
      <c r="AK461" s="81">
        <v>0</v>
      </c>
      <c r="AL461" s="81">
        <v>0</v>
      </c>
      <c r="AM461" s="81">
        <v>359820.51103464852</v>
      </c>
      <c r="AN461" s="81">
        <v>0</v>
      </c>
      <c r="AO461" s="81">
        <v>0</v>
      </c>
      <c r="AP461" s="82"/>
      <c r="AQ461" s="81">
        <v>43</v>
      </c>
      <c r="AR461" s="81">
        <v>31</v>
      </c>
      <c r="AS461" s="81">
        <v>0</v>
      </c>
      <c r="AT461" s="81">
        <v>0</v>
      </c>
      <c r="AU461" s="81">
        <v>0</v>
      </c>
      <c r="AV461" s="81">
        <v>0</v>
      </c>
      <c r="AW461" s="81" t="s">
        <v>564</v>
      </c>
      <c r="AX461" s="82"/>
      <c r="AY461" s="81">
        <v>212.5</v>
      </c>
      <c r="AZ461" s="81">
        <v>2152.8000000000002</v>
      </c>
      <c r="BA461" s="81">
        <v>0</v>
      </c>
      <c r="BB461" s="81">
        <v>0</v>
      </c>
      <c r="BC461" s="81">
        <v>0</v>
      </c>
      <c r="BD461" s="81">
        <v>0</v>
      </c>
      <c r="BE461" s="81" t="s">
        <v>564</v>
      </c>
      <c r="BF461" s="82"/>
      <c r="BG461" s="81">
        <v>0</v>
      </c>
      <c r="BH461" s="81">
        <v>0</v>
      </c>
      <c r="BI461" s="81">
        <v>0</v>
      </c>
      <c r="BJ461" s="81">
        <v>0</v>
      </c>
      <c r="BK461" s="81">
        <v>0</v>
      </c>
      <c r="BL461" s="81">
        <v>0</v>
      </c>
      <c r="BM461" s="82"/>
      <c r="BN461" s="81">
        <v>0</v>
      </c>
      <c r="BO461" s="81">
        <v>0</v>
      </c>
      <c r="BP461" s="81">
        <v>0</v>
      </c>
      <c r="BQ461" s="81">
        <v>0</v>
      </c>
      <c r="BR461" s="81">
        <v>0</v>
      </c>
      <c r="BS461" s="81">
        <v>0</v>
      </c>
      <c r="BT461"/>
      <c r="BU461" s="80">
        <v>0</v>
      </c>
      <c r="BV461" s="80">
        <v>0</v>
      </c>
      <c r="BW461" s="80">
        <v>0</v>
      </c>
      <c r="BX461" s="80">
        <v>0</v>
      </c>
      <c r="BY461" s="80">
        <v>0</v>
      </c>
      <c r="BZ461" s="80">
        <v>0</v>
      </c>
      <c r="CA461" s="80">
        <v>0</v>
      </c>
      <c r="CB461" s="80">
        <v>0</v>
      </c>
      <c r="CC461" s="80">
        <v>0</v>
      </c>
    </row>
    <row r="462" spans="1:81">
      <c r="A462" s="80" t="s">
        <v>2243</v>
      </c>
      <c r="B462" s="80">
        <v>357</v>
      </c>
      <c r="C462" s="80">
        <v>17</v>
      </c>
      <c r="D462" s="80">
        <v>21</v>
      </c>
      <c r="E462" s="80">
        <v>2020</v>
      </c>
      <c r="F462" s="80" t="s">
        <v>218</v>
      </c>
      <c r="G462" s="174" t="s">
        <v>2226</v>
      </c>
      <c r="H462" s="80" t="s">
        <v>2227</v>
      </c>
      <c r="I462" s="177"/>
      <c r="J462" s="81">
        <v>2.104537557098511</v>
      </c>
      <c r="K462" s="81">
        <v>0.17465125967910108</v>
      </c>
      <c r="L462" s="81">
        <v>3.9789145614448054</v>
      </c>
      <c r="M462" s="81">
        <v>1.940679852726547</v>
      </c>
      <c r="N462" s="81">
        <v>3.0311865050199183</v>
      </c>
      <c r="O462" s="81">
        <v>2.0459723334546216</v>
      </c>
      <c r="P462" s="81">
        <v>3.6214227842694302</v>
      </c>
      <c r="Q462" s="81">
        <v>0.15218394448572317</v>
      </c>
      <c r="R462" s="81">
        <v>0</v>
      </c>
      <c r="S462" s="81">
        <v>0.29068010798610822</v>
      </c>
      <c r="T462" s="82"/>
      <c r="U462" s="81">
        <v>64387</v>
      </c>
      <c r="V462" s="81">
        <v>88</v>
      </c>
      <c r="W462" s="81">
        <v>63</v>
      </c>
      <c r="X462" s="81">
        <v>676</v>
      </c>
      <c r="Y462" s="81">
        <v>1416</v>
      </c>
      <c r="Z462" s="81">
        <v>1462</v>
      </c>
      <c r="AA462" s="81">
        <v>817</v>
      </c>
      <c r="AB462" s="81">
        <v>2581</v>
      </c>
      <c r="AC462" s="81">
        <v>0</v>
      </c>
      <c r="AD462" s="81">
        <v>0.29068010798610822</v>
      </c>
      <c r="AE462" s="82"/>
      <c r="AF462" s="81">
        <v>580037.4550046965</v>
      </c>
      <c r="AG462" s="81">
        <v>128966.28489220668</v>
      </c>
      <c r="AH462" s="81">
        <v>978614.30041428155</v>
      </c>
      <c r="AI462" s="81">
        <v>3652720.3255477906</v>
      </c>
      <c r="AJ462" s="81">
        <v>5572424.4781119851</v>
      </c>
      <c r="AK462" s="81"/>
      <c r="AL462" s="81"/>
      <c r="AM462" s="81">
        <v>336849.17550808639</v>
      </c>
      <c r="AN462" s="81"/>
      <c r="AO462" s="81"/>
      <c r="AP462" s="82"/>
      <c r="AQ462" s="81">
        <v>44</v>
      </c>
      <c r="AR462" s="81">
        <v>35</v>
      </c>
      <c r="AS462" s="81">
        <v>0</v>
      </c>
      <c r="AT462" s="81">
        <v>0</v>
      </c>
      <c r="AU462" s="81">
        <v>0</v>
      </c>
      <c r="AV462" s="81">
        <v>0</v>
      </c>
      <c r="AW462" s="81">
        <v>0</v>
      </c>
      <c r="AX462" s="82"/>
      <c r="AY462" s="81">
        <v>218</v>
      </c>
      <c r="AZ462" s="81">
        <v>2350.8000000000002</v>
      </c>
      <c r="BA462" s="81">
        <v>0</v>
      </c>
      <c r="BB462" s="81">
        <v>0</v>
      </c>
      <c r="BC462" s="81">
        <v>0</v>
      </c>
      <c r="BD462" s="81">
        <v>0</v>
      </c>
      <c r="BE462" s="81">
        <v>0</v>
      </c>
      <c r="BF462" s="82"/>
      <c r="BG462" s="81">
        <v>0</v>
      </c>
      <c r="BH462" s="81">
        <v>0</v>
      </c>
      <c r="BI462" s="81">
        <v>0</v>
      </c>
      <c r="BJ462" s="81">
        <v>0</v>
      </c>
      <c r="BK462" s="81">
        <v>0</v>
      </c>
      <c r="BL462" s="81">
        <v>0</v>
      </c>
      <c r="BM462" s="82"/>
      <c r="BN462" s="81">
        <v>0</v>
      </c>
      <c r="BO462" s="81">
        <v>0</v>
      </c>
      <c r="BP462" s="81">
        <v>0</v>
      </c>
      <c r="BQ462" s="81">
        <v>0</v>
      </c>
      <c r="BR462" s="81">
        <v>0</v>
      </c>
      <c r="BS462" s="81">
        <v>0</v>
      </c>
      <c r="BT462"/>
      <c r="BU462" s="80">
        <v>0</v>
      </c>
      <c r="BV462" s="80">
        <v>0</v>
      </c>
      <c r="BW462" s="80">
        <v>0</v>
      </c>
      <c r="BX462" s="80">
        <v>0</v>
      </c>
      <c r="BY462" s="80">
        <v>0</v>
      </c>
      <c r="BZ462" s="80">
        <v>0</v>
      </c>
      <c r="CA462" s="80">
        <v>0</v>
      </c>
      <c r="CB462" s="80">
        <v>0</v>
      </c>
      <c r="CC462" s="80">
        <v>0</v>
      </c>
    </row>
    <row r="463" spans="1:81">
      <c r="A463" s="80" t="s">
        <v>2244</v>
      </c>
      <c r="B463" s="80">
        <v>357</v>
      </c>
      <c r="C463" s="80">
        <v>18</v>
      </c>
      <c r="D463" s="80">
        <v>21</v>
      </c>
      <c r="E463" s="80">
        <v>2021</v>
      </c>
      <c r="F463" s="80" t="s">
        <v>75</v>
      </c>
      <c r="G463" s="174" t="s">
        <v>2226</v>
      </c>
      <c r="H463" s="80" t="s">
        <v>2227</v>
      </c>
      <c r="I463" s="177"/>
      <c r="J463" s="81">
        <v>1.9121966763396252</v>
      </c>
      <c r="K463" s="81">
        <v>0.17929113641121255</v>
      </c>
      <c r="L463" s="81">
        <v>3.1968355953430674</v>
      </c>
      <c r="M463" s="81">
        <v>1.880651309764136</v>
      </c>
      <c r="N463" s="81">
        <v>2.8523812507385564</v>
      </c>
      <c r="O463" s="81">
        <v>1.9570880480930986</v>
      </c>
      <c r="P463" s="81">
        <v>3.6453241132480536</v>
      </c>
      <c r="Q463" s="81">
        <v>0.15090739482543325</v>
      </c>
      <c r="R463" s="81">
        <v>0</v>
      </c>
      <c r="S463" s="81">
        <v>0.19048657855976331</v>
      </c>
      <c r="T463" s="82"/>
      <c r="U463" s="81">
        <v>63397</v>
      </c>
      <c r="V463" s="81">
        <v>88</v>
      </c>
      <c r="W463" s="81">
        <v>63</v>
      </c>
      <c r="X463" s="81">
        <v>676</v>
      </c>
      <c r="Y463" s="81">
        <v>1412</v>
      </c>
      <c r="Z463" s="81">
        <v>1440</v>
      </c>
      <c r="AA463" s="81">
        <v>802</v>
      </c>
      <c r="AB463" s="81">
        <v>2529</v>
      </c>
      <c r="AC463" s="81">
        <v>0</v>
      </c>
      <c r="AD463" s="81">
        <v>0.19048657855976331</v>
      </c>
      <c r="AE463" s="82"/>
      <c r="AF463" s="81">
        <v>502401.5305054519</v>
      </c>
      <c r="AG463" s="81">
        <v>137837.52002160237</v>
      </c>
      <c r="AH463" s="81">
        <v>760188.30184672808</v>
      </c>
      <c r="AI463" s="81">
        <v>4109484.0418609008</v>
      </c>
      <c r="AJ463" s="81">
        <v>6390034.5261802906</v>
      </c>
      <c r="AK463" s="81">
        <v>0</v>
      </c>
      <c r="AL463" s="81">
        <v>0</v>
      </c>
      <c r="AM463" s="81">
        <v>331966.37226593355</v>
      </c>
      <c r="AN463" s="81">
        <v>0</v>
      </c>
      <c r="AO463" s="81">
        <v>0</v>
      </c>
      <c r="AP463" s="82"/>
      <c r="AQ463" s="81">
        <v>44</v>
      </c>
      <c r="AR463" s="81">
        <v>42</v>
      </c>
      <c r="AS463" s="81">
        <v>0</v>
      </c>
      <c r="AT463" s="81">
        <v>0</v>
      </c>
      <c r="AU463" s="81">
        <v>0</v>
      </c>
      <c r="AV463" s="81">
        <v>0</v>
      </c>
      <c r="AW463" s="81"/>
      <c r="AX463" s="82"/>
      <c r="AY463" s="81">
        <v>218</v>
      </c>
      <c r="AZ463" s="81">
        <v>2631.3</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2245</v>
      </c>
      <c r="B464" s="80">
        <v>357</v>
      </c>
      <c r="C464" s="80">
        <v>19</v>
      </c>
      <c r="D464" s="80">
        <v>21</v>
      </c>
      <c r="E464" s="80">
        <v>2022</v>
      </c>
      <c r="F464" s="80" t="s">
        <v>568</v>
      </c>
      <c r="G464" s="80" t="s">
        <v>2226</v>
      </c>
      <c r="H464" s="80" t="s">
        <v>2227</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45</v>
      </c>
      <c r="AR464" s="81">
        <v>43</v>
      </c>
      <c r="AS464" s="81">
        <v>0</v>
      </c>
      <c r="AT464" s="81">
        <v>0</v>
      </c>
      <c r="AU464" s="81">
        <v>0</v>
      </c>
      <c r="AV464" s="81">
        <v>0</v>
      </c>
      <c r="AW464" s="81"/>
      <c r="AX464" s="82"/>
      <c r="AY464" s="81">
        <v>223.90000000000003</v>
      </c>
      <c r="AZ464" s="81">
        <v>2676.7</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2246</v>
      </c>
      <c r="B465" s="80">
        <v>375</v>
      </c>
      <c r="C465" s="80">
        <v>1</v>
      </c>
      <c r="D465" s="80">
        <v>23</v>
      </c>
      <c r="E465" s="80">
        <v>1990</v>
      </c>
      <c r="F465" s="80" t="s">
        <v>562</v>
      </c>
      <c r="G465" s="80" t="s">
        <v>2247</v>
      </c>
      <c r="H465" s="80" t="s">
        <v>2248</v>
      </c>
      <c r="I465" s="177"/>
      <c r="J465" s="81">
        <v>2.7124459073514848</v>
      </c>
      <c r="K465" s="81">
        <v>0.53455925825376382</v>
      </c>
      <c r="L465" s="81">
        <v>30.76695078330096</v>
      </c>
      <c r="M465" s="81">
        <v>1.7600740437225955</v>
      </c>
      <c r="N465" s="81">
        <v>4.1353705903684173</v>
      </c>
      <c r="O465" s="81">
        <v>2.2464715058156219</v>
      </c>
      <c r="P465" s="81">
        <v>4.8515081556905288</v>
      </c>
      <c r="Q465" s="81">
        <v>0.24075232682680878</v>
      </c>
      <c r="R465" s="81">
        <v>0</v>
      </c>
      <c r="S465" s="81">
        <v>0.21972714425856502</v>
      </c>
      <c r="T465" s="82"/>
      <c r="U465" s="81">
        <v>201923</v>
      </c>
      <c r="V465" s="81">
        <v>156</v>
      </c>
      <c r="W465" s="81">
        <v>332</v>
      </c>
      <c r="X465" s="81">
        <v>662</v>
      </c>
      <c r="Y465" s="81">
        <v>1073</v>
      </c>
      <c r="Z465" s="81">
        <v>924</v>
      </c>
      <c r="AA465" s="81">
        <v>1178</v>
      </c>
      <c r="AB465" s="81">
        <v>3909</v>
      </c>
      <c r="AC465" s="81">
        <v>0</v>
      </c>
      <c r="AD465" s="81">
        <v>0.21972714425856502</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2249</v>
      </c>
      <c r="B466" s="80">
        <v>376</v>
      </c>
      <c r="C466" s="80">
        <v>2</v>
      </c>
      <c r="D466" s="80">
        <v>23</v>
      </c>
      <c r="E466" s="80">
        <v>2005</v>
      </c>
      <c r="F466" s="80" t="s">
        <v>565</v>
      </c>
      <c r="G466" s="80" t="s">
        <v>2247</v>
      </c>
      <c r="H466" s="80" t="s">
        <v>2248</v>
      </c>
      <c r="I466" s="177"/>
      <c r="J466" s="81">
        <v>1.8749788084587653</v>
      </c>
      <c r="K466" s="81">
        <v>0.31248356881750983</v>
      </c>
      <c r="L466" s="81">
        <v>1.4041281255616591</v>
      </c>
      <c r="M466" s="81">
        <v>2.7546640684478314</v>
      </c>
      <c r="N466" s="81">
        <v>6.3863707783288177</v>
      </c>
      <c r="O466" s="81">
        <v>3.0464357408666807</v>
      </c>
      <c r="P466" s="81">
        <v>5.3303833185162741</v>
      </c>
      <c r="Q466" s="81">
        <v>0.193888616322724</v>
      </c>
      <c r="R466" s="81">
        <v>0</v>
      </c>
      <c r="S466" s="81">
        <v>0.305027260855805</v>
      </c>
      <c r="T466" s="82"/>
      <c r="U466" s="81">
        <v>151415</v>
      </c>
      <c r="V466" s="81">
        <v>97</v>
      </c>
      <c r="W466" s="81">
        <v>14</v>
      </c>
      <c r="X466" s="81">
        <v>436</v>
      </c>
      <c r="Y466" s="81">
        <v>1109</v>
      </c>
      <c r="Z466" s="81">
        <v>1450</v>
      </c>
      <c r="AA466" s="81">
        <v>1060</v>
      </c>
      <c r="AB466" s="81">
        <v>3291</v>
      </c>
      <c r="AC466" s="81">
        <v>0</v>
      </c>
      <c r="AD466" s="81">
        <v>0.305027260855805</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2250</v>
      </c>
      <c r="B467" s="80">
        <v>377</v>
      </c>
      <c r="C467" s="80">
        <v>3</v>
      </c>
      <c r="D467" s="80">
        <v>23</v>
      </c>
      <c r="E467" s="80">
        <v>2006</v>
      </c>
      <c r="F467" s="80" t="s">
        <v>566</v>
      </c>
      <c r="G467" s="80" t="s">
        <v>2247</v>
      </c>
      <c r="H467" s="80" t="s">
        <v>2248</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2251</v>
      </c>
      <c r="B468" s="80">
        <v>378</v>
      </c>
      <c r="C468" s="80">
        <v>4</v>
      </c>
      <c r="D468" s="80">
        <v>23</v>
      </c>
      <c r="E468" s="80">
        <v>2007</v>
      </c>
      <c r="F468" s="80" t="s">
        <v>567</v>
      </c>
      <c r="G468" s="80" t="s">
        <v>2247</v>
      </c>
      <c r="H468" s="80" t="s">
        <v>2248</v>
      </c>
      <c r="I468" s="177"/>
      <c r="J468" s="81">
        <v>2.3028400308437411</v>
      </c>
      <c r="K468" s="81">
        <v>0.37828821564792747</v>
      </c>
      <c r="L468" s="81">
        <v>0.38209398533167216</v>
      </c>
      <c r="M468" s="81">
        <v>2.9411293872350557</v>
      </c>
      <c r="N468" s="81">
        <v>6.4456838991577055</v>
      </c>
      <c r="O468" s="81">
        <v>2.9547812569047971</v>
      </c>
      <c r="P468" s="81">
        <v>5.3056549653929075</v>
      </c>
      <c r="Q468" s="81">
        <v>0.19973867084743052</v>
      </c>
      <c r="R468" s="81">
        <v>0</v>
      </c>
      <c r="S468" s="81">
        <v>0.2762596455650288</v>
      </c>
      <c r="T468" s="82"/>
      <c r="U468" s="81">
        <v>208779</v>
      </c>
      <c r="V468" s="81">
        <v>125</v>
      </c>
      <c r="W468" s="81">
        <v>5</v>
      </c>
      <c r="X468" s="81">
        <v>625</v>
      </c>
      <c r="Y468" s="81">
        <v>1123</v>
      </c>
      <c r="Z468" s="81">
        <v>1462</v>
      </c>
      <c r="AA468" s="81">
        <v>1039</v>
      </c>
      <c r="AB468" s="81">
        <v>3211</v>
      </c>
      <c r="AC468" s="81">
        <v>0</v>
      </c>
      <c r="AD468" s="81">
        <v>0.2762596455650288</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2252</v>
      </c>
      <c r="B469" s="80">
        <v>379</v>
      </c>
      <c r="C469" s="80">
        <v>5</v>
      </c>
      <c r="D469" s="80">
        <v>23</v>
      </c>
      <c r="E469" s="80">
        <v>2008</v>
      </c>
      <c r="F469" s="80" t="s">
        <v>84</v>
      </c>
      <c r="G469" s="80" t="s">
        <v>2247</v>
      </c>
      <c r="H469" s="80" t="s">
        <v>2248</v>
      </c>
      <c r="I469" s="177"/>
      <c r="J469" s="81">
        <v>2.6697398086603963</v>
      </c>
      <c r="K469" s="81">
        <v>0.27495608525548315</v>
      </c>
      <c r="L469" s="81">
        <v>0.33652555061062406</v>
      </c>
      <c r="M469" s="81">
        <v>3.0846425012783407</v>
      </c>
      <c r="N469" s="81">
        <v>5.2880150767828011</v>
      </c>
      <c r="O469" s="81">
        <v>2.8292073329092795</v>
      </c>
      <c r="P469" s="81">
        <v>5.0955811143654337</v>
      </c>
      <c r="Q469" s="81">
        <v>0.19277646135731785</v>
      </c>
      <c r="R469" s="81">
        <v>0</v>
      </c>
      <c r="S469" s="81">
        <v>0.40233321604157968</v>
      </c>
      <c r="T469" s="82"/>
      <c r="U469" s="81">
        <v>261305</v>
      </c>
      <c r="V469" s="81">
        <v>125</v>
      </c>
      <c r="W469" s="81">
        <v>5</v>
      </c>
      <c r="X469" s="81">
        <v>625</v>
      </c>
      <c r="Y469" s="81">
        <v>1119</v>
      </c>
      <c r="Z469" s="81">
        <v>1449</v>
      </c>
      <c r="AA469" s="81">
        <v>999</v>
      </c>
      <c r="AB469" s="81">
        <v>3150</v>
      </c>
      <c r="AC469" s="81">
        <v>0</v>
      </c>
      <c r="AD469" s="81">
        <v>0.40233321604157968</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2253</v>
      </c>
      <c r="B470" s="80">
        <v>380</v>
      </c>
      <c r="C470" s="80">
        <v>6</v>
      </c>
      <c r="D470" s="80">
        <v>23</v>
      </c>
      <c r="E470" s="80">
        <v>2009</v>
      </c>
      <c r="F470" s="80" t="s">
        <v>85</v>
      </c>
      <c r="G470" s="80" t="s">
        <v>2247</v>
      </c>
      <c r="H470" s="80" t="s">
        <v>2248</v>
      </c>
      <c r="I470" s="177"/>
      <c r="J470" s="81">
        <v>2.6641076653760281</v>
      </c>
      <c r="K470" s="81">
        <v>0.23911885013542855</v>
      </c>
      <c r="L470" s="81">
        <v>3.833715801041794</v>
      </c>
      <c r="M470" s="81">
        <v>2.8844565731841301</v>
      </c>
      <c r="N470" s="81">
        <v>5.0370417315911906</v>
      </c>
      <c r="O470" s="81">
        <v>2.8603959197597932</v>
      </c>
      <c r="P470" s="81">
        <v>4.9634884215005934</v>
      </c>
      <c r="Q470" s="81">
        <v>0.18066617652134964</v>
      </c>
      <c r="R470" s="81">
        <v>0</v>
      </c>
      <c r="S470" s="81">
        <v>0.47315269779400765</v>
      </c>
      <c r="T470" s="82"/>
      <c r="U470" s="81">
        <v>199167</v>
      </c>
      <c r="V470" s="81">
        <v>88</v>
      </c>
      <c r="W470" s="81">
        <v>78</v>
      </c>
      <c r="X470" s="81">
        <v>587</v>
      </c>
      <c r="Y470" s="81">
        <v>1119</v>
      </c>
      <c r="Z470" s="81">
        <v>1446</v>
      </c>
      <c r="AA470" s="81">
        <v>999</v>
      </c>
      <c r="AB470" s="81">
        <v>3099</v>
      </c>
      <c r="AC470" s="81">
        <v>0</v>
      </c>
      <c r="AD470" s="81">
        <v>0.47315269779400765</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0</v>
      </c>
      <c r="BL470" s="81">
        <v>0</v>
      </c>
      <c r="BM470" s="82"/>
      <c r="BN470" s="81">
        <v>0</v>
      </c>
      <c r="BO470" s="81">
        <v>0</v>
      </c>
      <c r="BP470" s="81">
        <v>0</v>
      </c>
      <c r="BQ470" s="81">
        <v>0</v>
      </c>
      <c r="BR470" s="81">
        <v>0</v>
      </c>
      <c r="BS470" s="81">
        <v>0</v>
      </c>
      <c r="BT470"/>
      <c r="BU470" s="80"/>
      <c r="BV470" s="80"/>
      <c r="BW470" s="80"/>
      <c r="BX470" s="80"/>
      <c r="BY470" s="80"/>
      <c r="BZ470" s="80"/>
      <c r="CA470" s="80"/>
      <c r="CB470" s="80"/>
      <c r="CC470" s="80"/>
    </row>
    <row r="471" spans="1:81">
      <c r="A471" s="80" t="s">
        <v>2254</v>
      </c>
      <c r="B471" s="80">
        <v>381</v>
      </c>
      <c r="C471" s="80">
        <v>7</v>
      </c>
      <c r="D471" s="80">
        <v>23</v>
      </c>
      <c r="E471" s="80">
        <v>2010</v>
      </c>
      <c r="F471" s="80" t="s">
        <v>86</v>
      </c>
      <c r="G471" s="80" t="s">
        <v>2247</v>
      </c>
      <c r="H471" s="80" t="s">
        <v>2248</v>
      </c>
      <c r="I471" s="177"/>
      <c r="J471" s="81">
        <v>2.082502350388908</v>
      </c>
      <c r="K471" s="81">
        <v>0.22801008831194011</v>
      </c>
      <c r="L471" s="81">
        <v>3.5557161141102247</v>
      </c>
      <c r="M471" s="81">
        <v>2.7546070092547339</v>
      </c>
      <c r="N471" s="81">
        <v>5.229957511161194</v>
      </c>
      <c r="O471" s="81">
        <v>2.8353517458538064</v>
      </c>
      <c r="P471" s="81">
        <v>5.0957157000826605</v>
      </c>
      <c r="Q471" s="81">
        <v>0.18568756696769509</v>
      </c>
      <c r="R471" s="81">
        <v>0</v>
      </c>
      <c r="S471" s="81">
        <v>0.41254394281402801</v>
      </c>
      <c r="T471" s="82"/>
      <c r="U471" s="81">
        <v>182966</v>
      </c>
      <c r="V471" s="81">
        <v>88</v>
      </c>
      <c r="W471" s="81">
        <v>78</v>
      </c>
      <c r="X471" s="81">
        <v>587</v>
      </c>
      <c r="Y471" s="81">
        <v>1118</v>
      </c>
      <c r="Z471" s="81">
        <v>1440</v>
      </c>
      <c r="AA471" s="81">
        <v>1000</v>
      </c>
      <c r="AB471" s="81">
        <v>3052</v>
      </c>
      <c r="AC471" s="81">
        <v>0</v>
      </c>
      <c r="AD471" s="81">
        <v>0.41254394281402801</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0</v>
      </c>
      <c r="BL471" s="81">
        <v>0</v>
      </c>
      <c r="BM471" s="82"/>
      <c r="BN471" s="81">
        <v>0</v>
      </c>
      <c r="BO471" s="81">
        <v>0</v>
      </c>
      <c r="BP471" s="81">
        <v>0</v>
      </c>
      <c r="BQ471" s="81">
        <v>0</v>
      </c>
      <c r="BR471" s="81">
        <v>0</v>
      </c>
      <c r="BS471" s="81">
        <v>0</v>
      </c>
      <c r="BT471"/>
      <c r="BU471" s="80">
        <v>0</v>
      </c>
      <c r="BV471" s="80">
        <v>0</v>
      </c>
      <c r="BW471" s="80">
        <v>0</v>
      </c>
      <c r="BX471" s="80">
        <v>0</v>
      </c>
      <c r="BY471" s="80">
        <v>0</v>
      </c>
      <c r="BZ471" s="80">
        <v>0</v>
      </c>
      <c r="CA471" s="80">
        <v>0</v>
      </c>
      <c r="CB471" s="80">
        <v>0</v>
      </c>
      <c r="CC471" s="80">
        <v>0</v>
      </c>
    </row>
    <row r="472" spans="1:81">
      <c r="A472" s="80" t="s">
        <v>2255</v>
      </c>
      <c r="B472" s="80">
        <v>382</v>
      </c>
      <c r="C472" s="80">
        <v>8</v>
      </c>
      <c r="D472" s="80">
        <v>23</v>
      </c>
      <c r="E472" s="80">
        <v>2011</v>
      </c>
      <c r="F472" s="80" t="s">
        <v>87</v>
      </c>
      <c r="G472" s="80" t="s">
        <v>2247</v>
      </c>
      <c r="H472" s="80" t="s">
        <v>2248</v>
      </c>
      <c r="I472" s="177"/>
      <c r="J472" s="81">
        <v>3.5731381334408749</v>
      </c>
      <c r="K472" s="81">
        <v>0.27825954706943939</v>
      </c>
      <c r="L472" s="81">
        <v>3.8946253195668294</v>
      </c>
      <c r="M472" s="81">
        <v>3.3927960110911934</v>
      </c>
      <c r="N472" s="81">
        <v>6.3468238629780185</v>
      </c>
      <c r="O472" s="81">
        <v>2.7557922068805438</v>
      </c>
      <c r="P472" s="81">
        <v>4.4140240752614579</v>
      </c>
      <c r="Q472" s="81">
        <v>0.21060512562905012</v>
      </c>
      <c r="R472" s="81">
        <v>0</v>
      </c>
      <c r="S472" s="81">
        <v>0.46001837777828686</v>
      </c>
      <c r="T472" s="82"/>
      <c r="U472" s="81">
        <v>347666</v>
      </c>
      <c r="V472" s="81">
        <v>88</v>
      </c>
      <c r="W472" s="81">
        <v>78</v>
      </c>
      <c r="X472" s="81">
        <v>587</v>
      </c>
      <c r="Y472" s="81">
        <v>1116</v>
      </c>
      <c r="Z472" s="81">
        <v>1430</v>
      </c>
      <c r="AA472" s="81">
        <v>892</v>
      </c>
      <c r="AB472" s="81">
        <v>3001</v>
      </c>
      <c r="AC472" s="81">
        <v>0</v>
      </c>
      <c r="AD472" s="81">
        <v>0.46001837777828686</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0</v>
      </c>
      <c r="BL472" s="81">
        <v>0</v>
      </c>
      <c r="BM472" s="82"/>
      <c r="BN472" s="81">
        <v>0</v>
      </c>
      <c r="BO472" s="81">
        <v>0</v>
      </c>
      <c r="BP472" s="81">
        <v>0</v>
      </c>
      <c r="BQ472" s="81">
        <v>0</v>
      </c>
      <c r="BR472" s="81">
        <v>0</v>
      </c>
      <c r="BS472" s="81">
        <v>0</v>
      </c>
      <c r="BT472"/>
      <c r="BU472" s="80">
        <v>0</v>
      </c>
      <c r="BV472" s="80">
        <v>0</v>
      </c>
      <c r="BW472" s="80">
        <v>0</v>
      </c>
      <c r="BX472" s="80">
        <v>0</v>
      </c>
      <c r="BY472" s="80">
        <v>0</v>
      </c>
      <c r="BZ472" s="80">
        <v>0</v>
      </c>
      <c r="CA472" s="80">
        <v>0</v>
      </c>
      <c r="CB472" s="80">
        <v>0</v>
      </c>
      <c r="CC472" s="80">
        <v>0</v>
      </c>
    </row>
    <row r="473" spans="1:81">
      <c r="A473" s="80" t="s">
        <v>2256</v>
      </c>
      <c r="B473" s="80">
        <v>383</v>
      </c>
      <c r="C473" s="80">
        <v>9</v>
      </c>
      <c r="D473" s="80">
        <v>23</v>
      </c>
      <c r="E473" s="80">
        <v>2012</v>
      </c>
      <c r="F473" s="80" t="s">
        <v>88</v>
      </c>
      <c r="G473" s="80" t="s">
        <v>2247</v>
      </c>
      <c r="H473" s="80" t="s">
        <v>2248</v>
      </c>
      <c r="I473" s="177"/>
      <c r="J473" s="81">
        <v>3.456893356294513</v>
      </c>
      <c r="K473" s="81">
        <v>0.26610302195755015</v>
      </c>
      <c r="L473" s="81">
        <v>3.8085192325907582</v>
      </c>
      <c r="M473" s="81">
        <v>3.3827479322370815</v>
      </c>
      <c r="N473" s="81">
        <v>6.8953478267494281</v>
      </c>
      <c r="O473" s="81">
        <v>2.7494020484140704</v>
      </c>
      <c r="P473" s="81">
        <v>4.5983898114822095</v>
      </c>
      <c r="Q473" s="81">
        <v>0.22683501150280166</v>
      </c>
      <c r="R473" s="81">
        <v>0</v>
      </c>
      <c r="S473" s="81">
        <v>0.480924671087538</v>
      </c>
      <c r="T473" s="82"/>
      <c r="U473" s="81">
        <v>293479</v>
      </c>
      <c r="V473" s="81">
        <v>88</v>
      </c>
      <c r="W473" s="81">
        <v>78</v>
      </c>
      <c r="X473" s="81">
        <v>587</v>
      </c>
      <c r="Y473" s="81">
        <v>1133</v>
      </c>
      <c r="Z473" s="81">
        <v>1438</v>
      </c>
      <c r="AA473" s="81">
        <v>924</v>
      </c>
      <c r="AB473" s="81">
        <v>2975</v>
      </c>
      <c r="AC473" s="81">
        <v>0</v>
      </c>
      <c r="AD473" s="81">
        <v>0.480924671087538</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2257</v>
      </c>
      <c r="B474" s="80">
        <v>384</v>
      </c>
      <c r="C474" s="80">
        <v>10</v>
      </c>
      <c r="D474" s="80">
        <v>23</v>
      </c>
      <c r="E474" s="80">
        <v>2013</v>
      </c>
      <c r="F474" s="80" t="s">
        <v>89</v>
      </c>
      <c r="G474" s="80" t="s">
        <v>2247</v>
      </c>
      <c r="H474" s="80" t="s">
        <v>2248</v>
      </c>
      <c r="I474" s="177"/>
      <c r="J474" s="81">
        <v>2.8727523042504925</v>
      </c>
      <c r="K474" s="81">
        <v>0.25862778137223452</v>
      </c>
      <c r="L474" s="81">
        <v>3.0958983977296155</v>
      </c>
      <c r="M474" s="81">
        <v>3.2455046546973767</v>
      </c>
      <c r="N474" s="81">
        <v>5.9577781974557933</v>
      </c>
      <c r="O474" s="81">
        <v>2.7014421967787228</v>
      </c>
      <c r="P474" s="81">
        <v>4.9354193258707628</v>
      </c>
      <c r="Q474" s="81">
        <v>0.22835554854221651</v>
      </c>
      <c r="R474" s="81">
        <v>0</v>
      </c>
      <c r="S474" s="81">
        <v>0.48535984982994501</v>
      </c>
      <c r="T474" s="82"/>
      <c r="U474" s="81">
        <v>228650</v>
      </c>
      <c r="V474" s="81">
        <v>88</v>
      </c>
      <c r="W474" s="81">
        <v>78</v>
      </c>
      <c r="X474" s="81">
        <v>587</v>
      </c>
      <c r="Y474" s="81">
        <v>1136</v>
      </c>
      <c r="Z474" s="81">
        <v>1476</v>
      </c>
      <c r="AA474" s="81">
        <v>988</v>
      </c>
      <c r="AB474" s="81">
        <v>2952</v>
      </c>
      <c r="AC474" s="81">
        <v>0</v>
      </c>
      <c r="AD474" s="81">
        <v>0.48535984982994501</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0</v>
      </c>
      <c r="BL474" s="81">
        <v>0</v>
      </c>
      <c r="BM474" s="82"/>
      <c r="BN474" s="81">
        <v>0</v>
      </c>
      <c r="BO474" s="81">
        <v>0</v>
      </c>
      <c r="BP474" s="81">
        <v>0</v>
      </c>
      <c r="BQ474" s="81">
        <v>0</v>
      </c>
      <c r="BR474" s="81">
        <v>0</v>
      </c>
      <c r="BS474" s="81">
        <v>0</v>
      </c>
      <c r="BT474"/>
      <c r="BU474" s="80">
        <v>0</v>
      </c>
      <c r="BV474" s="80">
        <v>0</v>
      </c>
      <c r="BW474" s="80">
        <v>0</v>
      </c>
      <c r="BX474" s="80">
        <v>0</v>
      </c>
      <c r="BY474" s="80">
        <v>0</v>
      </c>
      <c r="BZ474" s="80">
        <v>0</v>
      </c>
      <c r="CA474" s="80">
        <v>0</v>
      </c>
      <c r="CB474" s="80">
        <v>0</v>
      </c>
      <c r="CC474" s="80">
        <v>0</v>
      </c>
    </row>
    <row r="475" spans="1:81">
      <c r="A475" s="80" t="s">
        <v>2258</v>
      </c>
      <c r="B475" s="80">
        <v>385</v>
      </c>
      <c r="C475" s="80">
        <v>11</v>
      </c>
      <c r="D475" s="80">
        <v>23</v>
      </c>
      <c r="E475" s="80">
        <v>2014</v>
      </c>
      <c r="F475" s="80" t="s">
        <v>90</v>
      </c>
      <c r="G475" s="80" t="s">
        <v>2247</v>
      </c>
      <c r="H475" s="80" t="s">
        <v>2248</v>
      </c>
      <c r="I475" s="177"/>
      <c r="J475" s="81">
        <v>3.8886671534917698</v>
      </c>
      <c r="K475" s="81">
        <v>0.24575673564974632</v>
      </c>
      <c r="L475" s="81">
        <v>0.23112891409867942</v>
      </c>
      <c r="M475" s="81">
        <v>4.2069395344690559</v>
      </c>
      <c r="N475" s="81">
        <v>5.2410863651602444</v>
      </c>
      <c r="O475" s="81">
        <v>2.6362064917458543</v>
      </c>
      <c r="P475" s="81">
        <v>4.9058540656409386</v>
      </c>
      <c r="Q475" s="81">
        <v>0.21597960583187986</v>
      </c>
      <c r="R475" s="81">
        <v>0</v>
      </c>
      <c r="S475" s="81">
        <v>0.38401788989163743</v>
      </c>
      <c r="T475" s="82"/>
      <c r="U475" s="81">
        <v>308660</v>
      </c>
      <c r="V475" s="81">
        <v>85</v>
      </c>
      <c r="W475" s="81">
        <v>5</v>
      </c>
      <c r="X475" s="81">
        <v>778</v>
      </c>
      <c r="Y475" s="81">
        <v>1138</v>
      </c>
      <c r="Z475" s="81">
        <v>1517</v>
      </c>
      <c r="AA475" s="81">
        <v>977</v>
      </c>
      <c r="AB475" s="81">
        <v>2910</v>
      </c>
      <c r="AC475" s="81">
        <v>0</v>
      </c>
      <c r="AD475" s="81">
        <v>0.38401788989163743</v>
      </c>
      <c r="AE475" s="82"/>
      <c r="AF475" s="81">
        <v>3482802.8871284453</v>
      </c>
      <c r="AG475" s="81">
        <v>175075.20928706013</v>
      </c>
      <c r="AH475" s="81">
        <v>43628.747495953612</v>
      </c>
      <c r="AI475" s="81">
        <v>4934981.6893169805</v>
      </c>
      <c r="AJ475" s="81">
        <v>5907630.1175259799</v>
      </c>
      <c r="AK475" s="81">
        <v>0</v>
      </c>
      <c r="AL475" s="81">
        <v>0</v>
      </c>
      <c r="AM475" s="81">
        <v>399499.51524444448</v>
      </c>
      <c r="AN475" s="81">
        <v>0</v>
      </c>
      <c r="AO475" s="81">
        <v>0</v>
      </c>
      <c r="AP475" s="82"/>
      <c r="AQ475" s="81">
        <v>13</v>
      </c>
      <c r="AR475" s="81">
        <v>3</v>
      </c>
      <c r="AS475" s="81">
        <v>0</v>
      </c>
      <c r="AT475" s="81">
        <v>0</v>
      </c>
      <c r="AU475" s="81">
        <v>0</v>
      </c>
      <c r="AV475" s="81">
        <v>0</v>
      </c>
      <c r="AW475" s="81" t="s">
        <v>564</v>
      </c>
      <c r="AX475" s="82"/>
      <c r="AY475" s="81">
        <v>62.7</v>
      </c>
      <c r="AZ475" s="81">
        <v>64.2</v>
      </c>
      <c r="BA475" s="81">
        <v>0</v>
      </c>
      <c r="BB475" s="81">
        <v>0</v>
      </c>
      <c r="BC475" s="81">
        <v>0</v>
      </c>
      <c r="BD475" s="81">
        <v>0</v>
      </c>
      <c r="BE475" s="81" t="s">
        <v>564</v>
      </c>
      <c r="BF475" s="82"/>
      <c r="BG475" s="81">
        <v>0</v>
      </c>
      <c r="BH475" s="81">
        <v>0</v>
      </c>
      <c r="BI475" s="81">
        <v>0</v>
      </c>
      <c r="BJ475" s="81">
        <v>0</v>
      </c>
      <c r="BK475" s="81">
        <v>0</v>
      </c>
      <c r="BL475" s="81">
        <v>0</v>
      </c>
      <c r="BM475" s="82"/>
      <c r="BN475" s="81">
        <v>0</v>
      </c>
      <c r="BO475" s="81">
        <v>0</v>
      </c>
      <c r="BP475" s="81">
        <v>0</v>
      </c>
      <c r="BQ475" s="81">
        <v>0</v>
      </c>
      <c r="BR475" s="81">
        <v>0</v>
      </c>
      <c r="BS475" s="81">
        <v>0</v>
      </c>
      <c r="BT475"/>
      <c r="BU475" s="80">
        <v>0</v>
      </c>
      <c r="BV475" s="80">
        <v>0</v>
      </c>
      <c r="BW475" s="80">
        <v>0</v>
      </c>
      <c r="BX475" s="80">
        <v>0</v>
      </c>
      <c r="BY475" s="80">
        <v>0</v>
      </c>
      <c r="BZ475" s="80">
        <v>0</v>
      </c>
      <c r="CA475" s="80">
        <v>0</v>
      </c>
      <c r="CB475" s="80">
        <v>0</v>
      </c>
      <c r="CC475" s="80">
        <v>0</v>
      </c>
    </row>
    <row r="476" spans="1:81">
      <c r="A476" s="80" t="s">
        <v>2259</v>
      </c>
      <c r="B476" s="80">
        <v>386</v>
      </c>
      <c r="C476" s="80">
        <v>12</v>
      </c>
      <c r="D476" s="80">
        <v>23</v>
      </c>
      <c r="E476" s="80">
        <v>2015</v>
      </c>
      <c r="F476" s="80" t="s">
        <v>91</v>
      </c>
      <c r="G476" s="80" t="s">
        <v>2247</v>
      </c>
      <c r="H476" s="80" t="s">
        <v>2248</v>
      </c>
      <c r="I476" s="177"/>
      <c r="J476" s="81">
        <v>5.0377732897781922</v>
      </c>
      <c r="K476" s="81">
        <v>0.25295623315567645</v>
      </c>
      <c r="L476" s="81">
        <v>0.20236091050763355</v>
      </c>
      <c r="M476" s="81">
        <v>4.4397911016417551</v>
      </c>
      <c r="N476" s="81">
        <v>6.0062083868199263</v>
      </c>
      <c r="O476" s="81">
        <v>2.5662986372964411</v>
      </c>
      <c r="P476" s="81">
        <v>4.8946381863119353</v>
      </c>
      <c r="Q476" s="81">
        <v>0.20772777986094731</v>
      </c>
      <c r="R476" s="81">
        <v>0</v>
      </c>
      <c r="S476" s="81">
        <v>0.43734792989259413</v>
      </c>
      <c r="T476" s="82"/>
      <c r="U476" s="81">
        <v>456602</v>
      </c>
      <c r="V476" s="81">
        <v>85</v>
      </c>
      <c r="W476" s="81">
        <v>5</v>
      </c>
      <c r="X476" s="81">
        <v>778</v>
      </c>
      <c r="Y476" s="81">
        <v>1157</v>
      </c>
      <c r="Z476" s="81">
        <v>1491</v>
      </c>
      <c r="AA476" s="81">
        <v>974</v>
      </c>
      <c r="AB476" s="81">
        <v>2859</v>
      </c>
      <c r="AC476" s="81">
        <v>0</v>
      </c>
      <c r="AD476" s="81">
        <v>0.43734792989259413</v>
      </c>
      <c r="AE476" s="82"/>
      <c r="AF476" s="81">
        <v>4310777.3812472541</v>
      </c>
      <c r="AG476" s="81">
        <v>167678.20055367332</v>
      </c>
      <c r="AH476" s="81">
        <v>30139.067828698742</v>
      </c>
      <c r="AI476" s="81">
        <v>5228727.7281092703</v>
      </c>
      <c r="AJ476" s="81">
        <v>6891425.1794823287</v>
      </c>
      <c r="AK476" s="81">
        <v>0</v>
      </c>
      <c r="AL476" s="81">
        <v>0</v>
      </c>
      <c r="AM476" s="81">
        <v>391813.9569460674</v>
      </c>
      <c r="AN476" s="81">
        <v>0</v>
      </c>
      <c r="AO476" s="81">
        <v>0</v>
      </c>
      <c r="AP476" s="82"/>
      <c r="AQ476" s="81">
        <v>19</v>
      </c>
      <c r="AR476" s="81">
        <v>3</v>
      </c>
      <c r="AS476" s="81">
        <v>0</v>
      </c>
      <c r="AT476" s="81">
        <v>0</v>
      </c>
      <c r="AU476" s="81">
        <v>0</v>
      </c>
      <c r="AV476" s="81">
        <v>0</v>
      </c>
      <c r="AW476" s="81" t="s">
        <v>564</v>
      </c>
      <c r="AX476" s="82"/>
      <c r="AY476" s="81">
        <v>94.8</v>
      </c>
      <c r="AZ476" s="81">
        <v>64.2</v>
      </c>
      <c r="BA476" s="81">
        <v>0</v>
      </c>
      <c r="BB476" s="81">
        <v>0</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2260</v>
      </c>
      <c r="B477" s="80">
        <v>387</v>
      </c>
      <c r="C477" s="80">
        <v>13</v>
      </c>
      <c r="D477" s="80">
        <v>23</v>
      </c>
      <c r="E477" s="80">
        <v>2016</v>
      </c>
      <c r="F477" s="80" t="s">
        <v>92</v>
      </c>
      <c r="G477" s="80" t="s">
        <v>2247</v>
      </c>
      <c r="H477" s="80" t="s">
        <v>2248</v>
      </c>
      <c r="I477" s="177"/>
      <c r="J477" s="81">
        <v>4.8635453334727412</v>
      </c>
      <c r="K477" s="81">
        <v>0.24726223993193588</v>
      </c>
      <c r="L477" s="81">
        <v>0.244988346882517</v>
      </c>
      <c r="M477" s="81">
        <v>3.5441981052509579</v>
      </c>
      <c r="N477" s="81">
        <v>5.4683441981971299</v>
      </c>
      <c r="O477" s="81">
        <v>2.5980457193084368</v>
      </c>
      <c r="P477" s="81">
        <v>5.0093423140166005</v>
      </c>
      <c r="Q477" s="81">
        <v>0.19939421462423704</v>
      </c>
      <c r="R477" s="81">
        <v>0</v>
      </c>
      <c r="S477" s="81">
        <v>0.56324227932652315</v>
      </c>
      <c r="T477" s="82"/>
      <c r="U477" s="81">
        <v>444603</v>
      </c>
      <c r="V477" s="81">
        <v>85</v>
      </c>
      <c r="W477" s="81">
        <v>5</v>
      </c>
      <c r="X477" s="81">
        <v>778</v>
      </c>
      <c r="Y477" s="81">
        <v>1162</v>
      </c>
      <c r="Z477" s="81">
        <v>1528</v>
      </c>
      <c r="AA477" s="81">
        <v>1031</v>
      </c>
      <c r="AB477" s="81">
        <v>2823</v>
      </c>
      <c r="AC477" s="81">
        <v>0</v>
      </c>
      <c r="AD477" s="81">
        <v>0.56324227932652315</v>
      </c>
      <c r="AE477" s="82"/>
      <c r="AF477" s="81">
        <v>4154089.8893995001</v>
      </c>
      <c r="AG477" s="81">
        <v>164822.92157101669</v>
      </c>
      <c r="AH477" s="81">
        <v>29051.3276489128</v>
      </c>
      <c r="AI477" s="81">
        <v>4801944.6543634702</v>
      </c>
      <c r="AJ477" s="81">
        <v>5717608.3461720841</v>
      </c>
      <c r="AK477" s="81">
        <v>0</v>
      </c>
      <c r="AL477" s="81">
        <v>0</v>
      </c>
      <c r="AM477" s="81">
        <v>387180.87599931727</v>
      </c>
      <c r="AN477" s="81">
        <v>0</v>
      </c>
      <c r="AO477" s="81">
        <v>0</v>
      </c>
      <c r="AP477" s="82"/>
      <c r="AQ477" s="81">
        <v>22</v>
      </c>
      <c r="AR477" s="81">
        <v>4</v>
      </c>
      <c r="AS477" s="81">
        <v>0</v>
      </c>
      <c r="AT477" s="81">
        <v>1</v>
      </c>
      <c r="AU477" s="81">
        <v>0</v>
      </c>
      <c r="AV477" s="81">
        <v>0</v>
      </c>
      <c r="AW477" s="81" t="s">
        <v>564</v>
      </c>
      <c r="AX477" s="82"/>
      <c r="AY477" s="81">
        <v>106.5</v>
      </c>
      <c r="AZ477" s="81">
        <v>99.4</v>
      </c>
      <c r="BA477" s="81">
        <v>0</v>
      </c>
      <c r="BB477" s="81">
        <v>28.4</v>
      </c>
      <c r="BC477" s="81">
        <v>0</v>
      </c>
      <c r="BD477" s="81">
        <v>0</v>
      </c>
      <c r="BE477" s="81" t="s">
        <v>564</v>
      </c>
      <c r="BF477" s="82"/>
      <c r="BG477" s="81">
        <v>0</v>
      </c>
      <c r="BH477" s="81">
        <v>0</v>
      </c>
      <c r="BI477" s="81">
        <v>0</v>
      </c>
      <c r="BJ477" s="81">
        <v>0</v>
      </c>
      <c r="BK477" s="81">
        <v>0</v>
      </c>
      <c r="BL477" s="81">
        <v>0</v>
      </c>
      <c r="BM477" s="82"/>
      <c r="BN477" s="81">
        <v>0</v>
      </c>
      <c r="BO477" s="81">
        <v>0</v>
      </c>
      <c r="BP477" s="81">
        <v>0</v>
      </c>
      <c r="BQ477" s="81">
        <v>0</v>
      </c>
      <c r="BR477" s="81">
        <v>0</v>
      </c>
      <c r="BS477" s="81">
        <v>0</v>
      </c>
      <c r="BT477"/>
      <c r="BU477" s="80">
        <v>0</v>
      </c>
      <c r="BV477" s="80">
        <v>0</v>
      </c>
      <c r="BW477" s="80">
        <v>0</v>
      </c>
      <c r="BX477" s="80">
        <v>0</v>
      </c>
      <c r="BY477" s="80">
        <v>0</v>
      </c>
      <c r="BZ477" s="80">
        <v>0</v>
      </c>
      <c r="CA477" s="80">
        <v>0</v>
      </c>
      <c r="CB477" s="80">
        <v>0</v>
      </c>
      <c r="CC477" s="80">
        <v>0</v>
      </c>
    </row>
    <row r="478" spans="1:81">
      <c r="A478" s="80" t="s">
        <v>2261</v>
      </c>
      <c r="B478" s="80">
        <v>388</v>
      </c>
      <c r="C478" s="80">
        <v>14</v>
      </c>
      <c r="D478" s="80">
        <v>23</v>
      </c>
      <c r="E478" s="80">
        <v>2017</v>
      </c>
      <c r="F478" s="80" t="s">
        <v>71</v>
      </c>
      <c r="G478" s="80" t="s">
        <v>2247</v>
      </c>
      <c r="H478" s="80" t="s">
        <v>2248</v>
      </c>
      <c r="I478" s="177"/>
      <c r="J478" s="81">
        <v>5.0232315845579461</v>
      </c>
      <c r="K478" s="81">
        <v>0.25073525484040515</v>
      </c>
      <c r="L478" s="81">
        <v>0.21792495340658671</v>
      </c>
      <c r="M478" s="81">
        <v>3.1812152451303835</v>
      </c>
      <c r="N478" s="81">
        <v>5.4139220208090242</v>
      </c>
      <c r="O478" s="81">
        <v>2.4736970010428583</v>
      </c>
      <c r="P478" s="81">
        <v>4.8375995529265374</v>
      </c>
      <c r="Q478" s="81">
        <v>0.18960262901048835</v>
      </c>
      <c r="R478" s="81">
        <v>0</v>
      </c>
      <c r="S478" s="81">
        <v>0.38892351471095005</v>
      </c>
      <c r="T478" s="82"/>
      <c r="U478" s="81">
        <v>524892</v>
      </c>
      <c r="V478" s="81">
        <v>85</v>
      </c>
      <c r="W478" s="81">
        <v>5</v>
      </c>
      <c r="X478" s="81">
        <v>778</v>
      </c>
      <c r="Y478" s="81">
        <v>1162</v>
      </c>
      <c r="Z478" s="81">
        <v>1479</v>
      </c>
      <c r="AA478" s="81">
        <v>1002</v>
      </c>
      <c r="AB478" s="81">
        <v>2776</v>
      </c>
      <c r="AC478" s="81">
        <v>0</v>
      </c>
      <c r="AD478" s="81">
        <v>0.38892351471094999</v>
      </c>
      <c r="AE478" s="82"/>
      <c r="AF478" s="81">
        <v>4400042.1302352324</v>
      </c>
      <c r="AG478" s="81">
        <v>167635.19926792191</v>
      </c>
      <c r="AH478" s="81">
        <v>34545.251393935047</v>
      </c>
      <c r="AI478" s="81">
        <v>4585379.8125537569</v>
      </c>
      <c r="AJ478" s="81">
        <v>6510731.1231352659</v>
      </c>
      <c r="AK478" s="81">
        <v>0</v>
      </c>
      <c r="AL478" s="81">
        <v>0</v>
      </c>
      <c r="AM478" s="81">
        <v>381330.46491899109</v>
      </c>
      <c r="AN478" s="81">
        <v>0</v>
      </c>
      <c r="AO478" s="81">
        <v>0</v>
      </c>
      <c r="AP478" s="82"/>
      <c r="AQ478" s="81">
        <v>22</v>
      </c>
      <c r="AR478" s="81">
        <v>7</v>
      </c>
      <c r="AS478" s="81">
        <v>0</v>
      </c>
      <c r="AT478" s="81">
        <v>1</v>
      </c>
      <c r="AU478" s="81">
        <v>0</v>
      </c>
      <c r="AV478" s="81">
        <v>0</v>
      </c>
      <c r="AW478" s="81" t="s">
        <v>564</v>
      </c>
      <c r="AX478" s="82"/>
      <c r="AY478" s="81">
        <v>109.9</v>
      </c>
      <c r="AZ478" s="81">
        <v>207.9</v>
      </c>
      <c r="BA478" s="81">
        <v>0</v>
      </c>
      <c r="BB478" s="81">
        <v>28.4</v>
      </c>
      <c r="BC478" s="81">
        <v>0</v>
      </c>
      <c r="BD478" s="81">
        <v>0</v>
      </c>
      <c r="BE478" s="81" t="s">
        <v>564</v>
      </c>
      <c r="BF478" s="82"/>
      <c r="BG478" s="81">
        <v>0</v>
      </c>
      <c r="BH478" s="81">
        <v>0</v>
      </c>
      <c r="BI478" s="81">
        <v>0</v>
      </c>
      <c r="BJ478" s="81">
        <v>0</v>
      </c>
      <c r="BK478" s="81">
        <v>0</v>
      </c>
      <c r="BL478" s="81">
        <v>0</v>
      </c>
      <c r="BM478" s="82"/>
      <c r="BN478" s="81">
        <v>0</v>
      </c>
      <c r="BO478" s="81">
        <v>0</v>
      </c>
      <c r="BP478" s="81">
        <v>0</v>
      </c>
      <c r="BQ478" s="81">
        <v>0</v>
      </c>
      <c r="BR478" s="81">
        <v>0</v>
      </c>
      <c r="BS478" s="81">
        <v>0</v>
      </c>
      <c r="BT478"/>
      <c r="BU478" s="80">
        <v>0</v>
      </c>
      <c r="BV478" s="80">
        <v>0</v>
      </c>
      <c r="BW478" s="80">
        <v>0</v>
      </c>
      <c r="BX478" s="80">
        <v>0</v>
      </c>
      <c r="BY478" s="80">
        <v>0</v>
      </c>
      <c r="BZ478" s="80">
        <v>0</v>
      </c>
      <c r="CA478" s="80">
        <v>0</v>
      </c>
      <c r="CB478" s="80">
        <v>0</v>
      </c>
      <c r="CC478" s="80">
        <v>0</v>
      </c>
    </row>
    <row r="479" spans="1:81">
      <c r="A479" s="80" t="s">
        <v>2262</v>
      </c>
      <c r="B479" s="80">
        <v>389</v>
      </c>
      <c r="C479" s="80">
        <v>15</v>
      </c>
      <c r="D479" s="80">
        <v>23</v>
      </c>
      <c r="E479" s="80">
        <v>2018</v>
      </c>
      <c r="F479" s="80" t="s">
        <v>93</v>
      </c>
      <c r="G479" s="80" t="s">
        <v>2247</v>
      </c>
      <c r="H479" s="80" t="s">
        <v>2248</v>
      </c>
      <c r="I479" s="177"/>
      <c r="J479" s="81">
        <v>4.091211505763753</v>
      </c>
      <c r="K479" s="81">
        <v>0.23848293486334457</v>
      </c>
      <c r="L479" s="81">
        <v>0.19955305587729305</v>
      </c>
      <c r="M479" s="81">
        <v>3.4020503289266903</v>
      </c>
      <c r="N479" s="81">
        <v>4.9347497769619419</v>
      </c>
      <c r="O479" s="81">
        <v>2.4337861270338239</v>
      </c>
      <c r="P479" s="81">
        <v>4.6890673502026381</v>
      </c>
      <c r="Q479" s="81">
        <v>0.17245579520650151</v>
      </c>
      <c r="R479" s="81">
        <v>0</v>
      </c>
      <c r="S479" s="81">
        <v>0.50173035861707804</v>
      </c>
      <c r="T479" s="82"/>
      <c r="U479" s="81">
        <v>438343.99999999988</v>
      </c>
      <c r="V479" s="81">
        <v>85</v>
      </c>
      <c r="W479" s="81">
        <v>5</v>
      </c>
      <c r="X479" s="81">
        <v>778</v>
      </c>
      <c r="Y479" s="81">
        <v>1147</v>
      </c>
      <c r="Z479" s="81">
        <v>1483</v>
      </c>
      <c r="AA479" s="81">
        <v>981</v>
      </c>
      <c r="AB479" s="81">
        <v>2721</v>
      </c>
      <c r="AC479" s="81">
        <v>0</v>
      </c>
      <c r="AD479" s="81">
        <v>0.50173035861707804</v>
      </c>
      <c r="AE479" s="82"/>
      <c r="AF479" s="81">
        <v>3798740.7956833169</v>
      </c>
      <c r="AG479" s="81">
        <v>152117.7419456288</v>
      </c>
      <c r="AH479" s="81">
        <v>32652.76798898619</v>
      </c>
      <c r="AI479" s="81">
        <v>4706538.0397476032</v>
      </c>
      <c r="AJ479" s="81">
        <v>5820234.0409260252</v>
      </c>
      <c r="AK479" s="81">
        <v>0</v>
      </c>
      <c r="AL479" s="81">
        <v>0</v>
      </c>
      <c r="AM479" s="81">
        <v>374548.67224639648</v>
      </c>
      <c r="AN479" s="81">
        <v>0</v>
      </c>
      <c r="AO479" s="81">
        <v>0</v>
      </c>
      <c r="AP479" s="82"/>
      <c r="AQ479" s="81">
        <v>25</v>
      </c>
      <c r="AR479" s="81">
        <v>10</v>
      </c>
      <c r="AS479" s="81">
        <v>0</v>
      </c>
      <c r="AT479" s="81">
        <v>1</v>
      </c>
      <c r="AU479" s="81">
        <v>0</v>
      </c>
      <c r="AV479" s="81">
        <v>0</v>
      </c>
      <c r="AW479" s="81" t="s">
        <v>564</v>
      </c>
      <c r="AX479" s="82"/>
      <c r="AY479" s="81">
        <v>128</v>
      </c>
      <c r="AZ479" s="81">
        <v>282</v>
      </c>
      <c r="BA479" s="81">
        <v>0</v>
      </c>
      <c r="BB479" s="81">
        <v>28</v>
      </c>
      <c r="BC479" s="81">
        <v>0</v>
      </c>
      <c r="BD479" s="81">
        <v>0</v>
      </c>
      <c r="BE479" s="81" t="s">
        <v>564</v>
      </c>
      <c r="BF479" s="82"/>
      <c r="BG479" s="81">
        <v>0</v>
      </c>
      <c r="BH479" s="81">
        <v>0</v>
      </c>
      <c r="BI479" s="81">
        <v>0</v>
      </c>
      <c r="BJ479" s="81">
        <v>0</v>
      </c>
      <c r="BK479" s="81">
        <v>0</v>
      </c>
      <c r="BL479" s="81">
        <v>0</v>
      </c>
      <c r="BM479" s="82"/>
      <c r="BN479" s="81">
        <v>0</v>
      </c>
      <c r="BO479" s="81">
        <v>0</v>
      </c>
      <c r="BP479" s="81">
        <v>0</v>
      </c>
      <c r="BQ479" s="81">
        <v>0</v>
      </c>
      <c r="BR479" s="81">
        <v>0</v>
      </c>
      <c r="BS479" s="81">
        <v>0</v>
      </c>
      <c r="BT479"/>
      <c r="BU479" s="80">
        <v>0</v>
      </c>
      <c r="BV479" s="80">
        <v>0</v>
      </c>
      <c r="BW479" s="80">
        <v>0</v>
      </c>
      <c r="BX479" s="80">
        <v>0</v>
      </c>
      <c r="BY479" s="80">
        <v>0</v>
      </c>
      <c r="BZ479" s="80">
        <v>0</v>
      </c>
      <c r="CA479" s="80">
        <v>0</v>
      </c>
      <c r="CB479" s="80">
        <v>0</v>
      </c>
      <c r="CC479" s="80">
        <v>0</v>
      </c>
    </row>
    <row r="480" spans="1:81">
      <c r="A480" s="80" t="s">
        <v>2263</v>
      </c>
      <c r="B480" s="80">
        <v>390</v>
      </c>
      <c r="C480" s="80">
        <v>16</v>
      </c>
      <c r="D480" s="80">
        <v>23</v>
      </c>
      <c r="E480" s="80">
        <v>2019</v>
      </c>
      <c r="F480" s="80" t="s">
        <v>73</v>
      </c>
      <c r="G480" s="80" t="s">
        <v>2247</v>
      </c>
      <c r="H480" s="80" t="s">
        <v>2248</v>
      </c>
      <c r="I480" s="177"/>
      <c r="J480" s="81">
        <v>3.4790783128505911</v>
      </c>
      <c r="K480" s="81">
        <v>0.22424158738763231</v>
      </c>
      <c r="L480" s="81">
        <v>0.2014689914405991</v>
      </c>
      <c r="M480" s="81">
        <v>3.1698210225160701</v>
      </c>
      <c r="N480" s="81">
        <v>4.525624772819655</v>
      </c>
      <c r="O480" s="81">
        <v>2.3320131076542916</v>
      </c>
      <c r="P480" s="81">
        <v>4.5317898910271772</v>
      </c>
      <c r="Q480" s="81">
        <v>0.16217069991184044</v>
      </c>
      <c r="R480" s="81">
        <v>0</v>
      </c>
      <c r="S480" s="81">
        <v>0.59584873733176436</v>
      </c>
      <c r="T480" s="82"/>
      <c r="U480" s="81">
        <v>395917</v>
      </c>
      <c r="V480" s="81">
        <v>85</v>
      </c>
      <c r="W480" s="81">
        <v>5</v>
      </c>
      <c r="X480" s="81">
        <v>778</v>
      </c>
      <c r="Y480" s="81">
        <v>1130</v>
      </c>
      <c r="Z480" s="81">
        <v>1460</v>
      </c>
      <c r="AA480" s="81">
        <v>941</v>
      </c>
      <c r="AB480" s="81">
        <v>2628</v>
      </c>
      <c r="AC480" s="81">
        <v>0</v>
      </c>
      <c r="AD480" s="81">
        <v>0.59584873733176436</v>
      </c>
      <c r="AE480" s="82"/>
      <c r="AF480" s="81">
        <v>3434022.0087112701</v>
      </c>
      <c r="AG480" s="81">
        <v>147412.62198227379</v>
      </c>
      <c r="AH480" s="81">
        <v>34773.575254452262</v>
      </c>
      <c r="AI480" s="81">
        <v>4513661.8036283497</v>
      </c>
      <c r="AJ480" s="81">
        <v>5242818.0323035447</v>
      </c>
      <c r="AK480" s="81">
        <v>0</v>
      </c>
      <c r="AL480" s="81">
        <v>0</v>
      </c>
      <c r="AM480" s="81">
        <v>357913.81642659206</v>
      </c>
      <c r="AN480" s="81">
        <v>0</v>
      </c>
      <c r="AO480" s="81">
        <v>0</v>
      </c>
      <c r="AP480" s="82"/>
      <c r="AQ480" s="81">
        <v>28</v>
      </c>
      <c r="AR480" s="81">
        <v>13</v>
      </c>
      <c r="AS480" s="81">
        <v>0</v>
      </c>
      <c r="AT480" s="81">
        <v>1</v>
      </c>
      <c r="AU480" s="81">
        <v>0</v>
      </c>
      <c r="AV480" s="81">
        <v>0</v>
      </c>
      <c r="AW480" s="81" t="s">
        <v>564</v>
      </c>
      <c r="AX480" s="82"/>
      <c r="AY480" s="81">
        <v>138.4</v>
      </c>
      <c r="AZ480" s="81">
        <v>364.3</v>
      </c>
      <c r="BA480" s="81">
        <v>0</v>
      </c>
      <c r="BB480" s="81">
        <v>28.4</v>
      </c>
      <c r="BC480" s="81">
        <v>0</v>
      </c>
      <c r="BD480" s="81">
        <v>0</v>
      </c>
      <c r="BE480" s="81" t="s">
        <v>564</v>
      </c>
      <c r="BF480" s="82"/>
      <c r="BG480" s="81">
        <v>0</v>
      </c>
      <c r="BH480" s="81">
        <v>0</v>
      </c>
      <c r="BI480" s="81">
        <v>0</v>
      </c>
      <c r="BJ480" s="81">
        <v>0</v>
      </c>
      <c r="BK480" s="81">
        <v>0</v>
      </c>
      <c r="BL480" s="81">
        <v>0</v>
      </c>
      <c r="BM480" s="82"/>
      <c r="BN480" s="81">
        <v>0</v>
      </c>
      <c r="BO480" s="81">
        <v>0</v>
      </c>
      <c r="BP480" s="81">
        <v>0</v>
      </c>
      <c r="BQ480" s="81">
        <v>0</v>
      </c>
      <c r="BR480" s="81">
        <v>0</v>
      </c>
      <c r="BS480" s="81">
        <v>0</v>
      </c>
      <c r="BT480"/>
      <c r="BU480" s="80">
        <v>0</v>
      </c>
      <c r="BV480" s="80">
        <v>0</v>
      </c>
      <c r="BW480" s="80">
        <v>0</v>
      </c>
      <c r="BX480" s="80">
        <v>0</v>
      </c>
      <c r="BY480" s="80">
        <v>0</v>
      </c>
      <c r="BZ480" s="80">
        <v>0</v>
      </c>
      <c r="CA480" s="80">
        <v>0</v>
      </c>
      <c r="CB480" s="80">
        <v>0</v>
      </c>
      <c r="CC480" s="80">
        <v>0</v>
      </c>
    </row>
    <row r="481" spans="1:81">
      <c r="A481" s="80" t="s">
        <v>2264</v>
      </c>
      <c r="B481" s="80">
        <v>391</v>
      </c>
      <c r="C481" s="80">
        <v>17</v>
      </c>
      <c r="D481" s="80">
        <v>23</v>
      </c>
      <c r="E481" s="80">
        <v>2020</v>
      </c>
      <c r="F481" s="80" t="s">
        <v>218</v>
      </c>
      <c r="G481" s="80" t="s">
        <v>2247</v>
      </c>
      <c r="H481" s="80" t="s">
        <v>2248</v>
      </c>
      <c r="I481" s="177"/>
      <c r="J481" s="81">
        <v>3.8562315585225369</v>
      </c>
      <c r="K481" s="81">
        <v>0.23400970037286806</v>
      </c>
      <c r="L481" s="81">
        <v>0.3528113546306792</v>
      </c>
      <c r="M481" s="81">
        <v>2.7255652802877584</v>
      </c>
      <c r="N481" s="81">
        <v>4.3080929753915616</v>
      </c>
      <c r="O481" s="81">
        <v>2.085156482111755</v>
      </c>
      <c r="P481" s="81">
        <v>4.1887937957583983</v>
      </c>
      <c r="Q481" s="81">
        <v>0.15153534960414897</v>
      </c>
      <c r="R481" s="81">
        <v>0</v>
      </c>
      <c r="S481" s="81">
        <v>0.43887307245017498</v>
      </c>
      <c r="T481" s="82"/>
      <c r="U481" s="81">
        <v>338462</v>
      </c>
      <c r="V481" s="81">
        <v>78</v>
      </c>
      <c r="W481" s="81">
        <v>9</v>
      </c>
      <c r="X481" s="81">
        <v>742</v>
      </c>
      <c r="Y481" s="81">
        <v>1120</v>
      </c>
      <c r="Z481" s="81">
        <v>1490</v>
      </c>
      <c r="AA481" s="81">
        <v>945</v>
      </c>
      <c r="AB481" s="81">
        <v>2570</v>
      </c>
      <c r="AC481" s="81">
        <v>0</v>
      </c>
      <c r="AD481" s="81">
        <v>0.43887307245017498</v>
      </c>
      <c r="AE481" s="82"/>
      <c r="AF481" s="81">
        <v>2818084.6991313691</v>
      </c>
      <c r="AG481" s="81">
        <v>152885.01136631795</v>
      </c>
      <c r="AH481" s="81">
        <v>61710.826504743214</v>
      </c>
      <c r="AI481" s="81">
        <v>4113142.8179619424</v>
      </c>
      <c r="AJ481" s="81">
        <v>5142893.9016670259</v>
      </c>
      <c r="AK481" s="81"/>
      <c r="AL481" s="81"/>
      <c r="AM481" s="81">
        <v>335413.55329553742</v>
      </c>
      <c r="AN481" s="81"/>
      <c r="AO481" s="81"/>
      <c r="AP481" s="82"/>
      <c r="AQ481" s="81">
        <v>32</v>
      </c>
      <c r="AR481" s="81">
        <v>14</v>
      </c>
      <c r="AS481" s="81">
        <v>0</v>
      </c>
      <c r="AT481" s="81">
        <v>1</v>
      </c>
      <c r="AU481" s="81">
        <v>0</v>
      </c>
      <c r="AV481" s="81">
        <v>0</v>
      </c>
      <c r="AW481" s="81">
        <v>0</v>
      </c>
      <c r="AX481" s="82"/>
      <c r="AY481" s="81">
        <v>166.3</v>
      </c>
      <c r="AZ481" s="81">
        <v>391.8</v>
      </c>
      <c r="BA481" s="81">
        <v>0</v>
      </c>
      <c r="BB481" s="81">
        <v>28.4</v>
      </c>
      <c r="BC481" s="81">
        <v>0</v>
      </c>
      <c r="BD481" s="81">
        <v>0</v>
      </c>
      <c r="BE481" s="81">
        <v>0</v>
      </c>
      <c r="BF481" s="82"/>
      <c r="BG481" s="81">
        <v>0</v>
      </c>
      <c r="BH481" s="81">
        <v>0</v>
      </c>
      <c r="BI481" s="81">
        <v>0</v>
      </c>
      <c r="BJ481" s="81">
        <v>0</v>
      </c>
      <c r="BK481" s="81">
        <v>0</v>
      </c>
      <c r="BL481" s="81">
        <v>0</v>
      </c>
      <c r="BM481" s="82"/>
      <c r="BN481" s="81">
        <v>0</v>
      </c>
      <c r="BO481" s="81">
        <v>0</v>
      </c>
      <c r="BP481" s="81">
        <v>0</v>
      </c>
      <c r="BQ481" s="81">
        <v>0</v>
      </c>
      <c r="BR481" s="81">
        <v>0</v>
      </c>
      <c r="BS481" s="81">
        <v>0</v>
      </c>
      <c r="BT481"/>
      <c r="BU481" s="80">
        <v>0</v>
      </c>
      <c r="BV481" s="80">
        <v>0</v>
      </c>
      <c r="BW481" s="80">
        <v>0</v>
      </c>
      <c r="BX481" s="80">
        <v>0</v>
      </c>
      <c r="BY481" s="80">
        <v>0</v>
      </c>
      <c r="BZ481" s="80">
        <v>0</v>
      </c>
      <c r="CA481" s="80">
        <v>0</v>
      </c>
      <c r="CB481" s="80">
        <v>0</v>
      </c>
      <c r="CC481" s="80">
        <v>0</v>
      </c>
    </row>
    <row r="482" spans="1:81">
      <c r="A482" s="80" t="s">
        <v>2265</v>
      </c>
      <c r="B482" s="80">
        <v>391</v>
      </c>
      <c r="C482" s="80">
        <v>18</v>
      </c>
      <c r="D482" s="80">
        <v>23</v>
      </c>
      <c r="E482" s="80">
        <v>2021</v>
      </c>
      <c r="F482" s="80" t="s">
        <v>75</v>
      </c>
      <c r="G482" s="174" t="s">
        <v>2247</v>
      </c>
      <c r="H482" s="80" t="s">
        <v>2248</v>
      </c>
      <c r="I482" s="177"/>
      <c r="J482" s="81">
        <v>3.2129277749742875</v>
      </c>
      <c r="K482" s="81">
        <v>0.25524805044432247</v>
      </c>
      <c r="L482" s="81">
        <v>0.32128845716917548</v>
      </c>
      <c r="M482" s="81">
        <v>3.0491393103899029</v>
      </c>
      <c r="N482" s="81">
        <v>4.2653425241484983</v>
      </c>
      <c r="O482" s="81">
        <v>1.9910652711502705</v>
      </c>
      <c r="P482" s="81">
        <v>4.290755564720901</v>
      </c>
      <c r="Q482" s="81">
        <v>0.14816253908720869</v>
      </c>
      <c r="R482" s="81">
        <v>0</v>
      </c>
      <c r="S482" s="81">
        <v>0.48784133823164572</v>
      </c>
      <c r="T482" s="82"/>
      <c r="U482" s="81">
        <v>304292</v>
      </c>
      <c r="V482" s="81">
        <v>78</v>
      </c>
      <c r="W482" s="81">
        <v>9</v>
      </c>
      <c r="X482" s="81">
        <v>742</v>
      </c>
      <c r="Y482" s="81">
        <v>1105</v>
      </c>
      <c r="Z482" s="81">
        <v>1465</v>
      </c>
      <c r="AA482" s="81">
        <v>944</v>
      </c>
      <c r="AB482" s="81">
        <v>2483</v>
      </c>
      <c r="AC482" s="81">
        <v>0</v>
      </c>
      <c r="AD482" s="81">
        <v>0.48784133823164572</v>
      </c>
      <c r="AE482" s="82"/>
      <c r="AF482" s="81">
        <v>2318027.4697063733</v>
      </c>
      <c r="AG482" s="81">
        <v>160727.54818486984</v>
      </c>
      <c r="AH482" s="81">
        <v>56450.441446634075</v>
      </c>
      <c r="AI482" s="81">
        <v>4493525.5142558245</v>
      </c>
      <c r="AJ482" s="81">
        <v>4972091.3898948375</v>
      </c>
      <c r="AK482" s="81">
        <v>0</v>
      </c>
      <c r="AL482" s="81">
        <v>0</v>
      </c>
      <c r="AM482" s="81">
        <v>325928.23342677462</v>
      </c>
      <c r="AN482" s="81">
        <v>0</v>
      </c>
      <c r="AO482" s="81">
        <v>0</v>
      </c>
      <c r="AP482" s="82"/>
      <c r="AQ482" s="81">
        <v>33</v>
      </c>
      <c r="AR482" s="81">
        <v>21</v>
      </c>
      <c r="AS482" s="81">
        <v>0</v>
      </c>
      <c r="AT482" s="81">
        <v>1</v>
      </c>
      <c r="AU482" s="81">
        <v>0</v>
      </c>
      <c r="AV482" s="81">
        <v>0</v>
      </c>
      <c r="AW482" s="81"/>
      <c r="AX482" s="82"/>
      <c r="AY482" s="81">
        <v>176.2</v>
      </c>
      <c r="AZ482" s="81">
        <v>699.8</v>
      </c>
      <c r="BA482" s="81">
        <v>0</v>
      </c>
      <c r="BB482" s="81">
        <v>28.4</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2266</v>
      </c>
      <c r="B483" s="80">
        <v>391</v>
      </c>
      <c r="C483" s="80">
        <v>19</v>
      </c>
      <c r="D483" s="80">
        <v>23</v>
      </c>
      <c r="E483" s="80">
        <v>2022</v>
      </c>
      <c r="F483" s="80" t="s">
        <v>568</v>
      </c>
      <c r="G483" s="174" t="s">
        <v>2247</v>
      </c>
      <c r="H483" s="80" t="s">
        <v>2248</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34</v>
      </c>
      <c r="AR483" s="81">
        <v>21</v>
      </c>
      <c r="AS483" s="81">
        <v>0</v>
      </c>
      <c r="AT483" s="81">
        <v>1</v>
      </c>
      <c r="AU483" s="81">
        <v>0</v>
      </c>
      <c r="AV483" s="81">
        <v>0</v>
      </c>
      <c r="AW483" s="81"/>
      <c r="AX483" s="82"/>
      <c r="AY483" s="81">
        <v>181.8</v>
      </c>
      <c r="AZ483" s="81">
        <v>699.8</v>
      </c>
      <c r="BA483" s="81">
        <v>0</v>
      </c>
      <c r="BB483" s="81">
        <v>28.4</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2267</v>
      </c>
      <c r="B484" s="80">
        <v>409</v>
      </c>
      <c r="C484" s="80">
        <v>1</v>
      </c>
      <c r="D484" s="80">
        <v>25</v>
      </c>
      <c r="E484" s="80">
        <v>1990</v>
      </c>
      <c r="F484" s="80" t="s">
        <v>562</v>
      </c>
      <c r="G484" s="80" t="s">
        <v>1686</v>
      </c>
      <c r="H484" s="80" t="s">
        <v>1687</v>
      </c>
      <c r="I484" s="177"/>
      <c r="J484" s="81">
        <v>9.7140836105644617</v>
      </c>
      <c r="K484" s="81">
        <v>2.076842060437198</v>
      </c>
      <c r="L484" s="81">
        <v>8.720545052400885</v>
      </c>
      <c r="M484" s="81">
        <v>3.3161780903161957</v>
      </c>
      <c r="N484" s="81">
        <v>7.2828838557106828</v>
      </c>
      <c r="O484" s="81">
        <v>3.0341952805821388</v>
      </c>
      <c r="P484" s="81">
        <v>5.4527986401818849</v>
      </c>
      <c r="Q484" s="81">
        <v>0.27185489143349545</v>
      </c>
      <c r="R484" s="81">
        <v>0</v>
      </c>
      <c r="S484" s="81">
        <v>0.22137475698249731</v>
      </c>
      <c r="T484" s="82"/>
      <c r="U484" s="81">
        <v>272737</v>
      </c>
      <c r="V484" s="81">
        <v>380</v>
      </c>
      <c r="W484" s="81">
        <v>102</v>
      </c>
      <c r="X484" s="81">
        <v>1112</v>
      </c>
      <c r="Y484" s="81">
        <v>1558</v>
      </c>
      <c r="Z484" s="81">
        <v>1248</v>
      </c>
      <c r="AA484" s="81">
        <v>1324</v>
      </c>
      <c r="AB484" s="81">
        <v>4414</v>
      </c>
      <c r="AC484" s="81">
        <v>0</v>
      </c>
      <c r="AD484" s="81">
        <v>0.22137475698249731</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2268</v>
      </c>
      <c r="B485" s="80">
        <v>410</v>
      </c>
      <c r="C485" s="80">
        <v>2</v>
      </c>
      <c r="D485" s="80">
        <v>25</v>
      </c>
      <c r="E485" s="80">
        <v>2005</v>
      </c>
      <c r="F485" s="80" t="s">
        <v>565</v>
      </c>
      <c r="G485" s="80" t="s">
        <v>1686</v>
      </c>
      <c r="H485" s="80" t="s">
        <v>1687</v>
      </c>
      <c r="I485" s="177"/>
      <c r="J485" s="81">
        <v>5.792838651020106</v>
      </c>
      <c r="K485" s="81">
        <v>1.0982280417193238</v>
      </c>
      <c r="L485" s="81">
        <v>15.540740893037659</v>
      </c>
      <c r="M485" s="81">
        <v>4.7291479908904019</v>
      </c>
      <c r="N485" s="81">
        <v>7.0041763608688905</v>
      </c>
      <c r="O485" s="81">
        <v>3.590592193890453</v>
      </c>
      <c r="P485" s="81">
        <v>4.4956251761825934</v>
      </c>
      <c r="Q485" s="81">
        <v>0.19866071535710281</v>
      </c>
      <c r="R485" s="81">
        <v>0</v>
      </c>
      <c r="S485" s="81">
        <v>0</v>
      </c>
      <c r="T485" s="82"/>
      <c r="U485" s="81">
        <v>178914</v>
      </c>
      <c r="V485" s="81">
        <v>335</v>
      </c>
      <c r="W485" s="81">
        <v>138</v>
      </c>
      <c r="X485" s="81">
        <v>768</v>
      </c>
      <c r="Y485" s="81">
        <v>1428</v>
      </c>
      <c r="Z485" s="81">
        <v>1709</v>
      </c>
      <c r="AA485" s="81">
        <v>894</v>
      </c>
      <c r="AB485" s="81">
        <v>3372</v>
      </c>
      <c r="AC485" s="81">
        <v>0</v>
      </c>
      <c r="AD485" s="81">
        <v>0</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2269</v>
      </c>
      <c r="B486" s="80">
        <v>411</v>
      </c>
      <c r="C486" s="80">
        <v>3</v>
      </c>
      <c r="D486" s="80">
        <v>25</v>
      </c>
      <c r="E486" s="80">
        <v>2006</v>
      </c>
      <c r="F486" s="80" t="s">
        <v>566</v>
      </c>
      <c r="G486" s="80" t="s">
        <v>1686</v>
      </c>
      <c r="H486" s="80" t="s">
        <v>1687</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2270</v>
      </c>
      <c r="B487" s="80">
        <v>412</v>
      </c>
      <c r="C487" s="80">
        <v>4</v>
      </c>
      <c r="D487" s="80">
        <v>25</v>
      </c>
      <c r="E487" s="80">
        <v>2007</v>
      </c>
      <c r="F487" s="80" t="s">
        <v>567</v>
      </c>
      <c r="G487" s="80" t="s">
        <v>1686</v>
      </c>
      <c r="H487" s="80" t="s">
        <v>1687</v>
      </c>
      <c r="I487" s="177"/>
      <c r="J487" s="81">
        <v>4.7815461351971509</v>
      </c>
      <c r="K487" s="81">
        <v>0.70330267951075476</v>
      </c>
      <c r="L487" s="81">
        <v>11.161359054211138</v>
      </c>
      <c r="M487" s="81">
        <v>4.8571720304894406</v>
      </c>
      <c r="N487" s="81">
        <v>6.8341406719429418</v>
      </c>
      <c r="O487" s="81">
        <v>3.3165499607255624</v>
      </c>
      <c r="P487" s="81">
        <v>4.4477627284477599</v>
      </c>
      <c r="Q487" s="81">
        <v>0.19973867084743052</v>
      </c>
      <c r="R487" s="81">
        <v>0</v>
      </c>
      <c r="S487" s="81">
        <v>0</v>
      </c>
      <c r="T487" s="82"/>
      <c r="U487" s="81">
        <v>157027</v>
      </c>
      <c r="V487" s="81">
        <v>234</v>
      </c>
      <c r="W487" s="81">
        <v>136</v>
      </c>
      <c r="X487" s="81">
        <v>988</v>
      </c>
      <c r="Y487" s="81">
        <v>1397</v>
      </c>
      <c r="Z487" s="81">
        <v>1641</v>
      </c>
      <c r="AA487" s="81">
        <v>871</v>
      </c>
      <c r="AB487" s="81">
        <v>3211</v>
      </c>
      <c r="AC487" s="81">
        <v>0</v>
      </c>
      <c r="AD487" s="81">
        <v>0</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2271</v>
      </c>
      <c r="B488" s="80">
        <v>413</v>
      </c>
      <c r="C488" s="80">
        <v>5</v>
      </c>
      <c r="D488" s="80">
        <v>25</v>
      </c>
      <c r="E488" s="80">
        <v>2008</v>
      </c>
      <c r="F488" s="80" t="s">
        <v>84</v>
      </c>
      <c r="G488" s="80" t="s">
        <v>1686</v>
      </c>
      <c r="H488" s="80" t="s">
        <v>1687</v>
      </c>
      <c r="I488" s="177"/>
      <c r="J488" s="81">
        <v>4.1960735705752574</v>
      </c>
      <c r="K488" s="81">
        <v>0.61725885345912745</v>
      </c>
      <c r="L488" s="81">
        <v>9.6374122920840826</v>
      </c>
      <c r="M488" s="81">
        <v>5.6833616222342007</v>
      </c>
      <c r="N488" s="81">
        <v>6.8914228767813004</v>
      </c>
      <c r="O488" s="81">
        <v>3.1298960349576088</v>
      </c>
      <c r="P488" s="81">
        <v>4.2845727087757401</v>
      </c>
      <c r="Q488" s="81">
        <v>0.19210327371448277</v>
      </c>
      <c r="R488" s="81">
        <v>0</v>
      </c>
      <c r="S488" s="81">
        <v>0</v>
      </c>
      <c r="T488" s="82"/>
      <c r="U488" s="81">
        <v>144785</v>
      </c>
      <c r="V488" s="81">
        <v>234</v>
      </c>
      <c r="W488" s="81">
        <v>136</v>
      </c>
      <c r="X488" s="81">
        <v>988</v>
      </c>
      <c r="Y488" s="81">
        <v>1390</v>
      </c>
      <c r="Z488" s="81">
        <v>1603</v>
      </c>
      <c r="AA488" s="81">
        <v>840</v>
      </c>
      <c r="AB488" s="81">
        <v>3139</v>
      </c>
      <c r="AC488" s="81">
        <v>0</v>
      </c>
      <c r="AD488" s="81">
        <v>0</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2272</v>
      </c>
      <c r="B489" s="80">
        <v>414</v>
      </c>
      <c r="C489" s="80">
        <v>6</v>
      </c>
      <c r="D489" s="80">
        <v>25</v>
      </c>
      <c r="E489" s="80">
        <v>2009</v>
      </c>
      <c r="F489" s="80" t="s">
        <v>85</v>
      </c>
      <c r="G489" s="80" t="s">
        <v>1686</v>
      </c>
      <c r="H489" s="80" t="s">
        <v>1687</v>
      </c>
      <c r="I489" s="177"/>
      <c r="J489" s="81">
        <v>2.8826736349884898</v>
      </c>
      <c r="K489" s="81">
        <v>0.4113706730961425</v>
      </c>
      <c r="L489" s="81">
        <v>12.491578184083274</v>
      </c>
      <c r="M489" s="81">
        <v>4.0629575840458525</v>
      </c>
      <c r="N489" s="81">
        <v>5.9746042952640606</v>
      </c>
      <c r="O489" s="81">
        <v>3.1630519195684021</v>
      </c>
      <c r="P489" s="81">
        <v>4.1536299503248211</v>
      </c>
      <c r="Q489" s="81">
        <v>0.18194873730982003</v>
      </c>
      <c r="R489" s="81">
        <v>0</v>
      </c>
      <c r="S489" s="81">
        <v>0</v>
      </c>
      <c r="T489" s="82"/>
      <c r="U489" s="81">
        <v>100447</v>
      </c>
      <c r="V489" s="81">
        <v>191</v>
      </c>
      <c r="W489" s="81">
        <v>202</v>
      </c>
      <c r="X489" s="81">
        <v>892</v>
      </c>
      <c r="Y489" s="81">
        <v>1403</v>
      </c>
      <c r="Z489" s="81">
        <v>1599</v>
      </c>
      <c r="AA489" s="81">
        <v>836</v>
      </c>
      <c r="AB489" s="81">
        <v>3121</v>
      </c>
      <c r="AC489" s="81">
        <v>0</v>
      </c>
      <c r="AD489" s="81">
        <v>0</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0</v>
      </c>
      <c r="BL489" s="81">
        <v>0</v>
      </c>
      <c r="BM489" s="82"/>
      <c r="BN489" s="81">
        <v>0</v>
      </c>
      <c r="BO489" s="81">
        <v>0</v>
      </c>
      <c r="BP489" s="81">
        <v>0</v>
      </c>
      <c r="BQ489" s="81">
        <v>0</v>
      </c>
      <c r="BR489" s="81">
        <v>0</v>
      </c>
      <c r="BS489" s="81">
        <v>0</v>
      </c>
      <c r="BT489"/>
      <c r="BU489" s="80"/>
      <c r="BV489" s="80"/>
      <c r="BW489" s="80"/>
      <c r="BX489" s="80"/>
      <c r="BY489" s="80"/>
      <c r="BZ489" s="80"/>
      <c r="CA489" s="80"/>
      <c r="CB489" s="80"/>
      <c r="CC489" s="80"/>
    </row>
    <row r="490" spans="1:81">
      <c r="A490" s="80" t="s">
        <v>2273</v>
      </c>
      <c r="B490" s="80">
        <v>415</v>
      </c>
      <c r="C490" s="80">
        <v>7</v>
      </c>
      <c r="D490" s="80">
        <v>25</v>
      </c>
      <c r="E490" s="80">
        <v>2010</v>
      </c>
      <c r="F490" s="80" t="s">
        <v>86</v>
      </c>
      <c r="G490" s="80" t="s">
        <v>1686</v>
      </c>
      <c r="H490" s="80" t="s">
        <v>1687</v>
      </c>
      <c r="I490" s="177"/>
      <c r="J490" s="81">
        <v>2.3569859634753603</v>
      </c>
      <c r="K490" s="81">
        <v>0.4290210355957339</v>
      </c>
      <c r="L490" s="81">
        <v>11.372360923740857</v>
      </c>
      <c r="M490" s="81">
        <v>3.6369136896450902</v>
      </c>
      <c r="N490" s="81">
        <v>5.7908081528984017</v>
      </c>
      <c r="O490" s="81">
        <v>3.2193056281048431</v>
      </c>
      <c r="P490" s="81">
        <v>4.1377211484671204</v>
      </c>
      <c r="Q490" s="81">
        <v>0.18660018607140264</v>
      </c>
      <c r="R490" s="81">
        <v>0</v>
      </c>
      <c r="S490" s="81">
        <v>0</v>
      </c>
      <c r="T490" s="82"/>
      <c r="U490" s="81">
        <v>91937</v>
      </c>
      <c r="V490" s="81">
        <v>191</v>
      </c>
      <c r="W490" s="81">
        <v>202</v>
      </c>
      <c r="X490" s="81">
        <v>892</v>
      </c>
      <c r="Y490" s="81">
        <v>1383</v>
      </c>
      <c r="Z490" s="81">
        <v>1635</v>
      </c>
      <c r="AA490" s="81">
        <v>812</v>
      </c>
      <c r="AB490" s="81">
        <v>3067</v>
      </c>
      <c r="AC490" s="81">
        <v>0</v>
      </c>
      <c r="AD490" s="81">
        <v>0</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0</v>
      </c>
      <c r="BL490" s="81">
        <v>0</v>
      </c>
      <c r="BM490" s="82"/>
      <c r="BN490" s="81">
        <v>0</v>
      </c>
      <c r="BO490" s="81">
        <v>0</v>
      </c>
      <c r="BP490" s="81">
        <v>0</v>
      </c>
      <c r="BQ490" s="81">
        <v>0</v>
      </c>
      <c r="BR490" s="81">
        <v>0</v>
      </c>
      <c r="BS490" s="81">
        <v>0</v>
      </c>
      <c r="BT490"/>
      <c r="BU490" s="80">
        <v>0</v>
      </c>
      <c r="BV490" s="80">
        <v>0</v>
      </c>
      <c r="BW490" s="80">
        <v>0</v>
      </c>
      <c r="BX490" s="80">
        <v>0</v>
      </c>
      <c r="BY490" s="80">
        <v>0</v>
      </c>
      <c r="BZ490" s="80">
        <v>0</v>
      </c>
      <c r="CA490" s="80">
        <v>0</v>
      </c>
      <c r="CB490" s="80">
        <v>0</v>
      </c>
      <c r="CC490" s="80">
        <v>0</v>
      </c>
    </row>
    <row r="491" spans="1:81">
      <c r="A491" s="80" t="s">
        <v>2274</v>
      </c>
      <c r="B491" s="80">
        <v>416</v>
      </c>
      <c r="C491" s="80">
        <v>8</v>
      </c>
      <c r="D491" s="80">
        <v>25</v>
      </c>
      <c r="E491" s="80">
        <v>2011</v>
      </c>
      <c r="F491" s="80" t="s">
        <v>87</v>
      </c>
      <c r="G491" s="80" t="s">
        <v>1686</v>
      </c>
      <c r="H491" s="80" t="s">
        <v>1687</v>
      </c>
      <c r="I491" s="177"/>
      <c r="J491" s="81">
        <v>2.4606195517830782</v>
      </c>
      <c r="K491" s="81">
        <v>0.6011382716017154</v>
      </c>
      <c r="L491" s="81">
        <v>10.611241387121956</v>
      </c>
      <c r="M491" s="81">
        <v>4.5944444881747835</v>
      </c>
      <c r="N491" s="81">
        <v>6.9652328801240877</v>
      </c>
      <c r="O491" s="81">
        <v>3.1296549258559465</v>
      </c>
      <c r="P491" s="81">
        <v>3.4243325785660641</v>
      </c>
      <c r="Q491" s="81">
        <v>0.2125701184706407</v>
      </c>
      <c r="R491" s="81">
        <v>0</v>
      </c>
      <c r="S491" s="81">
        <v>0</v>
      </c>
      <c r="T491" s="82"/>
      <c r="U491" s="81">
        <v>90393</v>
      </c>
      <c r="V491" s="81">
        <v>191</v>
      </c>
      <c r="W491" s="81">
        <v>202</v>
      </c>
      <c r="X491" s="81">
        <v>892</v>
      </c>
      <c r="Y491" s="81">
        <v>1382</v>
      </c>
      <c r="Z491" s="81">
        <v>1624</v>
      </c>
      <c r="AA491" s="81">
        <v>692</v>
      </c>
      <c r="AB491" s="81">
        <v>3029</v>
      </c>
      <c r="AC491" s="81">
        <v>0</v>
      </c>
      <c r="AD491" s="81">
        <v>0</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0</v>
      </c>
      <c r="BL491" s="81">
        <v>0</v>
      </c>
      <c r="BM491" s="82"/>
      <c r="BN491" s="81">
        <v>0</v>
      </c>
      <c r="BO491" s="81">
        <v>0</v>
      </c>
      <c r="BP491" s="81">
        <v>0</v>
      </c>
      <c r="BQ491" s="81">
        <v>0</v>
      </c>
      <c r="BR491" s="81">
        <v>0</v>
      </c>
      <c r="BS491" s="81">
        <v>0</v>
      </c>
      <c r="BT491"/>
      <c r="BU491" s="80">
        <v>0</v>
      </c>
      <c r="BV491" s="80">
        <v>0</v>
      </c>
      <c r="BW491" s="80">
        <v>0</v>
      </c>
      <c r="BX491" s="80">
        <v>0</v>
      </c>
      <c r="BY491" s="80">
        <v>0</v>
      </c>
      <c r="BZ491" s="80">
        <v>0</v>
      </c>
      <c r="CA491" s="80">
        <v>0</v>
      </c>
      <c r="CB491" s="80">
        <v>0</v>
      </c>
      <c r="CC491" s="80">
        <v>0</v>
      </c>
    </row>
    <row r="492" spans="1:81">
      <c r="A492" s="80" t="s">
        <v>2275</v>
      </c>
      <c r="B492" s="80">
        <v>417</v>
      </c>
      <c r="C492" s="80">
        <v>9</v>
      </c>
      <c r="D492" s="80">
        <v>25</v>
      </c>
      <c r="E492" s="80">
        <v>2012</v>
      </c>
      <c r="F492" s="80" t="s">
        <v>88</v>
      </c>
      <c r="G492" s="80" t="s">
        <v>1686</v>
      </c>
      <c r="H492" s="80" t="s">
        <v>1687</v>
      </c>
      <c r="I492" s="177"/>
      <c r="J492" s="81">
        <v>2.8347365636514223</v>
      </c>
      <c r="K492" s="81">
        <v>0.67720551259819439</v>
      </c>
      <c r="L492" s="81">
        <v>10.706427025919755</v>
      </c>
      <c r="M492" s="81">
        <v>5.7062854562149496</v>
      </c>
      <c r="N492" s="81">
        <v>7.7731780467014469</v>
      </c>
      <c r="O492" s="81">
        <v>3.1031151074937666</v>
      </c>
      <c r="P492" s="81">
        <v>3.5184649315129026</v>
      </c>
      <c r="Q492" s="81">
        <v>0.22935116457157226</v>
      </c>
      <c r="R492" s="81">
        <v>0</v>
      </c>
      <c r="S492" s="81">
        <v>0</v>
      </c>
      <c r="T492" s="82"/>
      <c r="U492" s="81">
        <v>99777</v>
      </c>
      <c r="V492" s="81">
        <v>191</v>
      </c>
      <c r="W492" s="81">
        <v>202</v>
      </c>
      <c r="X492" s="81">
        <v>892</v>
      </c>
      <c r="Y492" s="81">
        <v>1404</v>
      </c>
      <c r="Z492" s="81">
        <v>1623</v>
      </c>
      <c r="AA492" s="81">
        <v>707</v>
      </c>
      <c r="AB492" s="81">
        <v>3008</v>
      </c>
      <c r="AC492" s="81">
        <v>0</v>
      </c>
      <c r="AD492" s="81">
        <v>0</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0</v>
      </c>
      <c r="BL492" s="81">
        <v>0</v>
      </c>
      <c r="BM492" s="82"/>
      <c r="BN492" s="81">
        <v>0</v>
      </c>
      <c r="BO492" s="81">
        <v>0</v>
      </c>
      <c r="BP492" s="81">
        <v>0</v>
      </c>
      <c r="BQ492" s="81">
        <v>0</v>
      </c>
      <c r="BR492" s="81">
        <v>0</v>
      </c>
      <c r="BS492" s="81">
        <v>0</v>
      </c>
      <c r="BT492"/>
      <c r="BU492" s="80">
        <v>0</v>
      </c>
      <c r="BV492" s="80">
        <v>0</v>
      </c>
      <c r="BW492" s="80">
        <v>0</v>
      </c>
      <c r="BX492" s="80">
        <v>0</v>
      </c>
      <c r="BY492" s="80">
        <v>0</v>
      </c>
      <c r="BZ492" s="80">
        <v>0</v>
      </c>
      <c r="CA492" s="80">
        <v>0</v>
      </c>
      <c r="CB492" s="80">
        <v>0</v>
      </c>
      <c r="CC492" s="80">
        <v>0</v>
      </c>
    </row>
    <row r="493" spans="1:81">
      <c r="A493" s="80" t="s">
        <v>2276</v>
      </c>
      <c r="B493" s="80">
        <v>418</v>
      </c>
      <c r="C493" s="80">
        <v>10</v>
      </c>
      <c r="D493" s="80">
        <v>25</v>
      </c>
      <c r="E493" s="80">
        <v>2013</v>
      </c>
      <c r="F493" s="80" t="s">
        <v>89</v>
      </c>
      <c r="G493" s="80" t="s">
        <v>1686</v>
      </c>
      <c r="H493" s="80" t="s">
        <v>1687</v>
      </c>
      <c r="I493" s="177"/>
      <c r="J493" s="81">
        <v>3.2623883342222975</v>
      </c>
      <c r="K493" s="81">
        <v>0.55971266608778769</v>
      </c>
      <c r="L493" s="81">
        <v>9.4546192830219429</v>
      </c>
      <c r="M493" s="81">
        <v>5.3069819013004151</v>
      </c>
      <c r="N493" s="81">
        <v>7.4527600655064719</v>
      </c>
      <c r="O493" s="81">
        <v>2.9759790053944468</v>
      </c>
      <c r="P493" s="81">
        <v>3.8963836783190238</v>
      </c>
      <c r="Q493" s="81">
        <v>0.22827819232658567</v>
      </c>
      <c r="R493" s="81">
        <v>0</v>
      </c>
      <c r="S493" s="81">
        <v>0</v>
      </c>
      <c r="T493" s="82"/>
      <c r="U493" s="81">
        <v>116920</v>
      </c>
      <c r="V493" s="81">
        <v>191</v>
      </c>
      <c r="W493" s="81">
        <v>202</v>
      </c>
      <c r="X493" s="81">
        <v>892</v>
      </c>
      <c r="Y493" s="81">
        <v>1389</v>
      </c>
      <c r="Z493" s="81">
        <v>1626</v>
      </c>
      <c r="AA493" s="81">
        <v>780</v>
      </c>
      <c r="AB493" s="81">
        <v>2951</v>
      </c>
      <c r="AC493" s="81">
        <v>0</v>
      </c>
      <c r="AD493" s="81">
        <v>0</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0</v>
      </c>
      <c r="BL493" s="81">
        <v>0</v>
      </c>
      <c r="BM493" s="82"/>
      <c r="BN493" s="81">
        <v>0</v>
      </c>
      <c r="BO493" s="81">
        <v>0</v>
      </c>
      <c r="BP493" s="81">
        <v>0</v>
      </c>
      <c r="BQ493" s="81">
        <v>0</v>
      </c>
      <c r="BR493" s="81">
        <v>0</v>
      </c>
      <c r="BS493" s="81">
        <v>0</v>
      </c>
      <c r="BT493"/>
      <c r="BU493" s="80">
        <v>0</v>
      </c>
      <c r="BV493" s="80">
        <v>0</v>
      </c>
      <c r="BW493" s="80">
        <v>0</v>
      </c>
      <c r="BX493" s="80">
        <v>0</v>
      </c>
      <c r="BY493" s="80">
        <v>0</v>
      </c>
      <c r="BZ493" s="80">
        <v>0</v>
      </c>
      <c r="CA493" s="80">
        <v>0</v>
      </c>
      <c r="CB493" s="80">
        <v>0</v>
      </c>
      <c r="CC493" s="80">
        <v>0</v>
      </c>
    </row>
    <row r="494" spans="1:81">
      <c r="A494" s="80" t="s">
        <v>2277</v>
      </c>
      <c r="B494" s="80">
        <v>419</v>
      </c>
      <c r="C494" s="80">
        <v>11</v>
      </c>
      <c r="D494" s="80">
        <v>25</v>
      </c>
      <c r="E494" s="80">
        <v>2014</v>
      </c>
      <c r="F494" s="80" t="s">
        <v>90</v>
      </c>
      <c r="G494" s="80" t="s">
        <v>1686</v>
      </c>
      <c r="H494" s="80" t="s">
        <v>1687</v>
      </c>
      <c r="I494" s="177"/>
      <c r="J494" s="81">
        <v>3.3215986410657616</v>
      </c>
      <c r="K494" s="81">
        <v>0.49578274384724758</v>
      </c>
      <c r="L494" s="81">
        <v>7.932579714340398</v>
      </c>
      <c r="M494" s="81">
        <v>5.5759176745356189</v>
      </c>
      <c r="N494" s="81">
        <v>7.8233336635674897</v>
      </c>
      <c r="O494" s="81">
        <v>2.7648019303676032</v>
      </c>
      <c r="P494" s="81">
        <v>3.9568198605169491</v>
      </c>
      <c r="Q494" s="81">
        <v>0.2153116276695132</v>
      </c>
      <c r="R494" s="81">
        <v>0</v>
      </c>
      <c r="S494" s="81">
        <v>0</v>
      </c>
      <c r="T494" s="82"/>
      <c r="U494" s="81">
        <v>132210</v>
      </c>
      <c r="V494" s="81">
        <v>147</v>
      </c>
      <c r="W494" s="81">
        <v>173</v>
      </c>
      <c r="X494" s="81">
        <v>891</v>
      </c>
      <c r="Y494" s="81">
        <v>1377</v>
      </c>
      <c r="Z494" s="81">
        <v>1591</v>
      </c>
      <c r="AA494" s="81">
        <v>788</v>
      </c>
      <c r="AB494" s="81">
        <v>2901</v>
      </c>
      <c r="AC494" s="81">
        <v>0</v>
      </c>
      <c r="AD494" s="81">
        <v>0</v>
      </c>
      <c r="AE494" s="82"/>
      <c r="AF494" s="81">
        <v>1076738.5210514658</v>
      </c>
      <c r="AG494" s="81">
        <v>347888.0942768614</v>
      </c>
      <c r="AH494" s="81">
        <v>1290234.9097402762</v>
      </c>
      <c r="AI494" s="81">
        <v>5867603.657381665</v>
      </c>
      <c r="AJ494" s="81">
        <v>5922443.7792667691</v>
      </c>
      <c r="AK494" s="81">
        <v>0</v>
      </c>
      <c r="AL494" s="81">
        <v>0</v>
      </c>
      <c r="AM494" s="81">
        <v>398263.94973337918</v>
      </c>
      <c r="AN494" s="81">
        <v>0</v>
      </c>
      <c r="AO494" s="81">
        <v>0</v>
      </c>
      <c r="AP494" s="82"/>
      <c r="AQ494" s="81">
        <v>11</v>
      </c>
      <c r="AR494" s="81">
        <v>0</v>
      </c>
      <c r="AS494" s="81">
        <v>1</v>
      </c>
      <c r="AT494" s="81">
        <v>0</v>
      </c>
      <c r="AU494" s="81">
        <v>0</v>
      </c>
      <c r="AV494" s="81">
        <v>0</v>
      </c>
      <c r="AW494" s="81" t="s">
        <v>564</v>
      </c>
      <c r="AX494" s="82"/>
      <c r="AY494" s="81">
        <v>84.308000000000007</v>
      </c>
      <c r="AZ494" s="81">
        <v>0</v>
      </c>
      <c r="BA494" s="81">
        <v>2970</v>
      </c>
      <c r="BB494" s="81">
        <v>0</v>
      </c>
      <c r="BC494" s="81">
        <v>0</v>
      </c>
      <c r="BD494" s="81">
        <v>0</v>
      </c>
      <c r="BE494" s="81" t="s">
        <v>564</v>
      </c>
      <c r="BF494" s="82"/>
      <c r="BG494" s="81">
        <v>0</v>
      </c>
      <c r="BH494" s="81">
        <v>0</v>
      </c>
      <c r="BI494" s="81">
        <v>0</v>
      </c>
      <c r="BJ494" s="81">
        <v>0</v>
      </c>
      <c r="BK494" s="81">
        <v>0</v>
      </c>
      <c r="BL494" s="81">
        <v>0</v>
      </c>
      <c r="BM494" s="82"/>
      <c r="BN494" s="81">
        <v>0</v>
      </c>
      <c r="BO494" s="81">
        <v>0</v>
      </c>
      <c r="BP494" s="81">
        <v>0</v>
      </c>
      <c r="BQ494" s="81">
        <v>0</v>
      </c>
      <c r="BR494" s="81">
        <v>0</v>
      </c>
      <c r="BS494" s="81">
        <v>0</v>
      </c>
      <c r="BT494"/>
      <c r="BU494" s="80">
        <v>0</v>
      </c>
      <c r="BV494" s="80">
        <v>0</v>
      </c>
      <c r="BW494" s="80">
        <v>0</v>
      </c>
      <c r="BX494" s="80">
        <v>0</v>
      </c>
      <c r="BY494" s="80">
        <v>0</v>
      </c>
      <c r="BZ494" s="80">
        <v>0</v>
      </c>
      <c r="CA494" s="80">
        <v>0</v>
      </c>
      <c r="CB494" s="80">
        <v>0</v>
      </c>
      <c r="CC494" s="80">
        <v>0</v>
      </c>
    </row>
    <row r="495" spans="1:81">
      <c r="A495" s="80" t="s">
        <v>2278</v>
      </c>
      <c r="B495" s="80">
        <v>420</v>
      </c>
      <c r="C495" s="80">
        <v>12</v>
      </c>
      <c r="D495" s="80">
        <v>25</v>
      </c>
      <c r="E495" s="80">
        <v>2015</v>
      </c>
      <c r="F495" s="80" t="s">
        <v>91</v>
      </c>
      <c r="G495" s="80" t="s">
        <v>1686</v>
      </c>
      <c r="H495" s="80" t="s">
        <v>1687</v>
      </c>
      <c r="I495" s="177"/>
      <c r="J495" s="81">
        <v>3.0271857995558134</v>
      </c>
      <c r="K495" s="81">
        <v>0.47540411335105159</v>
      </c>
      <c r="L495" s="81">
        <v>8.3498677056720094</v>
      </c>
      <c r="M495" s="81">
        <v>5.3951065088190431</v>
      </c>
      <c r="N495" s="81">
        <v>7.127381965668393</v>
      </c>
      <c r="O495" s="81">
        <v>2.7814477517579137</v>
      </c>
      <c r="P495" s="81">
        <v>3.9448572651487361</v>
      </c>
      <c r="Q495" s="81">
        <v>0.20605665746262558</v>
      </c>
      <c r="R495" s="81">
        <v>0</v>
      </c>
      <c r="S495" s="81">
        <v>0</v>
      </c>
      <c r="T495" s="82"/>
      <c r="U495" s="81">
        <v>120806</v>
      </c>
      <c r="V495" s="81">
        <v>147</v>
      </c>
      <c r="W495" s="81">
        <v>173</v>
      </c>
      <c r="X495" s="81">
        <v>891</v>
      </c>
      <c r="Y495" s="81">
        <v>1363</v>
      </c>
      <c r="Z495" s="81">
        <v>1616</v>
      </c>
      <c r="AA495" s="81">
        <v>785</v>
      </c>
      <c r="AB495" s="81">
        <v>2836</v>
      </c>
      <c r="AC495" s="81">
        <v>0</v>
      </c>
      <c r="AD495" s="81">
        <v>0</v>
      </c>
      <c r="AE495" s="82"/>
      <c r="AF495" s="81">
        <v>932296.21244147338</v>
      </c>
      <c r="AG495" s="81">
        <v>316723.6655457968</v>
      </c>
      <c r="AH495" s="81">
        <v>1079653.4617150635</v>
      </c>
      <c r="AI495" s="81">
        <v>5666832.3173212595</v>
      </c>
      <c r="AJ495" s="81">
        <v>5625857.0724380622</v>
      </c>
      <c r="AK495" s="81">
        <v>0</v>
      </c>
      <c r="AL495" s="81">
        <v>0</v>
      </c>
      <c r="AM495" s="81">
        <v>388661.90342743864</v>
      </c>
      <c r="AN495" s="81">
        <v>0</v>
      </c>
      <c r="AO495" s="81">
        <v>0</v>
      </c>
      <c r="AP495" s="82"/>
      <c r="AQ495" s="81">
        <v>14</v>
      </c>
      <c r="AR495" s="81">
        <v>1</v>
      </c>
      <c r="AS495" s="81">
        <v>4</v>
      </c>
      <c r="AT495" s="81">
        <v>0</v>
      </c>
      <c r="AU495" s="81">
        <v>0</v>
      </c>
      <c r="AV495" s="81">
        <v>0</v>
      </c>
      <c r="AW495" s="81" t="s">
        <v>564</v>
      </c>
      <c r="AX495" s="82"/>
      <c r="AY495" s="81">
        <v>99.608000000000004</v>
      </c>
      <c r="AZ495" s="81">
        <v>10.9</v>
      </c>
      <c r="BA495" s="81">
        <v>3004.3</v>
      </c>
      <c r="BB495" s="81">
        <v>0</v>
      </c>
      <c r="BC495" s="81">
        <v>0</v>
      </c>
      <c r="BD495" s="81">
        <v>0</v>
      </c>
      <c r="BE495" s="81" t="s">
        <v>564</v>
      </c>
      <c r="BF495" s="82"/>
      <c r="BG495" s="81">
        <v>0</v>
      </c>
      <c r="BH495" s="81">
        <v>0</v>
      </c>
      <c r="BI495" s="81">
        <v>0</v>
      </c>
      <c r="BJ495" s="81">
        <v>0</v>
      </c>
      <c r="BK495" s="81">
        <v>0</v>
      </c>
      <c r="BL495" s="81">
        <v>0</v>
      </c>
      <c r="BM495" s="82"/>
      <c r="BN495" s="81">
        <v>0</v>
      </c>
      <c r="BO495" s="81">
        <v>0</v>
      </c>
      <c r="BP495" s="81">
        <v>0</v>
      </c>
      <c r="BQ495" s="81">
        <v>0</v>
      </c>
      <c r="BR495" s="81">
        <v>0</v>
      </c>
      <c r="BS495" s="81">
        <v>0</v>
      </c>
      <c r="BT495"/>
      <c r="BU495" s="80">
        <v>0</v>
      </c>
      <c r="BV495" s="80">
        <v>0</v>
      </c>
      <c r="BW495" s="80">
        <v>0</v>
      </c>
      <c r="BX495" s="80">
        <v>0</v>
      </c>
      <c r="BY495" s="80">
        <v>0</v>
      </c>
      <c r="BZ495" s="80">
        <v>0</v>
      </c>
      <c r="CA495" s="80">
        <v>0</v>
      </c>
      <c r="CB495" s="80">
        <v>0</v>
      </c>
      <c r="CC495" s="80">
        <v>0</v>
      </c>
    </row>
    <row r="496" spans="1:81">
      <c r="A496" s="80" t="s">
        <v>2279</v>
      </c>
      <c r="B496" s="80">
        <v>421</v>
      </c>
      <c r="C496" s="80">
        <v>13</v>
      </c>
      <c r="D496" s="80">
        <v>25</v>
      </c>
      <c r="E496" s="80">
        <v>2016</v>
      </c>
      <c r="F496" s="80" t="s">
        <v>92</v>
      </c>
      <c r="G496" s="80" t="s">
        <v>1686</v>
      </c>
      <c r="H496" s="80" t="s">
        <v>1687</v>
      </c>
      <c r="I496" s="177"/>
      <c r="J496" s="81">
        <v>2.8416443802192339</v>
      </c>
      <c r="K496" s="81">
        <v>0.4484382688463161</v>
      </c>
      <c r="L496" s="81">
        <v>8.9790149899179728</v>
      </c>
      <c r="M496" s="81">
        <v>4.6256781408202974</v>
      </c>
      <c r="N496" s="81">
        <v>7.2161701391588391</v>
      </c>
      <c r="O496" s="81">
        <v>2.7697751811213633</v>
      </c>
      <c r="P496" s="81">
        <v>4.2853927458415546</v>
      </c>
      <c r="Q496" s="81">
        <v>0.1964276694544822</v>
      </c>
      <c r="R496" s="81">
        <v>0</v>
      </c>
      <c r="S496" s="81">
        <v>0</v>
      </c>
      <c r="T496" s="82"/>
      <c r="U496" s="81">
        <v>107943</v>
      </c>
      <c r="V496" s="81">
        <v>147</v>
      </c>
      <c r="W496" s="81">
        <v>173</v>
      </c>
      <c r="X496" s="81">
        <v>891</v>
      </c>
      <c r="Y496" s="81">
        <v>1357</v>
      </c>
      <c r="Z496" s="81">
        <v>1629</v>
      </c>
      <c r="AA496" s="81">
        <v>882</v>
      </c>
      <c r="AB496" s="81">
        <v>2781</v>
      </c>
      <c r="AC496" s="81">
        <v>0</v>
      </c>
      <c r="AD496" s="81">
        <v>0</v>
      </c>
      <c r="AE496" s="82"/>
      <c r="AF496" s="81">
        <v>890475.33537318162</v>
      </c>
      <c r="AG496" s="81">
        <v>301902.42665776127</v>
      </c>
      <c r="AH496" s="81">
        <v>915059.50937878655</v>
      </c>
      <c r="AI496" s="81">
        <v>5656628.4917668561</v>
      </c>
      <c r="AJ496" s="81">
        <v>5829936.8881628877</v>
      </c>
      <c r="AK496" s="81">
        <v>0</v>
      </c>
      <c r="AL496" s="81">
        <v>0</v>
      </c>
      <c r="AM496" s="81">
        <v>381420.48039465147</v>
      </c>
      <c r="AN496" s="81">
        <v>0</v>
      </c>
      <c r="AO496" s="81">
        <v>0</v>
      </c>
      <c r="AP496" s="82"/>
      <c r="AQ496" s="81">
        <v>15</v>
      </c>
      <c r="AR496" s="81">
        <v>1</v>
      </c>
      <c r="AS496" s="81">
        <v>10</v>
      </c>
      <c r="AT496" s="81">
        <v>0</v>
      </c>
      <c r="AU496" s="81">
        <v>0</v>
      </c>
      <c r="AV496" s="81">
        <v>0</v>
      </c>
      <c r="AW496" s="81" t="s">
        <v>564</v>
      </c>
      <c r="AX496" s="82"/>
      <c r="AY496" s="81">
        <v>109.208</v>
      </c>
      <c r="AZ496" s="81">
        <v>10.9</v>
      </c>
      <c r="BA496" s="81">
        <v>3121.9</v>
      </c>
      <c r="BB496" s="81">
        <v>0</v>
      </c>
      <c r="BC496" s="81">
        <v>0</v>
      </c>
      <c r="BD496" s="81">
        <v>0</v>
      </c>
      <c r="BE496" s="81" t="s">
        <v>564</v>
      </c>
      <c r="BF496" s="82"/>
      <c r="BG496" s="81">
        <v>0</v>
      </c>
      <c r="BH496" s="81">
        <v>0</v>
      </c>
      <c r="BI496" s="81">
        <v>0</v>
      </c>
      <c r="BJ496" s="81">
        <v>0</v>
      </c>
      <c r="BK496" s="81">
        <v>0</v>
      </c>
      <c r="BL496" s="81">
        <v>0</v>
      </c>
      <c r="BM496" s="82"/>
      <c r="BN496" s="81">
        <v>0</v>
      </c>
      <c r="BO496" s="81">
        <v>0</v>
      </c>
      <c r="BP496" s="81">
        <v>0</v>
      </c>
      <c r="BQ496" s="81">
        <v>0</v>
      </c>
      <c r="BR496" s="81">
        <v>0</v>
      </c>
      <c r="BS496" s="81">
        <v>0</v>
      </c>
      <c r="BT496"/>
      <c r="BU496" s="80">
        <v>0</v>
      </c>
      <c r="BV496" s="80">
        <v>0</v>
      </c>
      <c r="BW496" s="80">
        <v>0</v>
      </c>
      <c r="BX496" s="80">
        <v>0</v>
      </c>
      <c r="BY496" s="80">
        <v>0</v>
      </c>
      <c r="BZ496" s="80">
        <v>0</v>
      </c>
      <c r="CA496" s="80">
        <v>0</v>
      </c>
      <c r="CB496" s="80">
        <v>0</v>
      </c>
      <c r="CC496" s="80">
        <v>0</v>
      </c>
    </row>
    <row r="497" spans="1:81">
      <c r="A497" s="80" t="s">
        <v>2280</v>
      </c>
      <c r="B497" s="80">
        <v>422</v>
      </c>
      <c r="C497" s="80">
        <v>14</v>
      </c>
      <c r="D497" s="80">
        <v>25</v>
      </c>
      <c r="E497" s="80">
        <v>2017</v>
      </c>
      <c r="F497" s="80" t="s">
        <v>71</v>
      </c>
      <c r="G497" s="80" t="s">
        <v>1686</v>
      </c>
      <c r="H497" s="80" t="s">
        <v>1687</v>
      </c>
      <c r="I497" s="177"/>
      <c r="J497" s="81">
        <v>3.2493511403750119</v>
      </c>
      <c r="K497" s="81">
        <v>0.45823676698865257</v>
      </c>
      <c r="L497" s="81">
        <v>8.1054471158858661</v>
      </c>
      <c r="M497" s="81">
        <v>4.6381210784975444</v>
      </c>
      <c r="N497" s="81">
        <v>7.0041982036349903</v>
      </c>
      <c r="O497" s="81">
        <v>2.7446496137331509</v>
      </c>
      <c r="P497" s="81">
        <v>4.2775580877174768</v>
      </c>
      <c r="Q497" s="81">
        <v>0.18564119079629227</v>
      </c>
      <c r="R497" s="81">
        <v>0</v>
      </c>
      <c r="S497" s="81">
        <v>0</v>
      </c>
      <c r="T497" s="82"/>
      <c r="U497" s="81">
        <v>121453</v>
      </c>
      <c r="V497" s="81">
        <v>147</v>
      </c>
      <c r="W497" s="81">
        <v>173</v>
      </c>
      <c r="X497" s="81">
        <v>891</v>
      </c>
      <c r="Y497" s="81">
        <v>1346</v>
      </c>
      <c r="Z497" s="81">
        <v>1641</v>
      </c>
      <c r="AA497" s="81">
        <v>886</v>
      </c>
      <c r="AB497" s="81">
        <v>2718</v>
      </c>
      <c r="AC497" s="81">
        <v>0</v>
      </c>
      <c r="AD497" s="81">
        <v>0</v>
      </c>
      <c r="AE497" s="82"/>
      <c r="AF497" s="81">
        <v>984531.22173364658</v>
      </c>
      <c r="AG497" s="81">
        <v>302779.61869999819</v>
      </c>
      <c r="AH497" s="81">
        <v>1117842.0069068279</v>
      </c>
      <c r="AI497" s="81">
        <v>5516679.9422378056</v>
      </c>
      <c r="AJ497" s="81">
        <v>5067583.9612015327</v>
      </c>
      <c r="AK497" s="81">
        <v>0</v>
      </c>
      <c r="AL497" s="81">
        <v>0</v>
      </c>
      <c r="AM497" s="81">
        <v>373363.18575281632</v>
      </c>
      <c r="AN497" s="81">
        <v>0</v>
      </c>
      <c r="AO497" s="81">
        <v>0</v>
      </c>
      <c r="AP497" s="82"/>
      <c r="AQ497" s="81">
        <v>18</v>
      </c>
      <c r="AR497" s="81">
        <v>1</v>
      </c>
      <c r="AS497" s="81">
        <v>11</v>
      </c>
      <c r="AT497" s="81">
        <v>0</v>
      </c>
      <c r="AU497" s="81">
        <v>0</v>
      </c>
      <c r="AV497" s="81">
        <v>0</v>
      </c>
      <c r="AW497" s="81" t="s">
        <v>564</v>
      </c>
      <c r="AX497" s="82"/>
      <c r="AY497" s="81">
        <v>138.00800000000001</v>
      </c>
      <c r="AZ497" s="81">
        <v>10.9</v>
      </c>
      <c r="BA497" s="81">
        <v>3141.5</v>
      </c>
      <c r="BB497" s="81">
        <v>0</v>
      </c>
      <c r="BC497" s="81">
        <v>0</v>
      </c>
      <c r="BD497" s="81">
        <v>0</v>
      </c>
      <c r="BE497" s="81" t="s">
        <v>564</v>
      </c>
      <c r="BF497" s="82"/>
      <c r="BG497" s="81">
        <v>0</v>
      </c>
      <c r="BH497" s="81">
        <v>0</v>
      </c>
      <c r="BI497" s="81">
        <v>0</v>
      </c>
      <c r="BJ497" s="81">
        <v>0</v>
      </c>
      <c r="BK497" s="81">
        <v>0</v>
      </c>
      <c r="BL497" s="81">
        <v>0</v>
      </c>
      <c r="BM497" s="82"/>
      <c r="BN497" s="81">
        <v>0</v>
      </c>
      <c r="BO497" s="81">
        <v>0</v>
      </c>
      <c r="BP497" s="81">
        <v>0</v>
      </c>
      <c r="BQ497" s="81">
        <v>0</v>
      </c>
      <c r="BR497" s="81">
        <v>0</v>
      </c>
      <c r="BS497" s="81">
        <v>0</v>
      </c>
      <c r="BT497"/>
      <c r="BU497" s="80">
        <v>0</v>
      </c>
      <c r="BV497" s="80">
        <v>0</v>
      </c>
      <c r="BW497" s="80">
        <v>0</v>
      </c>
      <c r="BX497" s="80">
        <v>0</v>
      </c>
      <c r="BY497" s="80">
        <v>0</v>
      </c>
      <c r="BZ497" s="80">
        <v>0</v>
      </c>
      <c r="CA497" s="80">
        <v>0</v>
      </c>
      <c r="CB497" s="80">
        <v>0</v>
      </c>
      <c r="CC497" s="80">
        <v>0</v>
      </c>
    </row>
    <row r="498" spans="1:81">
      <c r="A498" s="80" t="s">
        <v>2281</v>
      </c>
      <c r="B498" s="80">
        <v>423</v>
      </c>
      <c r="C498" s="80">
        <v>15</v>
      </c>
      <c r="D498" s="80">
        <v>25</v>
      </c>
      <c r="E498" s="80">
        <v>2018</v>
      </c>
      <c r="F498" s="80" t="s">
        <v>93</v>
      </c>
      <c r="G498" s="80" t="s">
        <v>1686</v>
      </c>
      <c r="H498" s="80" t="s">
        <v>1687</v>
      </c>
      <c r="I498" s="177"/>
      <c r="J498" s="81">
        <v>3.2003941245222554</v>
      </c>
      <c r="K498" s="81">
        <v>0.42649431475253768</v>
      </c>
      <c r="L498" s="81">
        <v>7.4357037186779067</v>
      </c>
      <c r="M498" s="81">
        <v>4.6609966459168586</v>
      </c>
      <c r="N498" s="81">
        <v>6.477392800591109</v>
      </c>
      <c r="O498" s="81">
        <v>2.6947247610178953</v>
      </c>
      <c r="P498" s="81">
        <v>4.2349782592044214</v>
      </c>
      <c r="Q498" s="81">
        <v>0.17061778783384859</v>
      </c>
      <c r="R498" s="81">
        <v>0</v>
      </c>
      <c r="S498" s="81">
        <v>0</v>
      </c>
      <c r="T498" s="82"/>
      <c r="U498" s="81">
        <v>124992</v>
      </c>
      <c r="V498" s="81">
        <v>147</v>
      </c>
      <c r="W498" s="81">
        <v>173</v>
      </c>
      <c r="X498" s="81">
        <v>891</v>
      </c>
      <c r="Y498" s="81">
        <v>1352</v>
      </c>
      <c r="Z498" s="81">
        <v>1642</v>
      </c>
      <c r="AA498" s="81">
        <v>886</v>
      </c>
      <c r="AB498" s="81">
        <v>2692</v>
      </c>
      <c r="AC498" s="81">
        <v>0</v>
      </c>
      <c r="AD498" s="81">
        <v>0</v>
      </c>
      <c r="AE498" s="82"/>
      <c r="AF498" s="81">
        <v>1017094.108956923</v>
      </c>
      <c r="AG498" s="81">
        <v>273943.12341724167</v>
      </c>
      <c r="AH498" s="81">
        <v>1053566.229054031</v>
      </c>
      <c r="AI498" s="81">
        <v>5639173.7629519012</v>
      </c>
      <c r="AJ498" s="81">
        <v>4933282.1515329219</v>
      </c>
      <c r="AK498" s="81">
        <v>0</v>
      </c>
      <c r="AL498" s="81">
        <v>0</v>
      </c>
      <c r="AM498" s="81">
        <v>370556.79003575869</v>
      </c>
      <c r="AN498" s="81">
        <v>0</v>
      </c>
      <c r="AO498" s="81">
        <v>0</v>
      </c>
      <c r="AP498" s="82"/>
      <c r="AQ498" s="81">
        <v>19</v>
      </c>
      <c r="AR498" s="81">
        <v>2</v>
      </c>
      <c r="AS498" s="81">
        <v>22</v>
      </c>
      <c r="AT498" s="81">
        <v>0</v>
      </c>
      <c r="AU498" s="81">
        <v>0</v>
      </c>
      <c r="AV498" s="81">
        <v>0</v>
      </c>
      <c r="AW498" s="81" t="s">
        <v>564</v>
      </c>
      <c r="AX498" s="82"/>
      <c r="AY498" s="81">
        <v>147.608</v>
      </c>
      <c r="AZ498" s="81">
        <v>60</v>
      </c>
      <c r="BA498" s="81">
        <v>3344</v>
      </c>
      <c r="BB498" s="81">
        <v>0</v>
      </c>
      <c r="BC498" s="81">
        <v>0</v>
      </c>
      <c r="BD498" s="81">
        <v>0</v>
      </c>
      <c r="BE498" s="81" t="s">
        <v>564</v>
      </c>
      <c r="BF498" s="82"/>
      <c r="BG498" s="81">
        <v>0</v>
      </c>
      <c r="BH498" s="81">
        <v>0</v>
      </c>
      <c r="BI498" s="81">
        <v>0</v>
      </c>
      <c r="BJ498" s="81">
        <v>0</v>
      </c>
      <c r="BK498" s="81">
        <v>0</v>
      </c>
      <c r="BL498" s="81">
        <v>0</v>
      </c>
      <c r="BM498" s="82"/>
      <c r="BN498" s="81">
        <v>0</v>
      </c>
      <c r="BO498" s="81">
        <v>0</v>
      </c>
      <c r="BP498" s="81">
        <v>0</v>
      </c>
      <c r="BQ498" s="81">
        <v>0</v>
      </c>
      <c r="BR498" s="81">
        <v>0</v>
      </c>
      <c r="BS498" s="81">
        <v>0</v>
      </c>
      <c r="BT498"/>
      <c r="BU498" s="80">
        <v>0</v>
      </c>
      <c r="BV498" s="80">
        <v>0</v>
      </c>
      <c r="BW498" s="80">
        <v>0</v>
      </c>
      <c r="BX498" s="80">
        <v>0</v>
      </c>
      <c r="BY498" s="80">
        <v>0</v>
      </c>
      <c r="BZ498" s="80">
        <v>0</v>
      </c>
      <c r="CA498" s="80">
        <v>0</v>
      </c>
      <c r="CB498" s="80">
        <v>0</v>
      </c>
      <c r="CC498" s="80">
        <v>0</v>
      </c>
    </row>
    <row r="499" spans="1:81">
      <c r="A499" s="80" t="s">
        <v>2282</v>
      </c>
      <c r="B499" s="80">
        <v>424</v>
      </c>
      <c r="C499" s="80">
        <v>16</v>
      </c>
      <c r="D499" s="80">
        <v>25</v>
      </c>
      <c r="E499" s="80">
        <v>2019</v>
      </c>
      <c r="F499" s="80" t="s">
        <v>73</v>
      </c>
      <c r="G499" s="80" t="s">
        <v>1686</v>
      </c>
      <c r="H499" s="80" t="s">
        <v>1687</v>
      </c>
      <c r="I499" s="177"/>
      <c r="J499" s="81">
        <v>2.662660355445448</v>
      </c>
      <c r="K499" s="81">
        <v>0.39575531908945683</v>
      </c>
      <c r="L499" s="81">
        <v>7.4690182084818888</v>
      </c>
      <c r="M499" s="81">
        <v>4.1813372236295425</v>
      </c>
      <c r="N499" s="81">
        <v>6.4749369044539122</v>
      </c>
      <c r="O499" s="81">
        <v>2.5588253414124482</v>
      </c>
      <c r="P499" s="81">
        <v>3.8190322886127008</v>
      </c>
      <c r="Q499" s="81">
        <v>0.16204728233199889</v>
      </c>
      <c r="R499" s="81">
        <v>0</v>
      </c>
      <c r="S499" s="81">
        <v>0</v>
      </c>
      <c r="T499" s="82"/>
      <c r="U499" s="81">
        <v>109393</v>
      </c>
      <c r="V499" s="81">
        <v>147</v>
      </c>
      <c r="W499" s="81">
        <v>173</v>
      </c>
      <c r="X499" s="81">
        <v>891</v>
      </c>
      <c r="Y499" s="81">
        <v>1335</v>
      </c>
      <c r="Z499" s="81">
        <v>1602</v>
      </c>
      <c r="AA499" s="81">
        <v>793</v>
      </c>
      <c r="AB499" s="81">
        <v>2626</v>
      </c>
      <c r="AC499" s="81">
        <v>0</v>
      </c>
      <c r="AD499" s="81">
        <v>0</v>
      </c>
      <c r="AE499" s="82"/>
      <c r="AF499" s="81">
        <v>873484.51982522558</v>
      </c>
      <c r="AG499" s="81">
        <v>273862.00117024587</v>
      </c>
      <c r="AH499" s="81">
        <v>1137536.8248794191</v>
      </c>
      <c r="AI499" s="81">
        <v>5525922.1503834594</v>
      </c>
      <c r="AJ499" s="81">
        <v>4954268.6840209691</v>
      </c>
      <c r="AK499" s="81">
        <v>0</v>
      </c>
      <c r="AL499" s="81">
        <v>0</v>
      </c>
      <c r="AM499" s="81">
        <v>357641.43148258398</v>
      </c>
      <c r="AN499" s="81">
        <v>0</v>
      </c>
      <c r="AO499" s="81">
        <v>0</v>
      </c>
      <c r="AP499" s="82"/>
      <c r="AQ499" s="81">
        <v>19</v>
      </c>
      <c r="AR499" s="81">
        <v>2</v>
      </c>
      <c r="AS499" s="81">
        <v>23</v>
      </c>
      <c r="AT499" s="81">
        <v>0</v>
      </c>
      <c r="AU499" s="81">
        <v>0</v>
      </c>
      <c r="AV499" s="81">
        <v>0</v>
      </c>
      <c r="AW499" s="81" t="s">
        <v>564</v>
      </c>
      <c r="AX499" s="82"/>
      <c r="AY499" s="81">
        <v>147.9</v>
      </c>
      <c r="AZ499" s="81">
        <v>60.4</v>
      </c>
      <c r="BA499" s="81">
        <v>3378.2</v>
      </c>
      <c r="BB499" s="81">
        <v>0</v>
      </c>
      <c r="BC499" s="81">
        <v>0</v>
      </c>
      <c r="BD499" s="81">
        <v>0</v>
      </c>
      <c r="BE499" s="81" t="s">
        <v>564</v>
      </c>
      <c r="BF499" s="82"/>
      <c r="BG499" s="81">
        <v>0</v>
      </c>
      <c r="BH499" s="81">
        <v>0</v>
      </c>
      <c r="BI499" s="81">
        <v>0</v>
      </c>
      <c r="BJ499" s="81">
        <v>0</v>
      </c>
      <c r="BK499" s="81">
        <v>0</v>
      </c>
      <c r="BL499" s="81">
        <v>0</v>
      </c>
      <c r="BM499" s="82"/>
      <c r="BN499" s="81">
        <v>0</v>
      </c>
      <c r="BO499" s="81">
        <v>0</v>
      </c>
      <c r="BP499" s="81">
        <v>0</v>
      </c>
      <c r="BQ499" s="81">
        <v>0</v>
      </c>
      <c r="BR499" s="81">
        <v>0</v>
      </c>
      <c r="BS499" s="81">
        <v>0</v>
      </c>
      <c r="BT499"/>
      <c r="BU499" s="80">
        <v>0</v>
      </c>
      <c r="BV499" s="80">
        <v>0</v>
      </c>
      <c r="BW499" s="80">
        <v>0</v>
      </c>
      <c r="BX499" s="80">
        <v>0</v>
      </c>
      <c r="BY499" s="80">
        <v>0</v>
      </c>
      <c r="BZ499" s="80">
        <v>0</v>
      </c>
      <c r="CA499" s="80">
        <v>0</v>
      </c>
      <c r="CB499" s="80">
        <v>0</v>
      </c>
      <c r="CC499" s="80">
        <v>0</v>
      </c>
    </row>
    <row r="500" spans="1:81">
      <c r="A500" s="80" t="s">
        <v>2283</v>
      </c>
      <c r="B500" s="80">
        <v>425</v>
      </c>
      <c r="C500" s="80">
        <v>17</v>
      </c>
      <c r="D500" s="80">
        <v>25</v>
      </c>
      <c r="E500" s="80">
        <v>2020</v>
      </c>
      <c r="F500" s="80" t="s">
        <v>218</v>
      </c>
      <c r="G500" s="80" t="s">
        <v>1686</v>
      </c>
      <c r="H500" s="80" t="s">
        <v>1687</v>
      </c>
      <c r="I500" s="177"/>
      <c r="J500" s="81">
        <v>2.5802380911906129</v>
      </c>
      <c r="K500" s="81">
        <v>0.39283762703238279</v>
      </c>
      <c r="L500" s="81">
        <v>9.668974454114819</v>
      </c>
      <c r="M500" s="81">
        <v>3.3604239078069407</v>
      </c>
      <c r="N500" s="81">
        <v>5.8546275414102045</v>
      </c>
      <c r="O500" s="81">
        <v>2.218102700769887</v>
      </c>
      <c r="P500" s="81">
        <v>3.9450015642592318</v>
      </c>
      <c r="Q500" s="81">
        <v>0.14994334398573964</v>
      </c>
      <c r="R500" s="81">
        <v>0</v>
      </c>
      <c r="S500" s="81">
        <v>0</v>
      </c>
      <c r="T500" s="82"/>
      <c r="U500" s="81">
        <v>120168</v>
      </c>
      <c r="V500" s="81">
        <v>135</v>
      </c>
      <c r="W500" s="81">
        <v>199</v>
      </c>
      <c r="X500" s="81">
        <v>753</v>
      </c>
      <c r="Y500" s="81">
        <v>1317</v>
      </c>
      <c r="Z500" s="81">
        <v>1585</v>
      </c>
      <c r="AA500" s="81">
        <v>890</v>
      </c>
      <c r="AB500" s="81">
        <v>2543</v>
      </c>
      <c r="AC500" s="81">
        <v>0</v>
      </c>
      <c r="AD500" s="81">
        <v>0</v>
      </c>
      <c r="AE500" s="82"/>
      <c r="AF500" s="81">
        <v>938260.62055264239</v>
      </c>
      <c r="AG500" s="81">
        <v>251691.3017467699</v>
      </c>
      <c r="AH500" s="81">
        <v>1417938.5511877877</v>
      </c>
      <c r="AI500" s="81">
        <v>4323486.2885224409</v>
      </c>
      <c r="AJ500" s="81">
        <v>4989611.5177425044</v>
      </c>
      <c r="AK500" s="81"/>
      <c r="AL500" s="81"/>
      <c r="AM500" s="81">
        <v>331889.7533192808</v>
      </c>
      <c r="AN500" s="81"/>
      <c r="AO500" s="81"/>
      <c r="AP500" s="82"/>
      <c r="AQ500" s="81">
        <v>19</v>
      </c>
      <c r="AR500" s="81">
        <v>3</v>
      </c>
      <c r="AS500" s="81">
        <v>33</v>
      </c>
      <c r="AT500" s="81">
        <v>0</v>
      </c>
      <c r="AU500" s="81">
        <v>0</v>
      </c>
      <c r="AV500" s="81">
        <v>0</v>
      </c>
      <c r="AW500" s="81">
        <v>33</v>
      </c>
      <c r="AX500" s="82"/>
      <c r="AY500" s="81">
        <v>147.9</v>
      </c>
      <c r="AZ500" s="81">
        <v>109.9</v>
      </c>
      <c r="BA500" s="81">
        <v>3573.8</v>
      </c>
      <c r="BB500" s="81">
        <v>0</v>
      </c>
      <c r="BC500" s="81">
        <v>0</v>
      </c>
      <c r="BD500" s="81">
        <v>0</v>
      </c>
      <c r="BE500" s="81">
        <v>3573.7999999999997</v>
      </c>
      <c r="BF500" s="82"/>
      <c r="BG500" s="81">
        <v>0</v>
      </c>
      <c r="BH500" s="81">
        <v>0</v>
      </c>
      <c r="BI500" s="81">
        <v>0</v>
      </c>
      <c r="BJ500" s="81">
        <v>0</v>
      </c>
      <c r="BK500" s="81">
        <v>0</v>
      </c>
      <c r="BL500" s="81">
        <v>0</v>
      </c>
      <c r="BM500" s="82"/>
      <c r="BN500" s="81">
        <v>0</v>
      </c>
      <c r="BO500" s="81">
        <v>0</v>
      </c>
      <c r="BP500" s="81">
        <v>0</v>
      </c>
      <c r="BQ500" s="81">
        <v>0</v>
      </c>
      <c r="BR500" s="81">
        <v>0</v>
      </c>
      <c r="BS500" s="81">
        <v>0</v>
      </c>
      <c r="BT500"/>
      <c r="BU500" s="80">
        <v>0</v>
      </c>
      <c r="BV500" s="80">
        <v>0</v>
      </c>
      <c r="BW500" s="80">
        <v>0</v>
      </c>
      <c r="BX500" s="80">
        <v>0</v>
      </c>
      <c r="BY500" s="80">
        <v>0</v>
      </c>
      <c r="BZ500" s="80">
        <v>0</v>
      </c>
      <c r="CA500" s="80">
        <v>0</v>
      </c>
      <c r="CB500" s="80">
        <v>0</v>
      </c>
      <c r="CC500" s="80">
        <v>0</v>
      </c>
    </row>
    <row r="501" spans="1:81">
      <c r="A501" s="80" t="s">
        <v>1692</v>
      </c>
      <c r="B501" s="80">
        <v>425</v>
      </c>
      <c r="C501" s="80">
        <v>18</v>
      </c>
      <c r="D501" s="80">
        <v>25</v>
      </c>
      <c r="E501" s="80">
        <v>2021</v>
      </c>
      <c r="F501" s="80" t="s">
        <v>75</v>
      </c>
      <c r="G501" s="174" t="s">
        <v>1686</v>
      </c>
      <c r="H501" s="80" t="s">
        <v>1687</v>
      </c>
      <c r="I501" s="177"/>
      <c r="J501" s="81">
        <v>2.8395849853176678</v>
      </c>
      <c r="K501" s="81">
        <v>0.37841167985305108</v>
      </c>
      <c r="L501" s="81">
        <v>8.8237991842627999</v>
      </c>
      <c r="M501" s="81">
        <v>3.3941349907162106</v>
      </c>
      <c r="N501" s="81">
        <v>5.4346738555048724</v>
      </c>
      <c r="O501" s="81">
        <v>2.1337696079903923</v>
      </c>
      <c r="P501" s="81">
        <v>4.0862174286907731</v>
      </c>
      <c r="Q501" s="81">
        <v>0.14714813587960396</v>
      </c>
      <c r="R501" s="81">
        <v>0</v>
      </c>
      <c r="S501" s="81">
        <v>0</v>
      </c>
      <c r="T501" s="82"/>
      <c r="U501" s="81">
        <v>135808</v>
      </c>
      <c r="V501" s="81">
        <v>135</v>
      </c>
      <c r="W501" s="81">
        <v>199</v>
      </c>
      <c r="X501" s="81">
        <v>753</v>
      </c>
      <c r="Y501" s="81">
        <v>1287</v>
      </c>
      <c r="Z501" s="81">
        <v>1570</v>
      </c>
      <c r="AA501" s="81">
        <v>899</v>
      </c>
      <c r="AB501" s="81">
        <v>2466</v>
      </c>
      <c r="AC501" s="81">
        <v>0</v>
      </c>
      <c r="AD501" s="81">
        <v>0</v>
      </c>
      <c r="AE501" s="82"/>
      <c r="AF501" s="81">
        <v>1040230.8234073858</v>
      </c>
      <c r="AG501" s="81">
        <v>256037.61545704739</v>
      </c>
      <c r="AH501" s="81">
        <v>1271264.4300318747</v>
      </c>
      <c r="AI501" s="81">
        <v>4717562.2694831304</v>
      </c>
      <c r="AJ501" s="81">
        <v>4751731.0279268436</v>
      </c>
      <c r="AK501" s="81">
        <v>0</v>
      </c>
      <c r="AL501" s="81">
        <v>0</v>
      </c>
      <c r="AM501" s="81">
        <v>323696.74733404204</v>
      </c>
      <c r="AN501" s="81">
        <v>0</v>
      </c>
      <c r="AO501" s="81">
        <v>0</v>
      </c>
      <c r="AP501" s="82"/>
      <c r="AQ501" s="81">
        <v>19</v>
      </c>
      <c r="AR501" s="81">
        <v>5</v>
      </c>
      <c r="AS501" s="81">
        <v>41</v>
      </c>
      <c r="AT501" s="81">
        <v>0</v>
      </c>
      <c r="AU501" s="81">
        <v>0</v>
      </c>
      <c r="AV501" s="81">
        <v>0</v>
      </c>
      <c r="AW501" s="81"/>
      <c r="AX501" s="82"/>
      <c r="AY501" s="81">
        <v>147.9</v>
      </c>
      <c r="AZ501" s="81">
        <v>208.9</v>
      </c>
      <c r="BA501" s="81">
        <v>3730.4</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1685</v>
      </c>
      <c r="B502" s="80">
        <v>425</v>
      </c>
      <c r="C502" s="80">
        <v>19</v>
      </c>
      <c r="D502" s="80">
        <v>25</v>
      </c>
      <c r="E502" s="80">
        <v>2022</v>
      </c>
      <c r="F502" s="80" t="s">
        <v>568</v>
      </c>
      <c r="G502" s="174" t="s">
        <v>1686</v>
      </c>
      <c r="H502" s="80" t="s">
        <v>1687</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19</v>
      </c>
      <c r="AR502" s="81">
        <v>5</v>
      </c>
      <c r="AS502" s="81">
        <v>45</v>
      </c>
      <c r="AT502" s="81">
        <v>0</v>
      </c>
      <c r="AU502" s="81">
        <v>0</v>
      </c>
      <c r="AV502" s="81">
        <v>0</v>
      </c>
      <c r="AW502" s="81"/>
      <c r="AX502" s="82"/>
      <c r="AY502" s="81">
        <v>147.89999999999998</v>
      </c>
      <c r="AZ502" s="81">
        <v>208.9</v>
      </c>
      <c r="BA502" s="81">
        <v>6759</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2284</v>
      </c>
      <c r="B503" s="80">
        <v>392</v>
      </c>
      <c r="C503" s="80">
        <v>1</v>
      </c>
      <c r="D503" s="80">
        <v>24</v>
      </c>
      <c r="E503" s="80">
        <v>1990</v>
      </c>
      <c r="F503" s="80" t="s">
        <v>562</v>
      </c>
      <c r="G503" s="80" t="s">
        <v>2285</v>
      </c>
      <c r="H503" s="80" t="s">
        <v>2286</v>
      </c>
      <c r="I503" s="177"/>
      <c r="J503" s="81">
        <v>42.146672730296501</v>
      </c>
      <c r="K503" s="81">
        <v>0.34772719220905557</v>
      </c>
      <c r="L503" s="81">
        <v>1.8779338879872374</v>
      </c>
      <c r="M503" s="81">
        <v>1.7431763062187176</v>
      </c>
      <c r="N503" s="81">
        <v>3.0259658976903836</v>
      </c>
      <c r="O503" s="81">
        <v>2.299958922620756</v>
      </c>
      <c r="P503" s="81">
        <v>5.2015745336478245</v>
      </c>
      <c r="Q503" s="81">
        <v>0.24974435540616768</v>
      </c>
      <c r="R503" s="81">
        <v>0</v>
      </c>
      <c r="S503" s="81">
        <v>0.25498322687307429</v>
      </c>
      <c r="T503" s="82"/>
      <c r="U503" s="81">
        <v>620174</v>
      </c>
      <c r="V503" s="81">
        <v>91</v>
      </c>
      <c r="W503" s="81">
        <v>25</v>
      </c>
      <c r="X503" s="81">
        <v>701</v>
      </c>
      <c r="Y503" s="81">
        <v>1346</v>
      </c>
      <c r="Z503" s="81">
        <v>946</v>
      </c>
      <c r="AA503" s="81">
        <v>1263</v>
      </c>
      <c r="AB503" s="81">
        <v>4055</v>
      </c>
      <c r="AC503" s="81">
        <v>0</v>
      </c>
      <c r="AD503" s="81">
        <v>0.25498322687307429</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2287</v>
      </c>
      <c r="B504" s="80">
        <v>393</v>
      </c>
      <c r="C504" s="80">
        <v>2</v>
      </c>
      <c r="D504" s="80">
        <v>24</v>
      </c>
      <c r="E504" s="80">
        <v>2005</v>
      </c>
      <c r="F504" s="80" t="s">
        <v>565</v>
      </c>
      <c r="G504" s="80" t="s">
        <v>2285</v>
      </c>
      <c r="H504" s="80" t="s">
        <v>2286</v>
      </c>
      <c r="I504" s="177"/>
      <c r="J504" s="81">
        <v>22.122844759510901</v>
      </c>
      <c r="K504" s="81">
        <v>0.32686253451824837</v>
      </c>
      <c r="L504" s="81">
        <v>9.3934845776232123</v>
      </c>
      <c r="M504" s="81">
        <v>2.1554658036185694</v>
      </c>
      <c r="N504" s="81">
        <v>3.5009980771361344</v>
      </c>
      <c r="O504" s="81">
        <v>2.9350832620625882</v>
      </c>
      <c r="P504" s="81">
        <v>5.6270744654902929</v>
      </c>
      <c r="Q504" s="81">
        <v>0.20313824037701378</v>
      </c>
      <c r="R504" s="81">
        <v>0</v>
      </c>
      <c r="S504" s="81">
        <v>9.9300593037786405E-2</v>
      </c>
      <c r="T504" s="82"/>
      <c r="U504" s="81">
        <v>484599</v>
      </c>
      <c r="V504" s="81">
        <v>103</v>
      </c>
      <c r="W504" s="81">
        <v>82</v>
      </c>
      <c r="X504" s="81">
        <v>461</v>
      </c>
      <c r="Y504" s="81">
        <v>1408</v>
      </c>
      <c r="Z504" s="81">
        <v>1397</v>
      </c>
      <c r="AA504" s="81">
        <v>1119</v>
      </c>
      <c r="AB504" s="81">
        <v>3448</v>
      </c>
      <c r="AC504" s="81">
        <v>0</v>
      </c>
      <c r="AD504" s="81">
        <v>9.9300593037786405E-2</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2288</v>
      </c>
      <c r="B505" s="80">
        <v>394</v>
      </c>
      <c r="C505" s="80">
        <v>3</v>
      </c>
      <c r="D505" s="80">
        <v>24</v>
      </c>
      <c r="E505" s="80">
        <v>2006</v>
      </c>
      <c r="F505" s="80" t="s">
        <v>566</v>
      </c>
      <c r="G505" s="80" t="s">
        <v>2285</v>
      </c>
      <c r="H505" s="80" t="s">
        <v>2286</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2289</v>
      </c>
      <c r="B506" s="80">
        <v>395</v>
      </c>
      <c r="C506" s="80">
        <v>4</v>
      </c>
      <c r="D506" s="80">
        <v>24</v>
      </c>
      <c r="E506" s="80">
        <v>2007</v>
      </c>
      <c r="F506" s="80" t="s">
        <v>567</v>
      </c>
      <c r="G506" s="80" t="s">
        <v>2285</v>
      </c>
      <c r="H506" s="80" t="s">
        <v>2286</v>
      </c>
      <c r="I506" s="177"/>
      <c r="J506" s="81">
        <v>17.875015665220566</v>
      </c>
      <c r="K506" s="81">
        <v>0.31835220348685267</v>
      </c>
      <c r="L506" s="81">
        <v>5.269413484969264</v>
      </c>
      <c r="M506" s="81">
        <v>1.8560922531678152</v>
      </c>
      <c r="N506" s="81">
        <v>3.931807321478503</v>
      </c>
      <c r="O506" s="81">
        <v>2.7183179141839617</v>
      </c>
      <c r="P506" s="81">
        <v>5.4282109992422143</v>
      </c>
      <c r="Q506" s="81">
        <v>0.20452841785934334</v>
      </c>
      <c r="R506" s="81">
        <v>0</v>
      </c>
      <c r="S506" s="81">
        <v>0.38338969127539002</v>
      </c>
      <c r="T506" s="82"/>
      <c r="U506" s="81">
        <v>445154</v>
      </c>
      <c r="V506" s="81">
        <v>102</v>
      </c>
      <c r="W506" s="81">
        <v>48</v>
      </c>
      <c r="X506" s="81">
        <v>471</v>
      </c>
      <c r="Y506" s="81">
        <v>1373</v>
      </c>
      <c r="Z506" s="81">
        <v>1345</v>
      </c>
      <c r="AA506" s="81">
        <v>1063</v>
      </c>
      <c r="AB506" s="81">
        <v>3288</v>
      </c>
      <c r="AC506" s="81">
        <v>0</v>
      </c>
      <c r="AD506" s="81">
        <v>0.38338969127539002</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2290</v>
      </c>
      <c r="B507" s="80">
        <v>396</v>
      </c>
      <c r="C507" s="80">
        <v>5</v>
      </c>
      <c r="D507" s="80">
        <v>24</v>
      </c>
      <c r="E507" s="80">
        <v>2008</v>
      </c>
      <c r="F507" s="80" t="s">
        <v>84</v>
      </c>
      <c r="G507" s="80" t="s">
        <v>2285</v>
      </c>
      <c r="H507" s="80" t="s">
        <v>2286</v>
      </c>
      <c r="I507" s="177"/>
      <c r="J507" s="81">
        <v>14.850274666468406</v>
      </c>
      <c r="K507" s="81">
        <v>0.2267023285275144</v>
      </c>
      <c r="L507" s="81">
        <v>4.2072268722658537</v>
      </c>
      <c r="M507" s="81">
        <v>1.9609456656014119</v>
      </c>
      <c r="N507" s="81">
        <v>3.4556789328693096</v>
      </c>
      <c r="O507" s="81">
        <v>2.6105246405104947</v>
      </c>
      <c r="P507" s="81">
        <v>5.2179974774733111</v>
      </c>
      <c r="Q507" s="81">
        <v>0.19553041080527955</v>
      </c>
      <c r="R507" s="81">
        <v>0</v>
      </c>
      <c r="S507" s="81">
        <v>0.40793049668298892</v>
      </c>
      <c r="T507" s="82"/>
      <c r="U507" s="81">
        <v>395657</v>
      </c>
      <c r="V507" s="81">
        <v>102</v>
      </c>
      <c r="W507" s="81">
        <v>48</v>
      </c>
      <c r="X507" s="81">
        <v>471</v>
      </c>
      <c r="Y507" s="81">
        <v>1356</v>
      </c>
      <c r="Z507" s="81">
        <v>1337</v>
      </c>
      <c r="AA507" s="81">
        <v>1023</v>
      </c>
      <c r="AB507" s="81">
        <v>3195</v>
      </c>
      <c r="AC507" s="81">
        <v>0</v>
      </c>
      <c r="AD507" s="81">
        <v>0.40793049668298892</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2291</v>
      </c>
      <c r="B508" s="80">
        <v>397</v>
      </c>
      <c r="C508" s="80">
        <v>6</v>
      </c>
      <c r="D508" s="80">
        <v>24</v>
      </c>
      <c r="E508" s="80">
        <v>2009</v>
      </c>
      <c r="F508" s="80" t="s">
        <v>85</v>
      </c>
      <c r="G508" s="80" t="s">
        <v>2285</v>
      </c>
      <c r="H508" s="80" t="s">
        <v>2286</v>
      </c>
      <c r="I508" s="177"/>
      <c r="J508" s="81">
        <v>15.327752640729061</v>
      </c>
      <c r="K508" s="81">
        <v>0.24853329959530329</v>
      </c>
      <c r="L508" s="81">
        <v>4.2136422534197484</v>
      </c>
      <c r="M508" s="81">
        <v>1.9520212003313253</v>
      </c>
      <c r="N508" s="81">
        <v>3.3719513392424867</v>
      </c>
      <c r="O508" s="81">
        <v>2.6289530963767391</v>
      </c>
      <c r="P508" s="81">
        <v>5.0082045334060048</v>
      </c>
      <c r="Q508" s="81">
        <v>0.18247342126873972</v>
      </c>
      <c r="R508" s="81">
        <v>0</v>
      </c>
      <c r="S508" s="81">
        <v>0.38858894465639926</v>
      </c>
      <c r="T508" s="82"/>
      <c r="U508" s="81">
        <v>377072</v>
      </c>
      <c r="V508" s="81">
        <v>80</v>
      </c>
      <c r="W508" s="81">
        <v>74</v>
      </c>
      <c r="X508" s="81">
        <v>451</v>
      </c>
      <c r="Y508" s="81">
        <v>1356</v>
      </c>
      <c r="Z508" s="81">
        <v>1329</v>
      </c>
      <c r="AA508" s="81">
        <v>1008</v>
      </c>
      <c r="AB508" s="81">
        <v>3130</v>
      </c>
      <c r="AC508" s="81">
        <v>0</v>
      </c>
      <c r="AD508" s="81">
        <v>0.38858894465639926</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0</v>
      </c>
      <c r="BJ508" s="81">
        <v>0</v>
      </c>
      <c r="BK508" s="81">
        <v>0</v>
      </c>
      <c r="BL508" s="81">
        <v>0</v>
      </c>
      <c r="BM508" s="82"/>
      <c r="BN508" s="81">
        <v>0</v>
      </c>
      <c r="BO508" s="81">
        <v>0</v>
      </c>
      <c r="BP508" s="81">
        <v>0</v>
      </c>
      <c r="BQ508" s="81">
        <v>0</v>
      </c>
      <c r="BR508" s="81">
        <v>0</v>
      </c>
      <c r="BS508" s="81">
        <v>0</v>
      </c>
      <c r="BT508"/>
      <c r="BU508" s="80"/>
      <c r="BV508" s="80"/>
      <c r="BW508" s="80"/>
      <c r="BX508" s="80"/>
      <c r="BY508" s="80"/>
      <c r="BZ508" s="80"/>
      <c r="CA508" s="80"/>
      <c r="CB508" s="80"/>
      <c r="CC508" s="80"/>
    </row>
    <row r="509" spans="1:81">
      <c r="A509" s="80" t="s">
        <v>2292</v>
      </c>
      <c r="B509" s="80">
        <v>398</v>
      </c>
      <c r="C509" s="80">
        <v>7</v>
      </c>
      <c r="D509" s="80">
        <v>24</v>
      </c>
      <c r="E509" s="80">
        <v>2010</v>
      </c>
      <c r="F509" s="80" t="s">
        <v>86</v>
      </c>
      <c r="G509" s="80" t="s">
        <v>2285</v>
      </c>
      <c r="H509" s="80" t="s">
        <v>2286</v>
      </c>
      <c r="I509" s="177"/>
      <c r="J509" s="81">
        <v>10.891900395878016</v>
      </c>
      <c r="K509" s="81">
        <v>0.20360287525323625</v>
      </c>
      <c r="L509" s="81">
        <v>3.7475029412716556</v>
      </c>
      <c r="M509" s="81">
        <v>1.8165010796245682</v>
      </c>
      <c r="N509" s="81">
        <v>3.1984152030099704</v>
      </c>
      <c r="O509" s="81">
        <v>2.6227003649147709</v>
      </c>
      <c r="P509" s="81">
        <v>5.0702371215822479</v>
      </c>
      <c r="Q509" s="81">
        <v>0.18653934479782211</v>
      </c>
      <c r="R509" s="81">
        <v>0</v>
      </c>
      <c r="S509" s="81">
        <v>0.4912348749828907</v>
      </c>
      <c r="T509" s="82"/>
      <c r="U509" s="81">
        <v>291287</v>
      </c>
      <c r="V509" s="81">
        <v>80</v>
      </c>
      <c r="W509" s="81">
        <v>74</v>
      </c>
      <c r="X509" s="81">
        <v>451</v>
      </c>
      <c r="Y509" s="81">
        <v>1335</v>
      </c>
      <c r="Z509" s="81">
        <v>1332</v>
      </c>
      <c r="AA509" s="81">
        <v>995</v>
      </c>
      <c r="AB509" s="81">
        <v>3066</v>
      </c>
      <c r="AC509" s="81">
        <v>0</v>
      </c>
      <c r="AD509" s="81">
        <v>0.4912348749828907</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0</v>
      </c>
      <c r="BJ509" s="81">
        <v>0</v>
      </c>
      <c r="BK509" s="81">
        <v>0</v>
      </c>
      <c r="BL509" s="81">
        <v>0</v>
      </c>
      <c r="BM509" s="82"/>
      <c r="BN509" s="81">
        <v>0</v>
      </c>
      <c r="BO509" s="81">
        <v>0</v>
      </c>
      <c r="BP509" s="81">
        <v>0</v>
      </c>
      <c r="BQ509" s="81">
        <v>0</v>
      </c>
      <c r="BR509" s="81">
        <v>0</v>
      </c>
      <c r="BS509" s="81">
        <v>0</v>
      </c>
      <c r="BT509"/>
      <c r="BU509" s="80">
        <v>0</v>
      </c>
      <c r="BV509" s="80">
        <v>0</v>
      </c>
      <c r="BW509" s="80">
        <v>0</v>
      </c>
      <c r="BX509" s="80">
        <v>0</v>
      </c>
      <c r="BY509" s="80">
        <v>0</v>
      </c>
      <c r="BZ509" s="80">
        <v>0</v>
      </c>
      <c r="CA509" s="80">
        <v>0</v>
      </c>
      <c r="CB509" s="80">
        <v>0</v>
      </c>
      <c r="CC509" s="80">
        <v>0</v>
      </c>
    </row>
    <row r="510" spans="1:81">
      <c r="A510" s="80" t="s">
        <v>2293</v>
      </c>
      <c r="B510" s="80">
        <v>399</v>
      </c>
      <c r="C510" s="80">
        <v>8</v>
      </c>
      <c r="D510" s="80">
        <v>24</v>
      </c>
      <c r="E510" s="80">
        <v>2011</v>
      </c>
      <c r="F510" s="80" t="s">
        <v>87</v>
      </c>
      <c r="G510" s="80" t="s">
        <v>2285</v>
      </c>
      <c r="H510" s="80" t="s">
        <v>2286</v>
      </c>
      <c r="I510" s="177"/>
      <c r="J510" s="81">
        <v>9.9763923687083729</v>
      </c>
      <c r="K510" s="81">
        <v>0.29650566446926813</v>
      </c>
      <c r="L510" s="81">
        <v>3.6083587615724904</v>
      </c>
      <c r="M510" s="81">
        <v>2.5473165811679732</v>
      </c>
      <c r="N510" s="81">
        <v>4.3031542859754248</v>
      </c>
      <c r="O510" s="81">
        <v>2.5823507393146352</v>
      </c>
      <c r="P510" s="81">
        <v>4.7901068440057077</v>
      </c>
      <c r="Q510" s="81">
        <v>0.21053494731327901</v>
      </c>
      <c r="R510" s="81">
        <v>0</v>
      </c>
      <c r="S510" s="81">
        <v>0.38452171177724015</v>
      </c>
      <c r="T510" s="82"/>
      <c r="U510" s="81">
        <v>251727</v>
      </c>
      <c r="V510" s="81">
        <v>80</v>
      </c>
      <c r="W510" s="81">
        <v>74</v>
      </c>
      <c r="X510" s="81">
        <v>451</v>
      </c>
      <c r="Y510" s="81">
        <v>1322</v>
      </c>
      <c r="Z510" s="81">
        <v>1340</v>
      </c>
      <c r="AA510" s="81">
        <v>968</v>
      </c>
      <c r="AB510" s="81">
        <v>3000</v>
      </c>
      <c r="AC510" s="81">
        <v>0</v>
      </c>
      <c r="AD510" s="81">
        <v>0.38452171177724015</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0</v>
      </c>
      <c r="BJ510" s="81">
        <v>0</v>
      </c>
      <c r="BK510" s="81">
        <v>0</v>
      </c>
      <c r="BL510" s="81">
        <v>0</v>
      </c>
      <c r="BM510" s="82"/>
      <c r="BN510" s="81">
        <v>0</v>
      </c>
      <c r="BO510" s="81">
        <v>0</v>
      </c>
      <c r="BP510" s="81">
        <v>0</v>
      </c>
      <c r="BQ510" s="81">
        <v>0</v>
      </c>
      <c r="BR510" s="81">
        <v>0</v>
      </c>
      <c r="BS510" s="81">
        <v>0</v>
      </c>
      <c r="BT510"/>
      <c r="BU510" s="80">
        <v>0</v>
      </c>
      <c r="BV510" s="80">
        <v>0</v>
      </c>
      <c r="BW510" s="80">
        <v>0</v>
      </c>
      <c r="BX510" s="80">
        <v>0</v>
      </c>
      <c r="BY510" s="80">
        <v>0</v>
      </c>
      <c r="BZ510" s="80">
        <v>0</v>
      </c>
      <c r="CA510" s="80">
        <v>0</v>
      </c>
      <c r="CB510" s="80">
        <v>0</v>
      </c>
      <c r="CC510" s="80">
        <v>0</v>
      </c>
    </row>
    <row r="511" spans="1:81">
      <c r="A511" s="80" t="s">
        <v>2294</v>
      </c>
      <c r="B511" s="80">
        <v>400</v>
      </c>
      <c r="C511" s="80">
        <v>9</v>
      </c>
      <c r="D511" s="80">
        <v>24</v>
      </c>
      <c r="E511" s="80">
        <v>2012</v>
      </c>
      <c r="F511" s="80" t="s">
        <v>88</v>
      </c>
      <c r="G511" s="80" t="s">
        <v>2285</v>
      </c>
      <c r="H511" s="80" t="s">
        <v>2286</v>
      </c>
      <c r="I511" s="177"/>
      <c r="J511" s="81">
        <v>9.9165877142914738</v>
      </c>
      <c r="K511" s="81">
        <v>0.35803946208946641</v>
      </c>
      <c r="L511" s="81">
        <v>3.5279762328054001</v>
      </c>
      <c r="M511" s="81">
        <v>2.6012692679257987</v>
      </c>
      <c r="N511" s="81">
        <v>5.3009436025776315</v>
      </c>
      <c r="O511" s="81">
        <v>2.6251244871157988</v>
      </c>
      <c r="P511" s="81">
        <v>4.7277817325845222</v>
      </c>
      <c r="Q511" s="81">
        <v>0.22592004675052146</v>
      </c>
      <c r="R511" s="81">
        <v>0</v>
      </c>
      <c r="S511" s="81">
        <v>0.51888721309305641</v>
      </c>
      <c r="T511" s="82"/>
      <c r="U511" s="81">
        <v>242542</v>
      </c>
      <c r="V511" s="81">
        <v>80</v>
      </c>
      <c r="W511" s="81">
        <v>74</v>
      </c>
      <c r="X511" s="81">
        <v>451</v>
      </c>
      <c r="Y511" s="81">
        <v>1318</v>
      </c>
      <c r="Z511" s="81">
        <v>1373</v>
      </c>
      <c r="AA511" s="81">
        <v>950</v>
      </c>
      <c r="AB511" s="81">
        <v>2963</v>
      </c>
      <c r="AC511" s="81">
        <v>0</v>
      </c>
      <c r="AD511" s="81">
        <v>0.51888721309305641</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0</v>
      </c>
      <c r="BJ511" s="81">
        <v>0</v>
      </c>
      <c r="BK511" s="81">
        <v>0</v>
      </c>
      <c r="BL511" s="81">
        <v>0</v>
      </c>
      <c r="BM511" s="82"/>
      <c r="BN511" s="81">
        <v>0</v>
      </c>
      <c r="BO511" s="81">
        <v>0</v>
      </c>
      <c r="BP511" s="81">
        <v>0</v>
      </c>
      <c r="BQ511" s="81">
        <v>0</v>
      </c>
      <c r="BR511" s="81">
        <v>0</v>
      </c>
      <c r="BS511" s="81">
        <v>0</v>
      </c>
      <c r="BT511"/>
      <c r="BU511" s="80">
        <v>0</v>
      </c>
      <c r="BV511" s="80">
        <v>0</v>
      </c>
      <c r="BW511" s="80">
        <v>0</v>
      </c>
      <c r="BX511" s="80">
        <v>0</v>
      </c>
      <c r="BY511" s="80">
        <v>0</v>
      </c>
      <c r="BZ511" s="80">
        <v>0</v>
      </c>
      <c r="CA511" s="80">
        <v>0</v>
      </c>
      <c r="CB511" s="80">
        <v>0</v>
      </c>
      <c r="CC511" s="80">
        <v>0</v>
      </c>
    </row>
    <row r="512" spans="1:81">
      <c r="A512" s="80" t="s">
        <v>2295</v>
      </c>
      <c r="B512" s="80">
        <v>401</v>
      </c>
      <c r="C512" s="80">
        <v>10</v>
      </c>
      <c r="D512" s="80">
        <v>24</v>
      </c>
      <c r="E512" s="80">
        <v>2013</v>
      </c>
      <c r="F512" s="80" t="s">
        <v>89</v>
      </c>
      <c r="G512" s="80" t="s">
        <v>2285</v>
      </c>
      <c r="H512" s="80" t="s">
        <v>2286</v>
      </c>
      <c r="I512" s="177"/>
      <c r="J512" s="81">
        <v>9.2276818504296561</v>
      </c>
      <c r="K512" s="81">
        <v>0.36065349312896577</v>
      </c>
      <c r="L512" s="81">
        <v>3.6341472195028088</v>
      </c>
      <c r="M512" s="81">
        <v>2.6961507639745763</v>
      </c>
      <c r="N512" s="81">
        <v>5.4020285308422427</v>
      </c>
      <c r="O512" s="81">
        <v>2.5257386392646595</v>
      </c>
      <c r="P512" s="81">
        <v>4.5607670491093195</v>
      </c>
      <c r="Q512" s="81">
        <v>0.22626693072018403</v>
      </c>
      <c r="R512" s="81">
        <v>0</v>
      </c>
      <c r="S512" s="81">
        <v>0.48168554039782469</v>
      </c>
      <c r="T512" s="82"/>
      <c r="U512" s="81">
        <v>239417</v>
      </c>
      <c r="V512" s="81">
        <v>80</v>
      </c>
      <c r="W512" s="81">
        <v>74</v>
      </c>
      <c r="X512" s="81">
        <v>451</v>
      </c>
      <c r="Y512" s="81">
        <v>1314</v>
      </c>
      <c r="Z512" s="81">
        <v>1380</v>
      </c>
      <c r="AA512" s="81">
        <v>913</v>
      </c>
      <c r="AB512" s="81">
        <v>2925</v>
      </c>
      <c r="AC512" s="81">
        <v>0</v>
      </c>
      <c r="AD512" s="81">
        <v>0.48168554039782469</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0</v>
      </c>
      <c r="BJ512" s="81">
        <v>0</v>
      </c>
      <c r="BK512" s="81">
        <v>0</v>
      </c>
      <c r="BL512" s="81">
        <v>0</v>
      </c>
      <c r="BM512" s="82"/>
      <c r="BN512" s="81">
        <v>0</v>
      </c>
      <c r="BO512" s="81">
        <v>0</v>
      </c>
      <c r="BP512" s="81">
        <v>0</v>
      </c>
      <c r="BQ512" s="81">
        <v>0</v>
      </c>
      <c r="BR512" s="81">
        <v>0</v>
      </c>
      <c r="BS512" s="81">
        <v>0</v>
      </c>
      <c r="BT512"/>
      <c r="BU512" s="80">
        <v>0</v>
      </c>
      <c r="BV512" s="80">
        <v>0</v>
      </c>
      <c r="BW512" s="80">
        <v>0</v>
      </c>
      <c r="BX512" s="80">
        <v>0</v>
      </c>
      <c r="BY512" s="80">
        <v>0</v>
      </c>
      <c r="BZ512" s="80">
        <v>0</v>
      </c>
      <c r="CA512" s="80">
        <v>0</v>
      </c>
      <c r="CB512" s="80">
        <v>0</v>
      </c>
      <c r="CC512" s="80">
        <v>0</v>
      </c>
    </row>
    <row r="513" spans="1:81">
      <c r="A513" s="80" t="s">
        <v>2296</v>
      </c>
      <c r="B513" s="80">
        <v>402</v>
      </c>
      <c r="C513" s="80">
        <v>11</v>
      </c>
      <c r="D513" s="80">
        <v>24</v>
      </c>
      <c r="E513" s="80">
        <v>2014</v>
      </c>
      <c r="F513" s="80" t="s">
        <v>90</v>
      </c>
      <c r="G513" s="80" t="s">
        <v>2285</v>
      </c>
      <c r="H513" s="80" t="s">
        <v>2286</v>
      </c>
      <c r="I513" s="177"/>
      <c r="J513" s="81">
        <v>8.5805855841837939</v>
      </c>
      <c r="K513" s="81">
        <v>0.31338764079910875</v>
      </c>
      <c r="L513" s="81">
        <v>1.3943644633903456</v>
      </c>
      <c r="M513" s="81">
        <v>2.874787758948588</v>
      </c>
      <c r="N513" s="81">
        <v>5.3346408348602177</v>
      </c>
      <c r="O513" s="81">
        <v>2.4363622290228659</v>
      </c>
      <c r="P513" s="81">
        <v>4.5041464655884562</v>
      </c>
      <c r="Q513" s="81">
        <v>0.21345613277405032</v>
      </c>
      <c r="R513" s="81">
        <v>0</v>
      </c>
      <c r="S513" s="81">
        <v>0.56512768108608324</v>
      </c>
      <c r="T513" s="82"/>
      <c r="U513" s="81">
        <v>240031</v>
      </c>
      <c r="V513" s="81">
        <v>79</v>
      </c>
      <c r="W513" s="81">
        <v>26</v>
      </c>
      <c r="X513" s="81">
        <v>491</v>
      </c>
      <c r="Y513" s="81">
        <v>1301</v>
      </c>
      <c r="Z513" s="81">
        <v>1402</v>
      </c>
      <c r="AA513" s="81">
        <v>897</v>
      </c>
      <c r="AB513" s="81">
        <v>2876</v>
      </c>
      <c r="AC513" s="81">
        <v>0</v>
      </c>
      <c r="AD513" s="81">
        <v>0.56512768108608324</v>
      </c>
      <c r="AE513" s="82"/>
      <c r="AF513" s="81">
        <v>2907111.4998848881</v>
      </c>
      <c r="AG513" s="81">
        <v>205904.04370898256</v>
      </c>
      <c r="AH513" s="81">
        <v>205241.43189684718</v>
      </c>
      <c r="AI513" s="81">
        <v>2845042.4006630573</v>
      </c>
      <c r="AJ513" s="81">
        <v>6607439.4122936549</v>
      </c>
      <c r="AK513" s="81">
        <v>0</v>
      </c>
      <c r="AL513" s="81">
        <v>0</v>
      </c>
      <c r="AM513" s="81">
        <v>394831.82331375335</v>
      </c>
      <c r="AN513" s="81">
        <v>0</v>
      </c>
      <c r="AO513" s="81">
        <v>0</v>
      </c>
      <c r="AP513" s="82"/>
      <c r="AQ513" s="81">
        <v>52</v>
      </c>
      <c r="AR513" s="81">
        <v>11</v>
      </c>
      <c r="AS513" s="81">
        <v>0</v>
      </c>
      <c r="AT513" s="81">
        <v>0</v>
      </c>
      <c r="AU513" s="81">
        <v>0</v>
      </c>
      <c r="AV513" s="81">
        <v>0</v>
      </c>
      <c r="AW513" s="81" t="s">
        <v>564</v>
      </c>
      <c r="AX513" s="82"/>
      <c r="AY513" s="81">
        <v>263.20600000000002</v>
      </c>
      <c r="AZ513" s="81">
        <v>1271.2</v>
      </c>
      <c r="BA513" s="81">
        <v>0</v>
      </c>
      <c r="BB513" s="81">
        <v>0</v>
      </c>
      <c r="BC513" s="81">
        <v>0</v>
      </c>
      <c r="BD513" s="81">
        <v>0</v>
      </c>
      <c r="BE513" s="81" t="s">
        <v>564</v>
      </c>
      <c r="BF513" s="82"/>
      <c r="BG513" s="81">
        <v>0</v>
      </c>
      <c r="BH513" s="81">
        <v>0</v>
      </c>
      <c r="BI513" s="81">
        <v>0</v>
      </c>
      <c r="BJ513" s="81">
        <v>0</v>
      </c>
      <c r="BK513" s="81">
        <v>0</v>
      </c>
      <c r="BL513" s="81">
        <v>0</v>
      </c>
      <c r="BM513" s="82"/>
      <c r="BN513" s="81">
        <v>0</v>
      </c>
      <c r="BO513" s="81">
        <v>0</v>
      </c>
      <c r="BP513" s="81">
        <v>0</v>
      </c>
      <c r="BQ513" s="81">
        <v>0</v>
      </c>
      <c r="BR513" s="81">
        <v>0</v>
      </c>
      <c r="BS513" s="81">
        <v>0</v>
      </c>
      <c r="BT513"/>
      <c r="BU513" s="80">
        <v>0</v>
      </c>
      <c r="BV513" s="80">
        <v>0</v>
      </c>
      <c r="BW513" s="80">
        <v>0</v>
      </c>
      <c r="BX513" s="80">
        <v>0</v>
      </c>
      <c r="BY513" s="80">
        <v>0</v>
      </c>
      <c r="BZ513" s="80">
        <v>0</v>
      </c>
      <c r="CA513" s="80">
        <v>0</v>
      </c>
      <c r="CB513" s="80">
        <v>0</v>
      </c>
      <c r="CC513" s="80">
        <v>0</v>
      </c>
    </row>
    <row r="514" spans="1:81">
      <c r="A514" s="80" t="s">
        <v>2297</v>
      </c>
      <c r="B514" s="80">
        <v>403</v>
      </c>
      <c r="C514" s="80">
        <v>12</v>
      </c>
      <c r="D514" s="80">
        <v>24</v>
      </c>
      <c r="E514" s="80">
        <v>2015</v>
      </c>
      <c r="F514" s="80" t="s">
        <v>91</v>
      </c>
      <c r="G514" s="80" t="s">
        <v>2285</v>
      </c>
      <c r="H514" s="80" t="s">
        <v>2286</v>
      </c>
      <c r="I514" s="177"/>
      <c r="J514" s="81">
        <v>0</v>
      </c>
      <c r="K514" s="81">
        <v>0.34790265658915326</v>
      </c>
      <c r="L514" s="81">
        <v>1.6615774203553102</v>
      </c>
      <c r="M514" s="81">
        <v>2.7488544816029763</v>
      </c>
      <c r="N514" s="81">
        <v>4.5197978120280515</v>
      </c>
      <c r="O514" s="81">
        <v>2.3838521882331132</v>
      </c>
      <c r="P514" s="81">
        <v>4.4222603736699204</v>
      </c>
      <c r="Q514" s="81">
        <v>0.20503945252451672</v>
      </c>
      <c r="R514" s="81">
        <v>0</v>
      </c>
      <c r="S514" s="81">
        <v>0.61354079653165094</v>
      </c>
      <c r="T514" s="82"/>
      <c r="U514" s="81">
        <v>0</v>
      </c>
      <c r="V514" s="81">
        <v>79</v>
      </c>
      <c r="W514" s="81">
        <v>26</v>
      </c>
      <c r="X514" s="81">
        <v>491</v>
      </c>
      <c r="Y514" s="81">
        <v>1304</v>
      </c>
      <c r="Z514" s="81">
        <v>1385</v>
      </c>
      <c r="AA514" s="81">
        <v>880</v>
      </c>
      <c r="AB514" s="81">
        <v>2822</v>
      </c>
      <c r="AC514" s="81">
        <v>0</v>
      </c>
      <c r="AD514" s="81">
        <v>0.61354079653165094</v>
      </c>
      <c r="AE514" s="82"/>
      <c r="AF514" s="81">
        <v>0</v>
      </c>
      <c r="AG514" s="81">
        <v>276202.06135877245</v>
      </c>
      <c r="AH514" s="81">
        <v>203659.41518294034</v>
      </c>
      <c r="AI514" s="81">
        <v>3049438.5867614797</v>
      </c>
      <c r="AJ514" s="81">
        <v>5807430.5498501882</v>
      </c>
      <c r="AK514" s="81">
        <v>0</v>
      </c>
      <c r="AL514" s="81">
        <v>0</v>
      </c>
      <c r="AM514" s="81">
        <v>386743.26215522981</v>
      </c>
      <c r="AN514" s="81">
        <v>0</v>
      </c>
      <c r="AO514" s="81">
        <v>0</v>
      </c>
      <c r="AP514" s="82"/>
      <c r="AQ514" s="81">
        <v>58</v>
      </c>
      <c r="AR514" s="81">
        <v>12</v>
      </c>
      <c r="AS514" s="81">
        <v>0</v>
      </c>
      <c r="AT514" s="81">
        <v>0</v>
      </c>
      <c r="AU514" s="81">
        <v>0</v>
      </c>
      <c r="AV514" s="81">
        <v>0</v>
      </c>
      <c r="AW514" s="81" t="s">
        <v>564</v>
      </c>
      <c r="AX514" s="82"/>
      <c r="AY514" s="81">
        <v>307.50599999999997</v>
      </c>
      <c r="AZ514" s="81">
        <v>1287.7</v>
      </c>
      <c r="BA514" s="81">
        <v>0</v>
      </c>
      <c r="BB514" s="81">
        <v>0</v>
      </c>
      <c r="BC514" s="81">
        <v>0</v>
      </c>
      <c r="BD514" s="81">
        <v>0</v>
      </c>
      <c r="BE514" s="81" t="s">
        <v>564</v>
      </c>
      <c r="BF514" s="82"/>
      <c r="BG514" s="81">
        <v>0</v>
      </c>
      <c r="BH514" s="81">
        <v>0</v>
      </c>
      <c r="BI514" s="81">
        <v>0</v>
      </c>
      <c r="BJ514" s="81">
        <v>0</v>
      </c>
      <c r="BK514" s="81">
        <v>0</v>
      </c>
      <c r="BL514" s="81">
        <v>0</v>
      </c>
      <c r="BM514" s="82"/>
      <c r="BN514" s="81">
        <v>0</v>
      </c>
      <c r="BO514" s="81">
        <v>0</v>
      </c>
      <c r="BP514" s="81">
        <v>0</v>
      </c>
      <c r="BQ514" s="81">
        <v>0</v>
      </c>
      <c r="BR514" s="81">
        <v>0</v>
      </c>
      <c r="BS514" s="81">
        <v>0</v>
      </c>
      <c r="BT514"/>
      <c r="BU514" s="80">
        <v>0</v>
      </c>
      <c r="BV514" s="80">
        <v>0</v>
      </c>
      <c r="BW514" s="80">
        <v>0</v>
      </c>
      <c r="BX514" s="80">
        <v>0</v>
      </c>
      <c r="BY514" s="80">
        <v>0</v>
      </c>
      <c r="BZ514" s="80">
        <v>0</v>
      </c>
      <c r="CA514" s="80">
        <v>0</v>
      </c>
      <c r="CB514" s="80">
        <v>0</v>
      </c>
      <c r="CC514" s="80">
        <v>0</v>
      </c>
    </row>
    <row r="515" spans="1:81">
      <c r="A515" s="80" t="s">
        <v>2298</v>
      </c>
      <c r="B515" s="80">
        <v>404</v>
      </c>
      <c r="C515" s="80">
        <v>13</v>
      </c>
      <c r="D515" s="80">
        <v>24</v>
      </c>
      <c r="E515" s="80">
        <v>2016</v>
      </c>
      <c r="F515" s="80" t="s">
        <v>92</v>
      </c>
      <c r="G515" s="80" t="s">
        <v>2285</v>
      </c>
      <c r="H515" s="80" t="s">
        <v>2286</v>
      </c>
      <c r="I515" s="177"/>
      <c r="J515" s="81">
        <v>6.8941135604163426</v>
      </c>
      <c r="K515" s="81">
        <v>0.29914456970497205</v>
      </c>
      <c r="L515" s="81">
        <v>1.5945701149905274</v>
      </c>
      <c r="M515" s="81">
        <v>2.0004731393330615</v>
      </c>
      <c r="N515" s="81">
        <v>3.3397567531846732</v>
      </c>
      <c r="O515" s="81">
        <v>2.3872095483697939</v>
      </c>
      <c r="P515" s="81">
        <v>4.2368055265009463</v>
      </c>
      <c r="Q515" s="81">
        <v>0.19706335770514397</v>
      </c>
      <c r="R515" s="81">
        <v>0</v>
      </c>
      <c r="S515" s="81">
        <v>0.53220993663007876</v>
      </c>
      <c r="T515" s="82"/>
      <c r="U515" s="81">
        <v>210620</v>
      </c>
      <c r="V515" s="81">
        <v>79</v>
      </c>
      <c r="W515" s="81">
        <v>26</v>
      </c>
      <c r="X515" s="81">
        <v>491</v>
      </c>
      <c r="Y515" s="81">
        <v>1304</v>
      </c>
      <c r="Z515" s="81">
        <v>1404</v>
      </c>
      <c r="AA515" s="81">
        <v>872</v>
      </c>
      <c r="AB515" s="81">
        <v>2790</v>
      </c>
      <c r="AC515" s="81">
        <v>0</v>
      </c>
      <c r="AD515" s="81">
        <v>0.53220993663007876</v>
      </c>
      <c r="AE515" s="82"/>
      <c r="AF515" s="81">
        <v>2510350.021251597</v>
      </c>
      <c r="AG515" s="81">
        <v>271704.09129954828</v>
      </c>
      <c r="AH515" s="81">
        <v>175633.75981721521</v>
      </c>
      <c r="AI515" s="81">
        <v>2877484.544753863</v>
      </c>
      <c r="AJ515" s="81">
        <v>5343396.8502527745</v>
      </c>
      <c r="AK515" s="81">
        <v>0</v>
      </c>
      <c r="AL515" s="81">
        <v>0</v>
      </c>
      <c r="AM515" s="81">
        <v>382654.85088136571</v>
      </c>
      <c r="AN515" s="81">
        <v>0</v>
      </c>
      <c r="AO515" s="81">
        <v>0</v>
      </c>
      <c r="AP515" s="82"/>
      <c r="AQ515" s="81">
        <v>61</v>
      </c>
      <c r="AR515" s="81">
        <v>13</v>
      </c>
      <c r="AS515" s="81">
        <v>0</v>
      </c>
      <c r="AT515" s="81">
        <v>0</v>
      </c>
      <c r="AU515" s="81">
        <v>0</v>
      </c>
      <c r="AV515" s="81">
        <v>0</v>
      </c>
      <c r="AW515" s="81" t="s">
        <v>564</v>
      </c>
      <c r="AX515" s="82"/>
      <c r="AY515" s="81">
        <v>326.55799999999999</v>
      </c>
      <c r="AZ515" s="81">
        <v>1304.7</v>
      </c>
      <c r="BA515" s="81">
        <v>0</v>
      </c>
      <c r="BB515" s="81">
        <v>0</v>
      </c>
      <c r="BC515" s="81">
        <v>0</v>
      </c>
      <c r="BD515" s="81">
        <v>0</v>
      </c>
      <c r="BE515" s="81" t="s">
        <v>564</v>
      </c>
      <c r="BF515" s="82"/>
      <c r="BG515" s="81">
        <v>0</v>
      </c>
      <c r="BH515" s="81">
        <v>0</v>
      </c>
      <c r="BI515" s="81">
        <v>0</v>
      </c>
      <c r="BJ515" s="81">
        <v>0</v>
      </c>
      <c r="BK515" s="81">
        <v>0</v>
      </c>
      <c r="BL515" s="81">
        <v>0</v>
      </c>
      <c r="BM515" s="82"/>
      <c r="BN515" s="81">
        <v>0</v>
      </c>
      <c r="BO515" s="81">
        <v>0</v>
      </c>
      <c r="BP515" s="81">
        <v>0</v>
      </c>
      <c r="BQ515" s="81">
        <v>0</v>
      </c>
      <c r="BR515" s="81">
        <v>0</v>
      </c>
      <c r="BS515" s="81">
        <v>0</v>
      </c>
      <c r="BT515"/>
      <c r="BU515" s="80">
        <v>0</v>
      </c>
      <c r="BV515" s="80">
        <v>0</v>
      </c>
      <c r="BW515" s="80">
        <v>0</v>
      </c>
      <c r="BX515" s="80">
        <v>0</v>
      </c>
      <c r="BY515" s="80">
        <v>0</v>
      </c>
      <c r="BZ515" s="80">
        <v>0</v>
      </c>
      <c r="CA515" s="80">
        <v>0</v>
      </c>
      <c r="CB515" s="80">
        <v>0</v>
      </c>
      <c r="CC515" s="80">
        <v>0</v>
      </c>
    </row>
    <row r="516" spans="1:81">
      <c r="A516" s="80" t="s">
        <v>2299</v>
      </c>
      <c r="B516" s="80">
        <v>405</v>
      </c>
      <c r="C516" s="80">
        <v>14</v>
      </c>
      <c r="D516" s="80">
        <v>24</v>
      </c>
      <c r="E516" s="80">
        <v>2017</v>
      </c>
      <c r="F516" s="80" t="s">
        <v>71</v>
      </c>
      <c r="G516" s="80" t="s">
        <v>2285</v>
      </c>
      <c r="H516" s="80" t="s">
        <v>2286</v>
      </c>
      <c r="I516" s="177"/>
      <c r="J516" s="81">
        <v>6.7418294047406864</v>
      </c>
      <c r="K516" s="81">
        <v>0.31228651119795148</v>
      </c>
      <c r="L516" s="81">
        <v>1.5136329732613056</v>
      </c>
      <c r="M516" s="81">
        <v>1.9061666844675309</v>
      </c>
      <c r="N516" s="81">
        <v>4.0482424931701084</v>
      </c>
      <c r="O516" s="81">
        <v>2.3683265405521889</v>
      </c>
      <c r="P516" s="81">
        <v>4.152031552411998</v>
      </c>
      <c r="Q516" s="81">
        <v>0.18769021056225577</v>
      </c>
      <c r="R516" s="81">
        <v>0</v>
      </c>
      <c r="S516" s="81">
        <v>0.49690061035360117</v>
      </c>
      <c r="T516" s="82"/>
      <c r="U516" s="81">
        <v>212178</v>
      </c>
      <c r="V516" s="81">
        <v>79</v>
      </c>
      <c r="W516" s="81">
        <v>26</v>
      </c>
      <c r="X516" s="81">
        <v>491</v>
      </c>
      <c r="Y516" s="81">
        <v>1294</v>
      </c>
      <c r="Z516" s="81">
        <v>1416</v>
      </c>
      <c r="AA516" s="81">
        <v>860</v>
      </c>
      <c r="AB516" s="81">
        <v>2748</v>
      </c>
      <c r="AC516" s="81">
        <v>0</v>
      </c>
      <c r="AD516" s="81">
        <v>0.49690061035360122</v>
      </c>
      <c r="AE516" s="82"/>
      <c r="AF516" s="81">
        <v>2523446.3574317452</v>
      </c>
      <c r="AG516" s="81">
        <v>277314.97910510929</v>
      </c>
      <c r="AH516" s="81">
        <v>216253.01976779831</v>
      </c>
      <c r="AI516" s="81">
        <v>2814311.9631043128</v>
      </c>
      <c r="AJ516" s="81">
        <v>6018704.0665850136</v>
      </c>
      <c r="AK516" s="81">
        <v>0</v>
      </c>
      <c r="AL516" s="81">
        <v>0</v>
      </c>
      <c r="AM516" s="81">
        <v>377484.19221807917</v>
      </c>
      <c r="AN516" s="81">
        <v>0</v>
      </c>
      <c r="AO516" s="81">
        <v>0</v>
      </c>
      <c r="AP516" s="82"/>
      <c r="AQ516" s="81">
        <v>62</v>
      </c>
      <c r="AR516" s="81">
        <v>16</v>
      </c>
      <c r="AS516" s="81">
        <v>0</v>
      </c>
      <c r="AT516" s="81">
        <v>0</v>
      </c>
      <c r="AU516" s="81">
        <v>0</v>
      </c>
      <c r="AV516" s="81">
        <v>0</v>
      </c>
      <c r="AW516" s="81" t="s">
        <v>564</v>
      </c>
      <c r="AX516" s="82"/>
      <c r="AY516" s="81">
        <v>333.15800000000002</v>
      </c>
      <c r="AZ516" s="81">
        <v>1411.5</v>
      </c>
      <c r="BA516" s="81">
        <v>0</v>
      </c>
      <c r="BB516" s="81">
        <v>0</v>
      </c>
      <c r="BC516" s="81">
        <v>0</v>
      </c>
      <c r="BD516" s="81">
        <v>0</v>
      </c>
      <c r="BE516" s="81" t="s">
        <v>564</v>
      </c>
      <c r="BF516" s="82"/>
      <c r="BG516" s="81">
        <v>0</v>
      </c>
      <c r="BH516" s="81">
        <v>0</v>
      </c>
      <c r="BI516" s="81">
        <v>0</v>
      </c>
      <c r="BJ516" s="81">
        <v>0</v>
      </c>
      <c r="BK516" s="81">
        <v>0</v>
      </c>
      <c r="BL516" s="81">
        <v>0</v>
      </c>
      <c r="BM516" s="82"/>
      <c r="BN516" s="81">
        <v>0</v>
      </c>
      <c r="BO516" s="81">
        <v>0</v>
      </c>
      <c r="BP516" s="81">
        <v>0</v>
      </c>
      <c r="BQ516" s="81">
        <v>0</v>
      </c>
      <c r="BR516" s="81">
        <v>0</v>
      </c>
      <c r="BS516" s="81">
        <v>0</v>
      </c>
      <c r="BT516"/>
      <c r="BU516" s="80">
        <v>0</v>
      </c>
      <c r="BV516" s="80">
        <v>0</v>
      </c>
      <c r="BW516" s="80">
        <v>0</v>
      </c>
      <c r="BX516" s="80">
        <v>0</v>
      </c>
      <c r="BY516" s="80">
        <v>0</v>
      </c>
      <c r="BZ516" s="80">
        <v>0</v>
      </c>
      <c r="CA516" s="80">
        <v>0</v>
      </c>
      <c r="CB516" s="80">
        <v>0</v>
      </c>
      <c r="CC516" s="80">
        <v>0</v>
      </c>
    </row>
    <row r="517" spans="1:81">
      <c r="A517" s="80" t="s">
        <v>2300</v>
      </c>
      <c r="B517" s="80">
        <v>406</v>
      </c>
      <c r="C517" s="80">
        <v>15</v>
      </c>
      <c r="D517" s="80">
        <v>24</v>
      </c>
      <c r="E517" s="80">
        <v>2018</v>
      </c>
      <c r="F517" s="80" t="s">
        <v>93</v>
      </c>
      <c r="G517" s="80" t="s">
        <v>2285</v>
      </c>
      <c r="H517" s="80" t="s">
        <v>2286</v>
      </c>
      <c r="I517" s="177"/>
      <c r="J517" s="81">
        <v>6.060401618291392</v>
      </c>
      <c r="K517" s="81">
        <v>0.31342063972976919</v>
      </c>
      <c r="L517" s="81">
        <v>1.3504446984821774</v>
      </c>
      <c r="M517" s="81">
        <v>1.8350541397362259</v>
      </c>
      <c r="N517" s="81">
        <v>3.08577508734531</v>
      </c>
      <c r="O517" s="81">
        <v>2.3451654588882902</v>
      </c>
      <c r="P517" s="81">
        <v>4.0868018189839503</v>
      </c>
      <c r="Q517" s="81">
        <v>0.17112482435044252</v>
      </c>
      <c r="R517" s="81">
        <v>0</v>
      </c>
      <c r="S517" s="81">
        <v>0.45997396589505002</v>
      </c>
      <c r="T517" s="82"/>
      <c r="U517" s="81">
        <v>193402</v>
      </c>
      <c r="V517" s="81">
        <v>79</v>
      </c>
      <c r="W517" s="81">
        <v>26</v>
      </c>
      <c r="X517" s="81">
        <v>491</v>
      </c>
      <c r="Y517" s="81">
        <v>1291</v>
      </c>
      <c r="Z517" s="81">
        <v>1429</v>
      </c>
      <c r="AA517" s="81">
        <v>855</v>
      </c>
      <c r="AB517" s="81">
        <v>2700</v>
      </c>
      <c r="AC517" s="81">
        <v>0</v>
      </c>
      <c r="AD517" s="81">
        <v>0.45997396589505002</v>
      </c>
      <c r="AE517" s="82"/>
      <c r="AF517" s="81">
        <v>2281565.8795404071</v>
      </c>
      <c r="AG517" s="81">
        <v>280864.99341429729</v>
      </c>
      <c r="AH517" s="81">
        <v>195695.77579167479</v>
      </c>
      <c r="AI517" s="81">
        <v>2655578.7299077311</v>
      </c>
      <c r="AJ517" s="81">
        <v>4812324.9144312805</v>
      </c>
      <c r="AK517" s="81">
        <v>0</v>
      </c>
      <c r="AL517" s="81">
        <v>0</v>
      </c>
      <c r="AM517" s="81">
        <v>371657.99892145192</v>
      </c>
      <c r="AN517" s="81">
        <v>0</v>
      </c>
      <c r="AO517" s="81">
        <v>0</v>
      </c>
      <c r="AP517" s="82"/>
      <c r="AQ517" s="81">
        <v>63</v>
      </c>
      <c r="AR517" s="81">
        <v>16</v>
      </c>
      <c r="AS517" s="81">
        <v>0</v>
      </c>
      <c r="AT517" s="81">
        <v>0</v>
      </c>
      <c r="AU517" s="81">
        <v>0</v>
      </c>
      <c r="AV517" s="81">
        <v>0</v>
      </c>
      <c r="AW517" s="81" t="s">
        <v>564</v>
      </c>
      <c r="AX517" s="82"/>
      <c r="AY517" s="81">
        <v>339.75799999999998</v>
      </c>
      <c r="AZ517" s="81">
        <v>1412</v>
      </c>
      <c r="BA517" s="81">
        <v>0</v>
      </c>
      <c r="BB517" s="81">
        <v>0</v>
      </c>
      <c r="BC517" s="81">
        <v>0</v>
      </c>
      <c r="BD517" s="81">
        <v>0</v>
      </c>
      <c r="BE517" s="81" t="s">
        <v>564</v>
      </c>
      <c r="BF517" s="82"/>
      <c r="BG517" s="81">
        <v>0</v>
      </c>
      <c r="BH517" s="81">
        <v>0</v>
      </c>
      <c r="BI517" s="81">
        <v>0</v>
      </c>
      <c r="BJ517" s="81">
        <v>0</v>
      </c>
      <c r="BK517" s="81">
        <v>0</v>
      </c>
      <c r="BL517" s="81">
        <v>0</v>
      </c>
      <c r="BM517" s="82"/>
      <c r="BN517" s="81">
        <v>0</v>
      </c>
      <c r="BO517" s="81">
        <v>0</v>
      </c>
      <c r="BP517" s="81">
        <v>0</v>
      </c>
      <c r="BQ517" s="81">
        <v>0</v>
      </c>
      <c r="BR517" s="81">
        <v>0</v>
      </c>
      <c r="BS517" s="81">
        <v>0</v>
      </c>
      <c r="BT517"/>
      <c r="BU517" s="80">
        <v>0</v>
      </c>
      <c r="BV517" s="80">
        <v>0</v>
      </c>
      <c r="BW517" s="80">
        <v>0</v>
      </c>
      <c r="BX517" s="80">
        <v>0</v>
      </c>
      <c r="BY517" s="80">
        <v>0</v>
      </c>
      <c r="BZ517" s="80">
        <v>0</v>
      </c>
      <c r="CA517" s="80">
        <v>0</v>
      </c>
      <c r="CB517" s="80">
        <v>0</v>
      </c>
      <c r="CC517" s="80">
        <v>0</v>
      </c>
    </row>
    <row r="518" spans="1:81">
      <c r="A518" s="80" t="s">
        <v>2301</v>
      </c>
      <c r="B518" s="80">
        <v>407</v>
      </c>
      <c r="C518" s="80">
        <v>16</v>
      </c>
      <c r="D518" s="80">
        <v>24</v>
      </c>
      <c r="E518" s="80">
        <v>2019</v>
      </c>
      <c r="F518" s="80" t="s">
        <v>73</v>
      </c>
      <c r="G518" s="80" t="s">
        <v>2285</v>
      </c>
      <c r="H518" s="80" t="s">
        <v>2286</v>
      </c>
      <c r="I518" s="177"/>
      <c r="J518" s="81">
        <v>0</v>
      </c>
      <c r="K518" s="81">
        <v>0.23811455925241445</v>
      </c>
      <c r="L518" s="81">
        <v>1.3406439327932487</v>
      </c>
      <c r="M518" s="81">
        <v>1.5286339241281717</v>
      </c>
      <c r="N518" s="81">
        <v>2.1839068194882718</v>
      </c>
      <c r="O518" s="81">
        <v>2.2489551065597548</v>
      </c>
      <c r="P518" s="81">
        <v>4.0261172676925829</v>
      </c>
      <c r="Q518" s="81">
        <v>0.16371341965986025</v>
      </c>
      <c r="R518" s="81">
        <v>0</v>
      </c>
      <c r="S518" s="81">
        <v>0.23229461459455891</v>
      </c>
      <c r="T518" s="82"/>
      <c r="U518" s="81">
        <v>0</v>
      </c>
      <c r="V518" s="81">
        <v>79</v>
      </c>
      <c r="W518" s="81">
        <v>26</v>
      </c>
      <c r="X518" s="81">
        <v>491</v>
      </c>
      <c r="Y518" s="81">
        <v>1275</v>
      </c>
      <c r="Z518" s="81">
        <v>1408</v>
      </c>
      <c r="AA518" s="81">
        <v>836</v>
      </c>
      <c r="AB518" s="81">
        <v>2653</v>
      </c>
      <c r="AC518" s="81">
        <v>0</v>
      </c>
      <c r="AD518" s="81">
        <v>0.23229461459455891</v>
      </c>
      <c r="AE518" s="82"/>
      <c r="AF518" s="81">
        <v>0</v>
      </c>
      <c r="AG518" s="81">
        <v>193426.22670636669</v>
      </c>
      <c r="AH518" s="81">
        <v>217014.3009700104</v>
      </c>
      <c r="AI518" s="81">
        <v>2761747.3214110369</v>
      </c>
      <c r="AJ518" s="81">
        <v>4122658.512280622</v>
      </c>
      <c r="AK518" s="81">
        <v>0</v>
      </c>
      <c r="AL518" s="81">
        <v>0</v>
      </c>
      <c r="AM518" s="81">
        <v>361318.62822669279</v>
      </c>
      <c r="AN518" s="81">
        <v>0</v>
      </c>
      <c r="AO518" s="81">
        <v>0</v>
      </c>
      <c r="AP518" s="82"/>
      <c r="AQ518" s="81">
        <v>64</v>
      </c>
      <c r="AR518" s="81">
        <v>16</v>
      </c>
      <c r="AS518" s="81">
        <v>0</v>
      </c>
      <c r="AT518" s="81">
        <v>0</v>
      </c>
      <c r="AU518" s="81">
        <v>0</v>
      </c>
      <c r="AV518" s="81">
        <v>0</v>
      </c>
      <c r="AW518" s="81" t="s">
        <v>564</v>
      </c>
      <c r="AX518" s="82"/>
      <c r="AY518" s="81">
        <v>344.11</v>
      </c>
      <c r="AZ518" s="81">
        <v>1411.5</v>
      </c>
      <c r="BA518" s="81">
        <v>0</v>
      </c>
      <c r="BB518" s="81">
        <v>0</v>
      </c>
      <c r="BC518" s="81">
        <v>0</v>
      </c>
      <c r="BD518" s="81">
        <v>0</v>
      </c>
      <c r="BE518" s="81" t="s">
        <v>564</v>
      </c>
      <c r="BF518" s="82"/>
      <c r="BG518" s="81">
        <v>0</v>
      </c>
      <c r="BH518" s="81">
        <v>0</v>
      </c>
      <c r="BI518" s="81">
        <v>0</v>
      </c>
      <c r="BJ518" s="81">
        <v>0</v>
      </c>
      <c r="BK518" s="81">
        <v>0</v>
      </c>
      <c r="BL518" s="81">
        <v>0</v>
      </c>
      <c r="BM518" s="82"/>
      <c r="BN518" s="81">
        <v>0</v>
      </c>
      <c r="BO518" s="81">
        <v>0</v>
      </c>
      <c r="BP518" s="81">
        <v>0</v>
      </c>
      <c r="BQ518" s="81">
        <v>0</v>
      </c>
      <c r="BR518" s="81">
        <v>0</v>
      </c>
      <c r="BS518" s="81">
        <v>0</v>
      </c>
      <c r="BT518"/>
      <c r="BU518" s="80">
        <v>0</v>
      </c>
      <c r="BV518" s="80">
        <v>0</v>
      </c>
      <c r="BW518" s="80">
        <v>0</v>
      </c>
      <c r="BX518" s="80">
        <v>0</v>
      </c>
      <c r="BY518" s="80">
        <v>0</v>
      </c>
      <c r="BZ518" s="80">
        <v>0</v>
      </c>
      <c r="CA518" s="80">
        <v>0</v>
      </c>
      <c r="CB518" s="80">
        <v>0</v>
      </c>
      <c r="CC518" s="80">
        <v>0</v>
      </c>
    </row>
    <row r="519" spans="1:81">
      <c r="A519" s="80" t="s">
        <v>2302</v>
      </c>
      <c r="B519" s="80">
        <v>408</v>
      </c>
      <c r="C519" s="80">
        <v>17</v>
      </c>
      <c r="D519" s="80">
        <v>24</v>
      </c>
      <c r="E519" s="80">
        <v>2020</v>
      </c>
      <c r="F519" s="80" t="s">
        <v>218</v>
      </c>
      <c r="G519" s="80" t="s">
        <v>2285</v>
      </c>
      <c r="H519" s="80" t="s">
        <v>2286</v>
      </c>
      <c r="I519" s="177"/>
      <c r="J519" s="81">
        <v>4.9494278445161379</v>
      </c>
      <c r="K519" s="81">
        <v>0.27366113637050588</v>
      </c>
      <c r="L519" s="81">
        <v>3.4238948479934868</v>
      </c>
      <c r="M519" s="81">
        <v>1.7176697252634883</v>
      </c>
      <c r="N519" s="81">
        <v>3.8762108018302843</v>
      </c>
      <c r="O519" s="81">
        <v>1.9480119618117875</v>
      </c>
      <c r="P519" s="81">
        <v>3.7145070908418387</v>
      </c>
      <c r="Q519" s="81">
        <v>0.15295046570940174</v>
      </c>
      <c r="R519" s="81">
        <v>0</v>
      </c>
      <c r="S519" s="81">
        <v>0.52335616419117614</v>
      </c>
      <c r="T519" s="82"/>
      <c r="U519" s="81">
        <v>158711</v>
      </c>
      <c r="V519" s="81">
        <v>67</v>
      </c>
      <c r="W519" s="81">
        <v>58</v>
      </c>
      <c r="X519" s="81">
        <v>404</v>
      </c>
      <c r="Y519" s="81">
        <v>1266</v>
      </c>
      <c r="Z519" s="81">
        <v>1392</v>
      </c>
      <c r="AA519" s="81">
        <v>838</v>
      </c>
      <c r="AB519" s="81">
        <v>2594</v>
      </c>
      <c r="AC519" s="81">
        <v>0</v>
      </c>
      <c r="AD519" s="81">
        <v>0.52335616419117614</v>
      </c>
      <c r="AE519" s="82"/>
      <c r="AF519" s="81">
        <v>1658857.505989182</v>
      </c>
      <c r="AG519" s="81">
        <v>230023.69645541252</v>
      </c>
      <c r="AH519" s="81">
        <v>588380.99205376918</v>
      </c>
      <c r="AI519" s="81">
        <v>2407297.9076956981</v>
      </c>
      <c r="AJ519" s="81">
        <v>5689278.1786231473</v>
      </c>
      <c r="AK519" s="81"/>
      <c r="AL519" s="81"/>
      <c r="AM519" s="81">
        <v>338545.81994109886</v>
      </c>
      <c r="AN519" s="81"/>
      <c r="AO519" s="81"/>
      <c r="AP519" s="82"/>
      <c r="AQ519" s="81">
        <v>64</v>
      </c>
      <c r="AR519" s="81">
        <v>16</v>
      </c>
      <c r="AS519" s="81">
        <v>0</v>
      </c>
      <c r="AT519" s="81">
        <v>0</v>
      </c>
      <c r="AU519" s="81">
        <v>0</v>
      </c>
      <c r="AV519" s="81">
        <v>0</v>
      </c>
      <c r="AW519" s="81">
        <v>0</v>
      </c>
      <c r="AX519" s="82"/>
      <c r="AY519" s="81">
        <v>344.06200000000001</v>
      </c>
      <c r="AZ519" s="81">
        <v>1411.5</v>
      </c>
      <c r="BA519" s="81">
        <v>0</v>
      </c>
      <c r="BB519" s="81">
        <v>0</v>
      </c>
      <c r="BC519" s="81">
        <v>0</v>
      </c>
      <c r="BD519" s="81">
        <v>0</v>
      </c>
      <c r="BE519" s="81">
        <v>0</v>
      </c>
      <c r="BF519" s="82"/>
      <c r="BG519" s="81">
        <v>0</v>
      </c>
      <c r="BH519" s="81">
        <v>0</v>
      </c>
      <c r="BI519" s="81">
        <v>0</v>
      </c>
      <c r="BJ519" s="81">
        <v>0</v>
      </c>
      <c r="BK519" s="81">
        <v>0</v>
      </c>
      <c r="BL519" s="81">
        <v>0</v>
      </c>
      <c r="BM519" s="82"/>
      <c r="BN519" s="81">
        <v>0</v>
      </c>
      <c r="BO519" s="81">
        <v>0</v>
      </c>
      <c r="BP519" s="81">
        <v>0</v>
      </c>
      <c r="BQ519" s="81">
        <v>0</v>
      </c>
      <c r="BR519" s="81">
        <v>0</v>
      </c>
      <c r="BS519" s="81">
        <v>0</v>
      </c>
      <c r="BT519"/>
      <c r="BU519" s="80">
        <v>0</v>
      </c>
      <c r="BV519" s="80">
        <v>0</v>
      </c>
      <c r="BW519" s="80">
        <v>0</v>
      </c>
      <c r="BX519" s="80">
        <v>0</v>
      </c>
      <c r="BY519" s="80">
        <v>0</v>
      </c>
      <c r="BZ519" s="80">
        <v>0</v>
      </c>
      <c r="CA519" s="80">
        <v>0</v>
      </c>
      <c r="CB519" s="80">
        <v>0</v>
      </c>
      <c r="CC519" s="80">
        <v>0</v>
      </c>
    </row>
    <row r="520" spans="1:81">
      <c r="A520" s="80" t="s">
        <v>2303</v>
      </c>
      <c r="B520" s="80">
        <v>408</v>
      </c>
      <c r="C520" s="80">
        <v>18</v>
      </c>
      <c r="D520" s="80">
        <v>24</v>
      </c>
      <c r="E520" s="80">
        <v>2021</v>
      </c>
      <c r="F520" s="80" t="s">
        <v>75</v>
      </c>
      <c r="G520" s="174" t="s">
        <v>2285</v>
      </c>
      <c r="H520" s="80" t="s">
        <v>2286</v>
      </c>
      <c r="I520" s="177"/>
      <c r="J520" s="81">
        <v>4.5744348983705336</v>
      </c>
      <c r="K520" s="81">
        <v>0.27950254337047525</v>
      </c>
      <c r="L520" s="81">
        <v>3.3313937854740194</v>
      </c>
      <c r="M520" s="81">
        <v>1.6491575810343966</v>
      </c>
      <c r="N520" s="81">
        <v>2.8997345578874612</v>
      </c>
      <c r="O520" s="81">
        <v>1.8510791121547223</v>
      </c>
      <c r="P520" s="81">
        <v>3.8544075411899619</v>
      </c>
      <c r="Q520" s="81">
        <v>0.14959463773323892</v>
      </c>
      <c r="R520" s="81">
        <v>0</v>
      </c>
      <c r="S520" s="81">
        <v>0.51392281352572555</v>
      </c>
      <c r="T520" s="82"/>
      <c r="U520" s="81">
        <v>162505</v>
      </c>
      <c r="V520" s="81">
        <v>67</v>
      </c>
      <c r="W520" s="81">
        <v>58</v>
      </c>
      <c r="X520" s="81">
        <v>404</v>
      </c>
      <c r="Y520" s="81">
        <v>1248</v>
      </c>
      <c r="Z520" s="81">
        <v>1362</v>
      </c>
      <c r="AA520" s="81">
        <v>848</v>
      </c>
      <c r="AB520" s="81">
        <v>2507</v>
      </c>
      <c r="AC520" s="81">
        <v>0</v>
      </c>
      <c r="AD520" s="81">
        <v>0.51392281352572555</v>
      </c>
      <c r="AE520" s="82"/>
      <c r="AF520" s="81">
        <v>1502298.970827912</v>
      </c>
      <c r="AG520" s="81">
        <v>245832.48729087942</v>
      </c>
      <c r="AH520" s="81">
        <v>566402.24295937922</v>
      </c>
      <c r="AI520" s="81">
        <v>2552293.1674917722</v>
      </c>
      <c r="AJ520" s="81">
        <v>4532458.0007247413</v>
      </c>
      <c r="AK520" s="81">
        <v>0</v>
      </c>
      <c r="AL520" s="81">
        <v>0</v>
      </c>
      <c r="AM520" s="81">
        <v>329078.56673416193</v>
      </c>
      <c r="AN520" s="81">
        <v>0</v>
      </c>
      <c r="AO520" s="81">
        <v>0</v>
      </c>
      <c r="AP520" s="82"/>
      <c r="AQ520" s="81">
        <v>64</v>
      </c>
      <c r="AR520" s="81">
        <v>16</v>
      </c>
      <c r="AS520" s="81">
        <v>0</v>
      </c>
      <c r="AT520" s="81">
        <v>0</v>
      </c>
      <c r="AU520" s="81">
        <v>0</v>
      </c>
      <c r="AV520" s="81">
        <v>0</v>
      </c>
      <c r="AW520" s="81"/>
      <c r="AX520" s="82"/>
      <c r="AY520" s="81">
        <v>343.98200000000003</v>
      </c>
      <c r="AZ520" s="81">
        <v>1411.5</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2304</v>
      </c>
      <c r="B521" s="80">
        <v>408</v>
      </c>
      <c r="C521" s="80">
        <v>19</v>
      </c>
      <c r="D521" s="80">
        <v>24</v>
      </c>
      <c r="E521" s="80">
        <v>2022</v>
      </c>
      <c r="F521" s="80" t="s">
        <v>568</v>
      </c>
      <c r="G521" s="174" t="s">
        <v>2285</v>
      </c>
      <c r="H521" s="80" t="s">
        <v>2286</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66</v>
      </c>
      <c r="AR521" s="81">
        <v>16</v>
      </c>
      <c r="AS521" s="81">
        <v>0</v>
      </c>
      <c r="AT521" s="81">
        <v>0</v>
      </c>
      <c r="AU521" s="81">
        <v>0</v>
      </c>
      <c r="AV521" s="81">
        <v>0</v>
      </c>
      <c r="AW521" s="81"/>
      <c r="AX521" s="82"/>
      <c r="AY521" s="81">
        <v>357.68200000000002</v>
      </c>
      <c r="AZ521" s="81">
        <v>1409.5</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2305</v>
      </c>
      <c r="B522" s="80">
        <v>52</v>
      </c>
      <c r="C522" s="80">
        <v>1</v>
      </c>
      <c r="D522" s="80">
        <v>4</v>
      </c>
      <c r="E522" s="80">
        <v>1990</v>
      </c>
      <c r="F522" s="80" t="s">
        <v>562</v>
      </c>
      <c r="G522" s="80" t="s">
        <v>2306</v>
      </c>
      <c r="H522" s="80" t="s">
        <v>2307</v>
      </c>
      <c r="I522" s="177"/>
      <c r="J522" s="81">
        <v>2.3432927019609235</v>
      </c>
      <c r="K522" s="81">
        <v>0.80622773239848</v>
      </c>
      <c r="L522" s="81">
        <v>0.43304511369702126</v>
      </c>
      <c r="M522" s="81">
        <v>1.1526474515593523</v>
      </c>
      <c r="N522" s="81">
        <v>3.944104397905738</v>
      </c>
      <c r="O522" s="81">
        <v>2.0179343612845959</v>
      </c>
      <c r="P522" s="81">
        <v>4.5632181973727555</v>
      </c>
      <c r="Q522" s="81">
        <v>0.229974210378947</v>
      </c>
      <c r="R522" s="81">
        <v>0</v>
      </c>
      <c r="S522" s="81">
        <v>0.24777771440302801</v>
      </c>
      <c r="T522" s="82"/>
      <c r="U522" s="81">
        <v>175546</v>
      </c>
      <c r="V522" s="81">
        <v>196</v>
      </c>
      <c r="W522" s="81">
        <v>8</v>
      </c>
      <c r="X522" s="81">
        <v>458</v>
      </c>
      <c r="Y522" s="81">
        <v>913</v>
      </c>
      <c r="Z522" s="81">
        <v>830</v>
      </c>
      <c r="AA522" s="81">
        <v>1108</v>
      </c>
      <c r="AB522" s="81">
        <v>3734</v>
      </c>
      <c r="AC522" s="81">
        <v>0</v>
      </c>
      <c r="AD522" s="81">
        <v>0.24777771440302801</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2308</v>
      </c>
      <c r="B523" s="80">
        <v>53</v>
      </c>
      <c r="C523" s="80">
        <v>2</v>
      </c>
      <c r="D523" s="80">
        <v>4</v>
      </c>
      <c r="E523" s="80">
        <v>2005</v>
      </c>
      <c r="F523" s="80" t="s">
        <v>565</v>
      </c>
      <c r="G523" s="80" t="s">
        <v>2306</v>
      </c>
      <c r="H523" s="80" t="s">
        <v>2307</v>
      </c>
      <c r="I523" s="177"/>
      <c r="J523" s="81">
        <v>0</v>
      </c>
      <c r="K523" s="81">
        <v>0.72357489761043892</v>
      </c>
      <c r="L523" s="81">
        <v>1.0414749216028127</v>
      </c>
      <c r="M523" s="81">
        <v>1.8822845154957071</v>
      </c>
      <c r="N523" s="81">
        <v>5.3113290116799829</v>
      </c>
      <c r="O523" s="81">
        <v>3.0905565343550947</v>
      </c>
      <c r="P523" s="81">
        <v>4.5408831477549016</v>
      </c>
      <c r="Q523" s="81">
        <v>0.18734907320153821</v>
      </c>
      <c r="R523" s="81">
        <v>0</v>
      </c>
      <c r="S523" s="81">
        <v>0.22824548010404616</v>
      </c>
      <c r="T523" s="82"/>
      <c r="U523" s="81">
        <v>0</v>
      </c>
      <c r="V523" s="81">
        <v>181</v>
      </c>
      <c r="W523" s="81">
        <v>11</v>
      </c>
      <c r="X523" s="81">
        <v>308</v>
      </c>
      <c r="Y523" s="81">
        <v>919</v>
      </c>
      <c r="Z523" s="81">
        <v>1471</v>
      </c>
      <c r="AA523" s="81">
        <v>903</v>
      </c>
      <c r="AB523" s="81">
        <v>3180</v>
      </c>
      <c r="AC523" s="81">
        <v>0</v>
      </c>
      <c r="AD523" s="81">
        <v>0.22824548010404616</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2309</v>
      </c>
      <c r="B524" s="80">
        <v>54</v>
      </c>
      <c r="C524" s="80">
        <v>3</v>
      </c>
      <c r="D524" s="80">
        <v>4</v>
      </c>
      <c r="E524" s="80">
        <v>2006</v>
      </c>
      <c r="F524" s="80" t="s">
        <v>566</v>
      </c>
      <c r="G524" s="80" t="s">
        <v>2306</v>
      </c>
      <c r="H524" s="80" t="s">
        <v>2307</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2310</v>
      </c>
      <c r="B525" s="80">
        <v>55</v>
      </c>
      <c r="C525" s="80">
        <v>4</v>
      </c>
      <c r="D525" s="80">
        <v>4</v>
      </c>
      <c r="E525" s="80">
        <v>2007</v>
      </c>
      <c r="F525" s="80" t="s">
        <v>567</v>
      </c>
      <c r="G525" s="80" t="s">
        <v>2306</v>
      </c>
      <c r="H525" s="80" t="s">
        <v>2307</v>
      </c>
      <c r="I525" s="177"/>
      <c r="J525" s="81">
        <v>0</v>
      </c>
      <c r="K525" s="81">
        <v>0.66472173778160459</v>
      </c>
      <c r="L525" s="81">
        <v>0.86421486857895724</v>
      </c>
      <c r="M525" s="81">
        <v>2.131989828361025</v>
      </c>
      <c r="N525" s="81">
        <v>5.2922179743977331</v>
      </c>
      <c r="O525" s="81">
        <v>2.9891391784967132</v>
      </c>
      <c r="P525" s="81">
        <v>4.3864847115231074</v>
      </c>
      <c r="Q525" s="81">
        <v>0.18661351994465633</v>
      </c>
      <c r="R525" s="81">
        <v>0</v>
      </c>
      <c r="S525" s="81">
        <v>0.21642290205415918</v>
      </c>
      <c r="T525" s="82"/>
      <c r="U525" s="81">
        <v>0</v>
      </c>
      <c r="V525" s="81">
        <v>222</v>
      </c>
      <c r="W525" s="81">
        <v>10</v>
      </c>
      <c r="X525" s="81">
        <v>446</v>
      </c>
      <c r="Y525" s="81">
        <v>909</v>
      </c>
      <c r="Z525" s="81">
        <v>1479</v>
      </c>
      <c r="AA525" s="81">
        <v>859</v>
      </c>
      <c r="AB525" s="81">
        <v>3000</v>
      </c>
      <c r="AC525" s="81">
        <v>0</v>
      </c>
      <c r="AD525" s="81">
        <v>0.21642290205415918</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2311</v>
      </c>
      <c r="B526" s="80">
        <v>56</v>
      </c>
      <c r="C526" s="80">
        <v>5</v>
      </c>
      <c r="D526" s="80">
        <v>4</v>
      </c>
      <c r="E526" s="80">
        <v>2008</v>
      </c>
      <c r="F526" s="80" t="s">
        <v>84</v>
      </c>
      <c r="G526" s="80" t="s">
        <v>2306</v>
      </c>
      <c r="H526" s="80" t="s">
        <v>2307</v>
      </c>
      <c r="I526" s="177"/>
      <c r="J526" s="81">
        <v>0.58393678373885605</v>
      </c>
      <c r="K526" s="81">
        <v>0.50284245003564065</v>
      </c>
      <c r="L526" s="81">
        <v>0.77871150630966501</v>
      </c>
      <c r="M526" s="81">
        <v>2.2286533702932707</v>
      </c>
      <c r="N526" s="81">
        <v>4.3316721249516581</v>
      </c>
      <c r="O526" s="81">
        <v>2.8838780060089761</v>
      </c>
      <c r="P526" s="81">
        <v>4.3151767995527095</v>
      </c>
      <c r="Q526" s="81">
        <v>0.18084268041615054</v>
      </c>
      <c r="R526" s="81">
        <v>0</v>
      </c>
      <c r="S526" s="81">
        <v>0.24246254231417982</v>
      </c>
      <c r="T526" s="82"/>
      <c r="U526" s="81">
        <v>47636</v>
      </c>
      <c r="V526" s="81">
        <v>222</v>
      </c>
      <c r="W526" s="81">
        <v>10</v>
      </c>
      <c r="X526" s="81">
        <v>446</v>
      </c>
      <c r="Y526" s="81">
        <v>907</v>
      </c>
      <c r="Z526" s="81">
        <v>1477</v>
      </c>
      <c r="AA526" s="81">
        <v>846</v>
      </c>
      <c r="AB526" s="81">
        <v>2955</v>
      </c>
      <c r="AC526" s="81">
        <v>0</v>
      </c>
      <c r="AD526" s="81">
        <v>0.24246254231417982</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2312</v>
      </c>
      <c r="B527" s="80">
        <v>57</v>
      </c>
      <c r="C527" s="80">
        <v>6</v>
      </c>
      <c r="D527" s="80">
        <v>4</v>
      </c>
      <c r="E527" s="80">
        <v>2009</v>
      </c>
      <c r="F527" s="80" t="s">
        <v>85</v>
      </c>
      <c r="G527" s="80" t="s">
        <v>2306</v>
      </c>
      <c r="H527" s="80" t="s">
        <v>2307</v>
      </c>
      <c r="I527" s="177"/>
      <c r="J527" s="81">
        <v>0.70486605319472995</v>
      </c>
      <c r="K527" s="81">
        <v>0.53954844574330807</v>
      </c>
      <c r="L527" s="81">
        <v>0.9853377283242023</v>
      </c>
      <c r="M527" s="81">
        <v>2.1480336653841707</v>
      </c>
      <c r="N527" s="81">
        <v>4.2637449736393505</v>
      </c>
      <c r="O527" s="81">
        <v>2.9118276582893605</v>
      </c>
      <c r="P527" s="81">
        <v>4.183440691595095</v>
      </c>
      <c r="Q527" s="81">
        <v>0.16830695437790785</v>
      </c>
      <c r="R527" s="81">
        <v>0</v>
      </c>
      <c r="S527" s="81">
        <v>0.2089926158431305</v>
      </c>
      <c r="T527" s="82"/>
      <c r="U527" s="81">
        <v>42309</v>
      </c>
      <c r="V527" s="81">
        <v>207</v>
      </c>
      <c r="W527" s="81">
        <v>21</v>
      </c>
      <c r="X527" s="81">
        <v>412</v>
      </c>
      <c r="Y527" s="81">
        <v>901</v>
      </c>
      <c r="Z527" s="81">
        <v>1472</v>
      </c>
      <c r="AA527" s="81">
        <v>842</v>
      </c>
      <c r="AB527" s="81">
        <v>2887</v>
      </c>
      <c r="AC527" s="81">
        <v>0</v>
      </c>
      <c r="AD527" s="81">
        <v>0.2089926158431305</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0</v>
      </c>
      <c r="BL527" s="81">
        <v>0</v>
      </c>
      <c r="BM527" s="82"/>
      <c r="BN527" s="81">
        <v>0</v>
      </c>
      <c r="BO527" s="81">
        <v>0</v>
      </c>
      <c r="BP527" s="81">
        <v>0</v>
      </c>
      <c r="BQ527" s="81">
        <v>0</v>
      </c>
      <c r="BR527" s="81">
        <v>0</v>
      </c>
      <c r="BS527" s="81">
        <v>0</v>
      </c>
      <c r="BT527"/>
      <c r="BU527" s="80"/>
      <c r="BV527" s="80"/>
      <c r="BW527" s="80"/>
      <c r="BX527" s="80"/>
      <c r="BY527" s="80"/>
      <c r="BZ527" s="80"/>
      <c r="CA527" s="80"/>
      <c r="CB527" s="80"/>
      <c r="CC527" s="80"/>
    </row>
    <row r="528" spans="1:81">
      <c r="A528" s="80" t="s">
        <v>2313</v>
      </c>
      <c r="B528" s="80">
        <v>58</v>
      </c>
      <c r="C528" s="80">
        <v>7</v>
      </c>
      <c r="D528" s="80">
        <v>4</v>
      </c>
      <c r="E528" s="80">
        <v>2010</v>
      </c>
      <c r="F528" s="80" t="s">
        <v>86</v>
      </c>
      <c r="G528" s="80" t="s">
        <v>2306</v>
      </c>
      <c r="H528" s="80" t="s">
        <v>2307</v>
      </c>
      <c r="I528" s="177"/>
      <c r="J528" s="81">
        <v>0.34756752862659379</v>
      </c>
      <c r="K528" s="81">
        <v>0.53482225489101531</v>
      </c>
      <c r="L528" s="81">
        <v>0.94922299028933155</v>
      </c>
      <c r="M528" s="81">
        <v>2.0174927028432434</v>
      </c>
      <c r="N528" s="81">
        <v>4.9769679529349586</v>
      </c>
      <c r="O528" s="81">
        <v>2.8392897343897143</v>
      </c>
      <c r="P528" s="81">
        <v>4.2039654525681946</v>
      </c>
      <c r="Q528" s="81">
        <v>0.17394520116665801</v>
      </c>
      <c r="R528" s="81">
        <v>0</v>
      </c>
      <c r="S528" s="81">
        <v>0.25748723915266891</v>
      </c>
      <c r="T528" s="82"/>
      <c r="U528" s="81">
        <v>24403</v>
      </c>
      <c r="V528" s="81">
        <v>207</v>
      </c>
      <c r="W528" s="81">
        <v>21</v>
      </c>
      <c r="X528" s="81">
        <v>412</v>
      </c>
      <c r="Y528" s="81">
        <v>899</v>
      </c>
      <c r="Z528" s="81">
        <v>1442</v>
      </c>
      <c r="AA528" s="81">
        <v>825</v>
      </c>
      <c r="AB528" s="81">
        <v>2859</v>
      </c>
      <c r="AC528" s="81">
        <v>0</v>
      </c>
      <c r="AD528" s="81">
        <v>0.25748723915266891</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0</v>
      </c>
      <c r="BK528" s="81">
        <v>0</v>
      </c>
      <c r="BL528" s="81">
        <v>0</v>
      </c>
      <c r="BM528" s="82"/>
      <c r="BN528" s="81">
        <v>0</v>
      </c>
      <c r="BO528" s="81">
        <v>0</v>
      </c>
      <c r="BP528" s="81">
        <v>0</v>
      </c>
      <c r="BQ528" s="81">
        <v>0</v>
      </c>
      <c r="BR528" s="81">
        <v>0</v>
      </c>
      <c r="BS528" s="81">
        <v>0</v>
      </c>
      <c r="BT528"/>
      <c r="BU528" s="80">
        <v>0</v>
      </c>
      <c r="BV528" s="80">
        <v>0</v>
      </c>
      <c r="BW528" s="80">
        <v>0</v>
      </c>
      <c r="BX528" s="80">
        <v>0</v>
      </c>
      <c r="BY528" s="80">
        <v>0</v>
      </c>
      <c r="BZ528" s="80">
        <v>0</v>
      </c>
      <c r="CA528" s="80">
        <v>0</v>
      </c>
      <c r="CB528" s="80">
        <v>0</v>
      </c>
      <c r="CC528" s="80">
        <v>0</v>
      </c>
    </row>
    <row r="529" spans="1:81">
      <c r="A529" s="80" t="s">
        <v>2314</v>
      </c>
      <c r="B529" s="80">
        <v>59</v>
      </c>
      <c r="C529" s="80">
        <v>8</v>
      </c>
      <c r="D529" s="80">
        <v>4</v>
      </c>
      <c r="E529" s="80">
        <v>2011</v>
      </c>
      <c r="F529" s="80" t="s">
        <v>87</v>
      </c>
      <c r="G529" s="80" t="s">
        <v>2306</v>
      </c>
      <c r="H529" s="80" t="s">
        <v>2307</v>
      </c>
      <c r="I529" s="177"/>
      <c r="J529" s="81">
        <v>0.25584845222629504</v>
      </c>
      <c r="K529" s="81">
        <v>0.72650288139422525</v>
      </c>
      <c r="L529" s="81">
        <v>0.8101797923264028</v>
      </c>
      <c r="M529" s="81">
        <v>2.329783053028144</v>
      </c>
      <c r="N529" s="81">
        <v>4.6052180445771747</v>
      </c>
      <c r="O529" s="81">
        <v>2.8039703923155184</v>
      </c>
      <c r="P529" s="81">
        <v>3.9538175292980999</v>
      </c>
      <c r="Q529" s="81">
        <v>0.19614839258020494</v>
      </c>
      <c r="R529" s="81">
        <v>0</v>
      </c>
      <c r="S529" s="81">
        <v>0.30345443399030231</v>
      </c>
      <c r="T529" s="82"/>
      <c r="U529" s="81">
        <v>13866</v>
      </c>
      <c r="V529" s="81">
        <v>207</v>
      </c>
      <c r="W529" s="81">
        <v>21</v>
      </c>
      <c r="X529" s="81">
        <v>412</v>
      </c>
      <c r="Y529" s="81">
        <v>892</v>
      </c>
      <c r="Z529" s="81">
        <v>1455</v>
      </c>
      <c r="AA529" s="81">
        <v>799</v>
      </c>
      <c r="AB529" s="81">
        <v>2795</v>
      </c>
      <c r="AC529" s="81">
        <v>0</v>
      </c>
      <c r="AD529" s="81">
        <v>0.30345443399030231</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0</v>
      </c>
      <c r="BL529" s="81">
        <v>0</v>
      </c>
      <c r="BM529" s="82"/>
      <c r="BN529" s="81">
        <v>0</v>
      </c>
      <c r="BO529" s="81">
        <v>0</v>
      </c>
      <c r="BP529" s="81">
        <v>0</v>
      </c>
      <c r="BQ529" s="81">
        <v>0</v>
      </c>
      <c r="BR529" s="81">
        <v>0</v>
      </c>
      <c r="BS529" s="81">
        <v>0</v>
      </c>
      <c r="BT529"/>
      <c r="BU529" s="80">
        <v>0</v>
      </c>
      <c r="BV529" s="80">
        <v>0</v>
      </c>
      <c r="BW529" s="80">
        <v>0</v>
      </c>
      <c r="BX529" s="80">
        <v>0</v>
      </c>
      <c r="BY529" s="80">
        <v>0</v>
      </c>
      <c r="BZ529" s="80">
        <v>0</v>
      </c>
      <c r="CA529" s="80">
        <v>0</v>
      </c>
      <c r="CB529" s="80">
        <v>0</v>
      </c>
      <c r="CC529" s="80">
        <v>0</v>
      </c>
    </row>
    <row r="530" spans="1:81">
      <c r="A530" s="80" t="s">
        <v>2315</v>
      </c>
      <c r="B530" s="80">
        <v>60</v>
      </c>
      <c r="C530" s="80">
        <v>9</v>
      </c>
      <c r="D530" s="80">
        <v>4</v>
      </c>
      <c r="E530" s="80">
        <v>2012</v>
      </c>
      <c r="F530" s="80" t="s">
        <v>88</v>
      </c>
      <c r="G530" s="80" t="s">
        <v>2306</v>
      </c>
      <c r="H530" s="80" t="s">
        <v>2307</v>
      </c>
      <c r="I530" s="177"/>
      <c r="J530" s="81">
        <v>0.27207902474095175</v>
      </c>
      <c r="K530" s="81">
        <v>0.67540494819328156</v>
      </c>
      <c r="L530" s="81">
        <v>0.80001209718219657</v>
      </c>
      <c r="M530" s="81">
        <v>2.3180426560215839</v>
      </c>
      <c r="N530" s="81">
        <v>4.9095750249612102</v>
      </c>
      <c r="O530" s="81">
        <v>2.8526480224157114</v>
      </c>
      <c r="P530" s="81">
        <v>3.9315237565702872</v>
      </c>
      <c r="Q530" s="81">
        <v>0.2115855989647982</v>
      </c>
      <c r="R530" s="81">
        <v>0</v>
      </c>
      <c r="S530" s="81">
        <v>0.25597861112428272</v>
      </c>
      <c r="T530" s="82"/>
      <c r="U530" s="81">
        <v>17126</v>
      </c>
      <c r="V530" s="81">
        <v>207</v>
      </c>
      <c r="W530" s="81">
        <v>21</v>
      </c>
      <c r="X530" s="81">
        <v>412</v>
      </c>
      <c r="Y530" s="81">
        <v>890</v>
      </c>
      <c r="Z530" s="81">
        <v>1492</v>
      </c>
      <c r="AA530" s="81">
        <v>790</v>
      </c>
      <c r="AB530" s="81">
        <v>2775</v>
      </c>
      <c r="AC530" s="81">
        <v>0</v>
      </c>
      <c r="AD530" s="81">
        <v>0.25597861112428272</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0</v>
      </c>
      <c r="BL530" s="81">
        <v>0</v>
      </c>
      <c r="BM530" s="82"/>
      <c r="BN530" s="81">
        <v>0</v>
      </c>
      <c r="BO530" s="81">
        <v>0</v>
      </c>
      <c r="BP530" s="81">
        <v>0</v>
      </c>
      <c r="BQ530" s="81">
        <v>0</v>
      </c>
      <c r="BR530" s="81">
        <v>0</v>
      </c>
      <c r="BS530" s="81">
        <v>0</v>
      </c>
      <c r="BT530"/>
      <c r="BU530" s="80">
        <v>0</v>
      </c>
      <c r="BV530" s="80">
        <v>0</v>
      </c>
      <c r="BW530" s="80">
        <v>0</v>
      </c>
      <c r="BX530" s="80">
        <v>0</v>
      </c>
      <c r="BY530" s="80">
        <v>0</v>
      </c>
      <c r="BZ530" s="80">
        <v>0</v>
      </c>
      <c r="CA530" s="80">
        <v>0</v>
      </c>
      <c r="CB530" s="80">
        <v>0</v>
      </c>
      <c r="CC530" s="80">
        <v>0</v>
      </c>
    </row>
    <row r="531" spans="1:81">
      <c r="A531" s="80" t="s">
        <v>2316</v>
      </c>
      <c r="B531" s="80">
        <v>61</v>
      </c>
      <c r="C531" s="80">
        <v>10</v>
      </c>
      <c r="D531" s="80">
        <v>4</v>
      </c>
      <c r="E531" s="80">
        <v>2013</v>
      </c>
      <c r="F531" s="80" t="s">
        <v>89</v>
      </c>
      <c r="G531" s="80" t="s">
        <v>2306</v>
      </c>
      <c r="H531" s="80" t="s">
        <v>2307</v>
      </c>
      <c r="I531" s="177"/>
      <c r="J531" s="81">
        <v>0.31511395966775158</v>
      </c>
      <c r="K531" s="81">
        <v>0.61290508942081157</v>
      </c>
      <c r="L531" s="81">
        <v>0.63357806285414142</v>
      </c>
      <c r="M531" s="81">
        <v>2.287246651481639</v>
      </c>
      <c r="N531" s="81">
        <v>5.5872403621197968</v>
      </c>
      <c r="O531" s="81">
        <v>2.7673310308464965</v>
      </c>
      <c r="P531" s="81">
        <v>3.9063744056993288</v>
      </c>
      <c r="Q531" s="81">
        <v>0.21342579892546587</v>
      </c>
      <c r="R531" s="81">
        <v>0</v>
      </c>
      <c r="S531" s="81">
        <v>0.33115235016063826</v>
      </c>
      <c r="T531" s="82"/>
      <c r="U531" s="81">
        <v>18876</v>
      </c>
      <c r="V531" s="81">
        <v>207</v>
      </c>
      <c r="W531" s="81">
        <v>21</v>
      </c>
      <c r="X531" s="81">
        <v>412</v>
      </c>
      <c r="Y531" s="81">
        <v>888</v>
      </c>
      <c r="Z531" s="81">
        <v>1512</v>
      </c>
      <c r="AA531" s="81">
        <v>782</v>
      </c>
      <c r="AB531" s="81">
        <v>2759</v>
      </c>
      <c r="AC531" s="81">
        <v>0</v>
      </c>
      <c r="AD531" s="81">
        <v>0.33115235016063826</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0</v>
      </c>
      <c r="BL531" s="81">
        <v>0</v>
      </c>
      <c r="BM531" s="82"/>
      <c r="BN531" s="81">
        <v>0</v>
      </c>
      <c r="BO531" s="81">
        <v>0</v>
      </c>
      <c r="BP531" s="81">
        <v>0</v>
      </c>
      <c r="BQ531" s="81">
        <v>0</v>
      </c>
      <c r="BR531" s="81">
        <v>0</v>
      </c>
      <c r="BS531" s="81">
        <v>0</v>
      </c>
      <c r="BT531"/>
      <c r="BU531" s="80">
        <v>0</v>
      </c>
      <c r="BV531" s="80">
        <v>0</v>
      </c>
      <c r="BW531" s="80">
        <v>0</v>
      </c>
      <c r="BX531" s="80">
        <v>0</v>
      </c>
      <c r="BY531" s="80">
        <v>0</v>
      </c>
      <c r="BZ531" s="80">
        <v>0</v>
      </c>
      <c r="CA531" s="80">
        <v>0</v>
      </c>
      <c r="CB531" s="80">
        <v>0</v>
      </c>
      <c r="CC531" s="80">
        <v>0</v>
      </c>
    </row>
    <row r="532" spans="1:81">
      <c r="A532" s="80" t="s">
        <v>2317</v>
      </c>
      <c r="B532" s="80">
        <v>62</v>
      </c>
      <c r="C532" s="80">
        <v>11</v>
      </c>
      <c r="D532" s="80">
        <v>4</v>
      </c>
      <c r="E532" s="80">
        <v>2014</v>
      </c>
      <c r="F532" s="80" t="s">
        <v>90</v>
      </c>
      <c r="G532" s="80" t="s">
        <v>2306</v>
      </c>
      <c r="H532" s="80" t="s">
        <v>2307</v>
      </c>
      <c r="I532" s="177"/>
      <c r="J532" s="81">
        <v>0.28875987852114582</v>
      </c>
      <c r="K532" s="81">
        <v>0.48696644216262475</v>
      </c>
      <c r="L532" s="81">
        <v>4.0010631355144728</v>
      </c>
      <c r="M532" s="81">
        <v>2.5429065243763449</v>
      </c>
      <c r="N532" s="81">
        <v>4.4594070564625508</v>
      </c>
      <c r="O532" s="81">
        <v>2.6049265201892129</v>
      </c>
      <c r="P532" s="81">
        <v>3.8212435454992359</v>
      </c>
      <c r="Q532" s="81">
        <v>0.20106142687235823</v>
      </c>
      <c r="R532" s="81">
        <v>0</v>
      </c>
      <c r="S532" s="81">
        <v>0.26590560911832717</v>
      </c>
      <c r="T532" s="82"/>
      <c r="U532" s="81">
        <v>22769</v>
      </c>
      <c r="V532" s="81">
        <v>154</v>
      </c>
      <c r="W532" s="81">
        <v>82</v>
      </c>
      <c r="X532" s="81">
        <v>469</v>
      </c>
      <c r="Y532" s="81">
        <v>875</v>
      </c>
      <c r="Z532" s="81">
        <v>1499</v>
      </c>
      <c r="AA532" s="81">
        <v>761</v>
      </c>
      <c r="AB532" s="81">
        <v>2709</v>
      </c>
      <c r="AC532" s="81">
        <v>0</v>
      </c>
      <c r="AD532" s="81">
        <v>0.26590560911832717</v>
      </c>
      <c r="AE532" s="82"/>
      <c r="AF532" s="81">
        <v>295938.03711270733</v>
      </c>
      <c r="AG532" s="81">
        <v>358990.58334656787</v>
      </c>
      <c r="AH532" s="81">
        <v>1061390.2304604608</v>
      </c>
      <c r="AI532" s="81">
        <v>2970293.2730062031</v>
      </c>
      <c r="AJ532" s="81">
        <v>4280198.7118051574</v>
      </c>
      <c r="AK532" s="81">
        <v>0</v>
      </c>
      <c r="AL532" s="81">
        <v>0</v>
      </c>
      <c r="AM532" s="81">
        <v>371905.218830653</v>
      </c>
      <c r="AN532" s="81">
        <v>0</v>
      </c>
      <c r="AO532" s="81">
        <v>0</v>
      </c>
      <c r="AP532" s="82"/>
      <c r="AQ532" s="81">
        <v>19</v>
      </c>
      <c r="AR532" s="81">
        <v>0</v>
      </c>
      <c r="AS532" s="81">
        <v>0</v>
      </c>
      <c r="AT532" s="81">
        <v>0</v>
      </c>
      <c r="AU532" s="81">
        <v>0</v>
      </c>
      <c r="AV532" s="81">
        <v>0</v>
      </c>
      <c r="AW532" s="81" t="s">
        <v>564</v>
      </c>
      <c r="AX532" s="82"/>
      <c r="AY532" s="81">
        <v>90</v>
      </c>
      <c r="AZ532" s="81">
        <v>0</v>
      </c>
      <c r="BA532" s="81">
        <v>0</v>
      </c>
      <c r="BB532" s="81">
        <v>0</v>
      </c>
      <c r="BC532" s="81">
        <v>0</v>
      </c>
      <c r="BD532" s="81">
        <v>0</v>
      </c>
      <c r="BE532" s="81" t="s">
        <v>564</v>
      </c>
      <c r="BF532" s="82"/>
      <c r="BG532" s="81">
        <v>0</v>
      </c>
      <c r="BH532" s="81">
        <v>0</v>
      </c>
      <c r="BI532" s="81">
        <v>0</v>
      </c>
      <c r="BJ532" s="81">
        <v>0</v>
      </c>
      <c r="BK532" s="81">
        <v>0</v>
      </c>
      <c r="BL532" s="81">
        <v>0</v>
      </c>
      <c r="BM532" s="82"/>
      <c r="BN532" s="81">
        <v>0</v>
      </c>
      <c r="BO532" s="81">
        <v>0</v>
      </c>
      <c r="BP532" s="81">
        <v>0</v>
      </c>
      <c r="BQ532" s="81">
        <v>0</v>
      </c>
      <c r="BR532" s="81">
        <v>0</v>
      </c>
      <c r="BS532" s="81">
        <v>0</v>
      </c>
      <c r="BT532"/>
      <c r="BU532" s="80">
        <v>0</v>
      </c>
      <c r="BV532" s="80">
        <v>0</v>
      </c>
      <c r="BW532" s="80">
        <v>0</v>
      </c>
      <c r="BX532" s="80">
        <v>0</v>
      </c>
      <c r="BY532" s="80">
        <v>0</v>
      </c>
      <c r="BZ532" s="80">
        <v>0</v>
      </c>
      <c r="CA532" s="80">
        <v>0</v>
      </c>
      <c r="CB532" s="80">
        <v>0</v>
      </c>
      <c r="CC532" s="80">
        <v>0</v>
      </c>
    </row>
    <row r="533" spans="1:81">
      <c r="A533" s="80" t="s">
        <v>2318</v>
      </c>
      <c r="B533" s="80">
        <v>63</v>
      </c>
      <c r="C533" s="80">
        <v>12</v>
      </c>
      <c r="D533" s="80">
        <v>4</v>
      </c>
      <c r="E533" s="80">
        <v>2015</v>
      </c>
      <c r="F533" s="80" t="s">
        <v>91</v>
      </c>
      <c r="G533" s="80" t="s">
        <v>2306</v>
      </c>
      <c r="H533" s="80" t="s">
        <v>2307</v>
      </c>
      <c r="I533" s="177"/>
      <c r="J533" s="81">
        <v>0.40514311314803431</v>
      </c>
      <c r="K533" s="81">
        <v>0.45926600583189553</v>
      </c>
      <c r="L533" s="81">
        <v>4.283499217766277</v>
      </c>
      <c r="M533" s="81">
        <v>2.4149873938813688</v>
      </c>
      <c r="N533" s="81">
        <v>4.281768345755852</v>
      </c>
      <c r="O533" s="81">
        <v>2.5990013026945853</v>
      </c>
      <c r="P533" s="81">
        <v>3.7940983887736248</v>
      </c>
      <c r="Q533" s="81">
        <v>0.19363222571858152</v>
      </c>
      <c r="R533" s="81">
        <v>0</v>
      </c>
      <c r="S533" s="81">
        <v>0.22598190102776489</v>
      </c>
      <c r="T533" s="82"/>
      <c r="U533" s="81">
        <v>31441</v>
      </c>
      <c r="V533" s="81">
        <v>154</v>
      </c>
      <c r="W533" s="81">
        <v>82</v>
      </c>
      <c r="X533" s="81">
        <v>469</v>
      </c>
      <c r="Y533" s="81">
        <v>868</v>
      </c>
      <c r="Z533" s="81">
        <v>1510</v>
      </c>
      <c r="AA533" s="81">
        <v>755</v>
      </c>
      <c r="AB533" s="81">
        <v>2665</v>
      </c>
      <c r="AC533" s="81">
        <v>0</v>
      </c>
      <c r="AD533" s="81">
        <v>0.22598190102776489</v>
      </c>
      <c r="AE533" s="82"/>
      <c r="AF533" s="81">
        <v>441070.02553195623</v>
      </c>
      <c r="AG533" s="81">
        <v>322979.24815987516</v>
      </c>
      <c r="AH533" s="81">
        <v>1082459.6672759608</v>
      </c>
      <c r="AI533" s="81">
        <v>2997049.142861261</v>
      </c>
      <c r="AJ533" s="81">
        <v>4608446.2703593066</v>
      </c>
      <c r="AK533" s="81">
        <v>0</v>
      </c>
      <c r="AL533" s="81">
        <v>0</v>
      </c>
      <c r="AM533" s="81">
        <v>365227.07074545982</v>
      </c>
      <c r="AN533" s="81">
        <v>0</v>
      </c>
      <c r="AO533" s="81">
        <v>0</v>
      </c>
      <c r="AP533" s="82"/>
      <c r="AQ533" s="81">
        <v>22</v>
      </c>
      <c r="AR533" s="81">
        <v>0</v>
      </c>
      <c r="AS533" s="81">
        <v>0</v>
      </c>
      <c r="AT533" s="81">
        <v>0</v>
      </c>
      <c r="AU533" s="81">
        <v>0</v>
      </c>
      <c r="AV533" s="81">
        <v>0</v>
      </c>
      <c r="AW533" s="81" t="s">
        <v>564</v>
      </c>
      <c r="AX533" s="82"/>
      <c r="AY533" s="81">
        <v>105</v>
      </c>
      <c r="AZ533" s="81">
        <v>0</v>
      </c>
      <c r="BA533" s="81">
        <v>0</v>
      </c>
      <c r="BB533" s="81">
        <v>0</v>
      </c>
      <c r="BC533" s="81">
        <v>0</v>
      </c>
      <c r="BD533" s="81">
        <v>0</v>
      </c>
      <c r="BE533" s="81" t="s">
        <v>564</v>
      </c>
      <c r="BF533" s="82"/>
      <c r="BG533" s="81">
        <v>0</v>
      </c>
      <c r="BH533" s="81">
        <v>0</v>
      </c>
      <c r="BI533" s="81">
        <v>0</v>
      </c>
      <c r="BJ533" s="81">
        <v>0</v>
      </c>
      <c r="BK533" s="81">
        <v>0</v>
      </c>
      <c r="BL533" s="81">
        <v>0</v>
      </c>
      <c r="BM533" s="82"/>
      <c r="BN533" s="81">
        <v>0</v>
      </c>
      <c r="BO533" s="81">
        <v>0</v>
      </c>
      <c r="BP533" s="81">
        <v>0</v>
      </c>
      <c r="BQ533" s="81">
        <v>0</v>
      </c>
      <c r="BR533" s="81">
        <v>0</v>
      </c>
      <c r="BS533" s="81">
        <v>0</v>
      </c>
      <c r="BT533"/>
      <c r="BU533" s="80">
        <v>0</v>
      </c>
      <c r="BV533" s="80">
        <v>0</v>
      </c>
      <c r="BW533" s="80">
        <v>0</v>
      </c>
      <c r="BX533" s="80">
        <v>0</v>
      </c>
      <c r="BY533" s="80">
        <v>0</v>
      </c>
      <c r="BZ533" s="80">
        <v>0</v>
      </c>
      <c r="CA533" s="80">
        <v>0</v>
      </c>
      <c r="CB533" s="80">
        <v>0</v>
      </c>
      <c r="CC533" s="80">
        <v>0</v>
      </c>
    </row>
    <row r="534" spans="1:81">
      <c r="A534" s="80" t="s">
        <v>2319</v>
      </c>
      <c r="B534" s="80">
        <v>64</v>
      </c>
      <c r="C534" s="80">
        <v>13</v>
      </c>
      <c r="D534" s="80">
        <v>4</v>
      </c>
      <c r="E534" s="80">
        <v>2016</v>
      </c>
      <c r="F534" s="80" t="s">
        <v>92</v>
      </c>
      <c r="G534" s="80" t="s">
        <v>2306</v>
      </c>
      <c r="H534" s="80" t="s">
        <v>2307</v>
      </c>
      <c r="I534" s="177"/>
      <c r="J534" s="81">
        <v>0.49026038962930912</v>
      </c>
      <c r="K534" s="81">
        <v>0.4881787528539655</v>
      </c>
      <c r="L534" s="81">
        <v>4.0588960306491586</v>
      </c>
      <c r="M534" s="81">
        <v>2.0991592378350887</v>
      </c>
      <c r="N534" s="81">
        <v>4.3417864788858322</v>
      </c>
      <c r="O534" s="81">
        <v>2.5521378433782487</v>
      </c>
      <c r="P534" s="81">
        <v>3.7460746111608141</v>
      </c>
      <c r="Q534" s="81">
        <v>0.18604476136034021</v>
      </c>
      <c r="R534" s="81">
        <v>0</v>
      </c>
      <c r="S534" s="81">
        <v>0.28812585750613617</v>
      </c>
      <c r="T534" s="82"/>
      <c r="U534" s="81">
        <v>30011</v>
      </c>
      <c r="V534" s="81">
        <v>154</v>
      </c>
      <c r="W534" s="81">
        <v>82</v>
      </c>
      <c r="X534" s="81">
        <v>469</v>
      </c>
      <c r="Y534" s="81">
        <v>865</v>
      </c>
      <c r="Z534" s="81">
        <v>1501</v>
      </c>
      <c r="AA534" s="81">
        <v>771</v>
      </c>
      <c r="AB534" s="81">
        <v>2634</v>
      </c>
      <c r="AC534" s="81">
        <v>0</v>
      </c>
      <c r="AD534" s="81">
        <v>0.28812585750613617</v>
      </c>
      <c r="AE534" s="82"/>
      <c r="AF534" s="81">
        <v>614371.00895899453</v>
      </c>
      <c r="AG534" s="81">
        <v>339659.246499917</v>
      </c>
      <c r="AH534" s="81">
        <v>730622.87111530569</v>
      </c>
      <c r="AI534" s="81">
        <v>2899683.4749070741</v>
      </c>
      <c r="AJ534" s="81">
        <v>4823985.734609914</v>
      </c>
      <c r="AK534" s="81">
        <v>0</v>
      </c>
      <c r="AL534" s="81">
        <v>0</v>
      </c>
      <c r="AM534" s="81">
        <v>361259.09577832161</v>
      </c>
      <c r="AN534" s="81">
        <v>0</v>
      </c>
      <c r="AO534" s="81">
        <v>0</v>
      </c>
      <c r="AP534" s="82"/>
      <c r="AQ534" s="81">
        <v>24</v>
      </c>
      <c r="AR534" s="81">
        <v>0</v>
      </c>
      <c r="AS534" s="81">
        <v>0</v>
      </c>
      <c r="AT534" s="81">
        <v>0</v>
      </c>
      <c r="AU534" s="81">
        <v>0</v>
      </c>
      <c r="AV534" s="81">
        <v>0</v>
      </c>
      <c r="AW534" s="81" t="s">
        <v>564</v>
      </c>
      <c r="AX534" s="82"/>
      <c r="AY534" s="81">
        <v>115.9</v>
      </c>
      <c r="AZ534" s="81">
        <v>0</v>
      </c>
      <c r="BA534" s="81">
        <v>0</v>
      </c>
      <c r="BB534" s="81">
        <v>0</v>
      </c>
      <c r="BC534" s="81">
        <v>0</v>
      </c>
      <c r="BD534" s="81">
        <v>0</v>
      </c>
      <c r="BE534" s="81" t="s">
        <v>564</v>
      </c>
      <c r="BF534" s="82"/>
      <c r="BG534" s="81">
        <v>0</v>
      </c>
      <c r="BH534" s="81">
        <v>0</v>
      </c>
      <c r="BI534" s="81">
        <v>0</v>
      </c>
      <c r="BJ534" s="81">
        <v>0</v>
      </c>
      <c r="BK534" s="81">
        <v>0</v>
      </c>
      <c r="BL534" s="81">
        <v>0</v>
      </c>
      <c r="BM534" s="82"/>
      <c r="BN534" s="81">
        <v>0</v>
      </c>
      <c r="BO534" s="81">
        <v>0</v>
      </c>
      <c r="BP534" s="81">
        <v>0</v>
      </c>
      <c r="BQ534" s="81">
        <v>0</v>
      </c>
      <c r="BR534" s="81">
        <v>0</v>
      </c>
      <c r="BS534" s="81">
        <v>0</v>
      </c>
      <c r="BT534"/>
      <c r="BU534" s="80">
        <v>0</v>
      </c>
      <c r="BV534" s="80">
        <v>0</v>
      </c>
      <c r="BW534" s="80">
        <v>0</v>
      </c>
      <c r="BX534" s="80">
        <v>0</v>
      </c>
      <c r="BY534" s="80">
        <v>0</v>
      </c>
      <c r="BZ534" s="80">
        <v>0</v>
      </c>
      <c r="CA534" s="80">
        <v>0</v>
      </c>
      <c r="CB534" s="80">
        <v>0</v>
      </c>
      <c r="CC534" s="80">
        <v>0</v>
      </c>
    </row>
    <row r="535" spans="1:81">
      <c r="A535" s="80" t="s">
        <v>2320</v>
      </c>
      <c r="B535" s="80">
        <v>65</v>
      </c>
      <c r="C535" s="80">
        <v>14</v>
      </c>
      <c r="D535" s="80">
        <v>4</v>
      </c>
      <c r="E535" s="80">
        <v>2017</v>
      </c>
      <c r="F535" s="80" t="s">
        <v>71</v>
      </c>
      <c r="G535" s="80" t="s">
        <v>2306</v>
      </c>
      <c r="H535" s="80" t="s">
        <v>2307</v>
      </c>
      <c r="I535" s="177"/>
      <c r="J535" s="81">
        <v>0.35432062083794658</v>
      </c>
      <c r="K535" s="81">
        <v>0.47366982547076852</v>
      </c>
      <c r="L535" s="81">
        <v>3.9203251593175237</v>
      </c>
      <c r="M535" s="81">
        <v>1.8882680725658916</v>
      </c>
      <c r="N535" s="81">
        <v>4.7003623295510719</v>
      </c>
      <c r="O535" s="81">
        <v>2.4987852059215894</v>
      </c>
      <c r="P535" s="81">
        <v>3.8526990451450858</v>
      </c>
      <c r="Q535" s="81">
        <v>0.17778661502676557</v>
      </c>
      <c r="R535" s="81">
        <v>0</v>
      </c>
      <c r="S535" s="81">
        <v>0.26177948380449612</v>
      </c>
      <c r="T535" s="82"/>
      <c r="U535" s="81">
        <v>26869</v>
      </c>
      <c r="V535" s="81">
        <v>154</v>
      </c>
      <c r="W535" s="81">
        <v>82</v>
      </c>
      <c r="X535" s="81">
        <v>469</v>
      </c>
      <c r="Y535" s="81">
        <v>871</v>
      </c>
      <c r="Z535" s="81">
        <v>1494</v>
      </c>
      <c r="AA535" s="81">
        <v>798</v>
      </c>
      <c r="AB535" s="81">
        <v>2603</v>
      </c>
      <c r="AC535" s="81">
        <v>0</v>
      </c>
      <c r="AD535" s="81">
        <v>0.26177948380449612</v>
      </c>
      <c r="AE535" s="82"/>
      <c r="AF535" s="81">
        <v>453450.58620957547</v>
      </c>
      <c r="AG535" s="81">
        <v>325206.0371893979</v>
      </c>
      <c r="AH535" s="81">
        <v>847778.97539879405</v>
      </c>
      <c r="AI535" s="81">
        <v>2763366.619264056</v>
      </c>
      <c r="AJ535" s="81">
        <v>4858374.0863790885</v>
      </c>
      <c r="AK535" s="81">
        <v>0</v>
      </c>
      <c r="AL535" s="81">
        <v>0</v>
      </c>
      <c r="AM535" s="81">
        <v>357565.99430264189</v>
      </c>
      <c r="AN535" s="81">
        <v>0</v>
      </c>
      <c r="AO535" s="81">
        <v>0</v>
      </c>
      <c r="AP535" s="82"/>
      <c r="AQ535" s="81">
        <v>25</v>
      </c>
      <c r="AR535" s="81">
        <v>0</v>
      </c>
      <c r="AS535" s="81">
        <v>0</v>
      </c>
      <c r="AT535" s="81">
        <v>0</v>
      </c>
      <c r="AU535" s="81">
        <v>0</v>
      </c>
      <c r="AV535" s="81">
        <v>0</v>
      </c>
      <c r="AW535" s="81" t="s">
        <v>564</v>
      </c>
      <c r="AX535" s="82"/>
      <c r="AY535" s="81">
        <v>121.9</v>
      </c>
      <c r="AZ535" s="81">
        <v>0</v>
      </c>
      <c r="BA535" s="81">
        <v>0</v>
      </c>
      <c r="BB535" s="81">
        <v>0</v>
      </c>
      <c r="BC535" s="81">
        <v>0</v>
      </c>
      <c r="BD535" s="81">
        <v>0</v>
      </c>
      <c r="BE535" s="81" t="s">
        <v>564</v>
      </c>
      <c r="BF535" s="82"/>
      <c r="BG535" s="81">
        <v>0</v>
      </c>
      <c r="BH535" s="81">
        <v>0</v>
      </c>
      <c r="BI535" s="81">
        <v>0</v>
      </c>
      <c r="BJ535" s="81">
        <v>0</v>
      </c>
      <c r="BK535" s="81">
        <v>0</v>
      </c>
      <c r="BL535" s="81">
        <v>0</v>
      </c>
      <c r="BM535" s="82"/>
      <c r="BN535" s="81">
        <v>0</v>
      </c>
      <c r="BO535" s="81">
        <v>0</v>
      </c>
      <c r="BP535" s="81">
        <v>0</v>
      </c>
      <c r="BQ535" s="81">
        <v>0</v>
      </c>
      <c r="BR535" s="81">
        <v>0</v>
      </c>
      <c r="BS535" s="81">
        <v>0</v>
      </c>
      <c r="BT535"/>
      <c r="BU535" s="80">
        <v>0</v>
      </c>
      <c r="BV535" s="80">
        <v>0</v>
      </c>
      <c r="BW535" s="80">
        <v>0</v>
      </c>
      <c r="BX535" s="80">
        <v>0</v>
      </c>
      <c r="BY535" s="80">
        <v>0</v>
      </c>
      <c r="BZ535" s="80">
        <v>0</v>
      </c>
      <c r="CA535" s="80">
        <v>0</v>
      </c>
      <c r="CB535" s="80">
        <v>0</v>
      </c>
      <c r="CC535" s="80">
        <v>0</v>
      </c>
    </row>
    <row r="536" spans="1:81">
      <c r="A536" s="80" t="s">
        <v>2321</v>
      </c>
      <c r="B536" s="80">
        <v>66</v>
      </c>
      <c r="C536" s="80">
        <v>15</v>
      </c>
      <c r="D536" s="80">
        <v>4</v>
      </c>
      <c r="E536" s="80">
        <v>2018</v>
      </c>
      <c r="F536" s="80" t="s">
        <v>93</v>
      </c>
      <c r="G536" s="80" t="s">
        <v>2306</v>
      </c>
      <c r="H536" s="80" t="s">
        <v>2307</v>
      </c>
      <c r="I536" s="177"/>
      <c r="J536" s="81">
        <v>0.5079396845425368</v>
      </c>
      <c r="K536" s="81">
        <v>0.44790545062915277</v>
      </c>
      <c r="L536" s="81">
        <v>3.5929063642571113</v>
      </c>
      <c r="M536" s="81">
        <v>1.9784960138561789</v>
      </c>
      <c r="N536" s="81">
        <v>4.0237451958475399</v>
      </c>
      <c r="O536" s="81">
        <v>2.4584029792964719</v>
      </c>
      <c r="P536" s="81">
        <v>3.6709518093329514</v>
      </c>
      <c r="Q536" s="81">
        <v>0.16218830574547494</v>
      </c>
      <c r="R536" s="81">
        <v>0</v>
      </c>
      <c r="S536" s="81">
        <v>0.21928710999296708</v>
      </c>
      <c r="T536" s="82"/>
      <c r="U536" s="81">
        <v>34712</v>
      </c>
      <c r="V536" s="81">
        <v>154</v>
      </c>
      <c r="W536" s="81">
        <v>82</v>
      </c>
      <c r="X536" s="81">
        <v>469</v>
      </c>
      <c r="Y536" s="81">
        <v>875</v>
      </c>
      <c r="Z536" s="81">
        <v>1498</v>
      </c>
      <c r="AA536" s="81">
        <v>768</v>
      </c>
      <c r="AB536" s="81">
        <v>2559</v>
      </c>
      <c r="AC536" s="81">
        <v>0</v>
      </c>
      <c r="AD536" s="81">
        <v>0.21928710999296711</v>
      </c>
      <c r="AE536" s="82"/>
      <c r="AF536" s="81">
        <v>639646.68716451875</v>
      </c>
      <c r="AG536" s="81">
        <v>304285.2491173445</v>
      </c>
      <c r="AH536" s="81">
        <v>816979.57534223946</v>
      </c>
      <c r="AI536" s="81">
        <v>2790721.4947568271</v>
      </c>
      <c r="AJ536" s="81">
        <v>4412893.9304191275</v>
      </c>
      <c r="AK536" s="81">
        <v>0</v>
      </c>
      <c r="AL536" s="81">
        <v>0</v>
      </c>
      <c r="AM536" s="81">
        <v>352249.19231110951</v>
      </c>
      <c r="AN536" s="81">
        <v>0</v>
      </c>
      <c r="AO536" s="81">
        <v>0</v>
      </c>
      <c r="AP536" s="82"/>
      <c r="AQ536" s="81">
        <v>26</v>
      </c>
      <c r="AR536" s="81">
        <v>0</v>
      </c>
      <c r="AS536" s="81">
        <v>0</v>
      </c>
      <c r="AT536" s="81">
        <v>0</v>
      </c>
      <c r="AU536" s="81">
        <v>0</v>
      </c>
      <c r="AV536" s="81">
        <v>0</v>
      </c>
      <c r="AW536" s="81" t="s">
        <v>564</v>
      </c>
      <c r="AX536" s="82"/>
      <c r="AY536" s="81">
        <v>128.19999999999999</v>
      </c>
      <c r="AZ536" s="81">
        <v>0</v>
      </c>
      <c r="BA536" s="81">
        <v>0</v>
      </c>
      <c r="BB536" s="81">
        <v>0</v>
      </c>
      <c r="BC536" s="81">
        <v>0</v>
      </c>
      <c r="BD536" s="81">
        <v>0</v>
      </c>
      <c r="BE536" s="81" t="s">
        <v>564</v>
      </c>
      <c r="BF536" s="82"/>
      <c r="BG536" s="81">
        <v>0</v>
      </c>
      <c r="BH536" s="81">
        <v>0</v>
      </c>
      <c r="BI536" s="81">
        <v>0</v>
      </c>
      <c r="BJ536" s="81">
        <v>0</v>
      </c>
      <c r="BK536" s="81">
        <v>0</v>
      </c>
      <c r="BL536" s="81">
        <v>0</v>
      </c>
      <c r="BM536" s="82"/>
      <c r="BN536" s="81">
        <v>0</v>
      </c>
      <c r="BO536" s="81">
        <v>0</v>
      </c>
      <c r="BP536" s="81">
        <v>0</v>
      </c>
      <c r="BQ536" s="81">
        <v>0</v>
      </c>
      <c r="BR536" s="81">
        <v>0</v>
      </c>
      <c r="BS536" s="81">
        <v>0</v>
      </c>
      <c r="BT536"/>
      <c r="BU536" s="80">
        <v>0</v>
      </c>
      <c r="BV536" s="80">
        <v>0</v>
      </c>
      <c r="BW536" s="80">
        <v>0</v>
      </c>
      <c r="BX536" s="80">
        <v>0</v>
      </c>
      <c r="BY536" s="80">
        <v>0</v>
      </c>
      <c r="BZ536" s="80">
        <v>0</v>
      </c>
      <c r="CA536" s="80">
        <v>0</v>
      </c>
      <c r="CB536" s="80">
        <v>0</v>
      </c>
      <c r="CC536" s="80">
        <v>0</v>
      </c>
    </row>
    <row r="537" spans="1:81">
      <c r="A537" s="80" t="s">
        <v>2322</v>
      </c>
      <c r="B537" s="80">
        <v>67</v>
      </c>
      <c r="C537" s="80">
        <v>16</v>
      </c>
      <c r="D537" s="80">
        <v>4</v>
      </c>
      <c r="E537" s="80">
        <v>2019</v>
      </c>
      <c r="F537" s="80" t="s">
        <v>73</v>
      </c>
      <c r="G537" s="80" t="s">
        <v>2306</v>
      </c>
      <c r="H537" s="80" t="s">
        <v>2307</v>
      </c>
      <c r="I537" s="177"/>
      <c r="J537" s="81">
        <v>0.67489598267859041</v>
      </c>
      <c r="K537" s="81">
        <v>0.41975401649316213</v>
      </c>
      <c r="L537" s="81">
        <v>3.6261767206152111</v>
      </c>
      <c r="M537" s="81">
        <v>1.8697907515694956</v>
      </c>
      <c r="N537" s="81">
        <v>3.9042388881512906</v>
      </c>
      <c r="O537" s="81">
        <v>2.3863202622161039</v>
      </c>
      <c r="P537" s="81">
        <v>3.5974995202946887</v>
      </c>
      <c r="Q537" s="81">
        <v>0.15519760665079099</v>
      </c>
      <c r="R537" s="81">
        <v>0</v>
      </c>
      <c r="S537" s="81">
        <v>0.22880627482029234</v>
      </c>
      <c r="T537" s="82"/>
      <c r="U537" s="81">
        <v>48644</v>
      </c>
      <c r="V537" s="81">
        <v>154</v>
      </c>
      <c r="W537" s="81">
        <v>82</v>
      </c>
      <c r="X537" s="81">
        <v>469</v>
      </c>
      <c r="Y537" s="81">
        <v>902</v>
      </c>
      <c r="Z537" s="81">
        <v>1494</v>
      </c>
      <c r="AA537" s="81">
        <v>747</v>
      </c>
      <c r="AB537" s="81">
        <v>2515</v>
      </c>
      <c r="AC537" s="81">
        <v>0</v>
      </c>
      <c r="AD537" s="81">
        <v>0.22880627482029231</v>
      </c>
      <c r="AE537" s="82"/>
      <c r="AF537" s="81">
        <v>907503.94059920602</v>
      </c>
      <c r="AG537" s="81">
        <v>292761.71312023478</v>
      </c>
      <c r="AH537" s="81">
        <v>850700.98131308227</v>
      </c>
      <c r="AI537" s="81">
        <v>2700486.494076977</v>
      </c>
      <c r="AJ537" s="81">
        <v>4330584.9575901292</v>
      </c>
      <c r="AK537" s="81">
        <v>0</v>
      </c>
      <c r="AL537" s="81">
        <v>0</v>
      </c>
      <c r="AM537" s="81">
        <v>342524.06709013658</v>
      </c>
      <c r="AN537" s="81">
        <v>0</v>
      </c>
      <c r="AO537" s="81">
        <v>0</v>
      </c>
      <c r="AP537" s="82"/>
      <c r="AQ537" s="81">
        <v>26</v>
      </c>
      <c r="AR537" s="81">
        <v>0</v>
      </c>
      <c r="AS537" s="81">
        <v>0</v>
      </c>
      <c r="AT537" s="81">
        <v>0</v>
      </c>
      <c r="AU537" s="81">
        <v>0</v>
      </c>
      <c r="AV537" s="81">
        <v>0</v>
      </c>
      <c r="AW537" s="81" t="s">
        <v>564</v>
      </c>
      <c r="AX537" s="82"/>
      <c r="AY537" s="81">
        <v>127.9</v>
      </c>
      <c r="AZ537" s="81">
        <v>0</v>
      </c>
      <c r="BA537" s="81">
        <v>0</v>
      </c>
      <c r="BB537" s="81">
        <v>0</v>
      </c>
      <c r="BC537" s="81">
        <v>0</v>
      </c>
      <c r="BD537" s="81">
        <v>0</v>
      </c>
      <c r="BE537" s="81" t="s">
        <v>564</v>
      </c>
      <c r="BF537" s="82"/>
      <c r="BG537" s="81">
        <v>0</v>
      </c>
      <c r="BH537" s="81">
        <v>0</v>
      </c>
      <c r="BI537" s="81">
        <v>0</v>
      </c>
      <c r="BJ537" s="81">
        <v>0</v>
      </c>
      <c r="BK537" s="81">
        <v>0</v>
      </c>
      <c r="BL537" s="81">
        <v>0</v>
      </c>
      <c r="BM537" s="82"/>
      <c r="BN537" s="81">
        <v>0</v>
      </c>
      <c r="BO537" s="81">
        <v>0</v>
      </c>
      <c r="BP537" s="81">
        <v>0</v>
      </c>
      <c r="BQ537" s="81">
        <v>0</v>
      </c>
      <c r="BR537" s="81">
        <v>0</v>
      </c>
      <c r="BS537" s="81">
        <v>0</v>
      </c>
      <c r="BT537"/>
      <c r="BU537" s="80">
        <v>0</v>
      </c>
      <c r="BV537" s="80">
        <v>0</v>
      </c>
      <c r="BW537" s="80">
        <v>0</v>
      </c>
      <c r="BX537" s="80">
        <v>0</v>
      </c>
      <c r="BY537" s="80">
        <v>0</v>
      </c>
      <c r="BZ537" s="80">
        <v>0</v>
      </c>
      <c r="CA537" s="80">
        <v>0</v>
      </c>
      <c r="CB537" s="80">
        <v>0</v>
      </c>
      <c r="CC537" s="80">
        <v>0</v>
      </c>
    </row>
    <row r="538" spans="1:81">
      <c r="A538" s="80" t="s">
        <v>2323</v>
      </c>
      <c r="B538" s="80">
        <v>68</v>
      </c>
      <c r="C538" s="80">
        <v>17</v>
      </c>
      <c r="D538" s="80">
        <v>4</v>
      </c>
      <c r="E538" s="80">
        <v>2020</v>
      </c>
      <c r="F538" s="80" t="s">
        <v>218</v>
      </c>
      <c r="G538" s="80" t="s">
        <v>2306</v>
      </c>
      <c r="H538" s="80" t="s">
        <v>2307</v>
      </c>
      <c r="I538" s="177"/>
      <c r="J538" s="81">
        <v>2.043301652888013</v>
      </c>
      <c r="K538" s="81">
        <v>0.93397795039509235</v>
      </c>
      <c r="L538" s="81">
        <v>2.9911672938774916</v>
      </c>
      <c r="M538" s="81">
        <v>2.2208501067893698</v>
      </c>
      <c r="N538" s="81">
        <v>3.9578562447194972</v>
      </c>
      <c r="O538" s="81">
        <v>2.087955349872979</v>
      </c>
      <c r="P538" s="81">
        <v>3.4618496872881575</v>
      </c>
      <c r="Q538" s="81">
        <v>0.14852822788048689</v>
      </c>
      <c r="R538" s="81">
        <v>0</v>
      </c>
      <c r="S538" s="81">
        <v>0.2580225457482403</v>
      </c>
      <c r="T538" s="82"/>
      <c r="U538" s="81">
        <v>155086</v>
      </c>
      <c r="V538" s="81">
        <v>295</v>
      </c>
      <c r="W538" s="81">
        <v>81</v>
      </c>
      <c r="X538" s="81">
        <v>594</v>
      </c>
      <c r="Y538" s="81">
        <v>972</v>
      </c>
      <c r="Z538" s="81">
        <v>1492</v>
      </c>
      <c r="AA538" s="81">
        <v>781</v>
      </c>
      <c r="AB538" s="81">
        <v>2519</v>
      </c>
      <c r="AC538" s="81">
        <v>0</v>
      </c>
      <c r="AD538" s="81">
        <v>0.2580225457482403</v>
      </c>
      <c r="AE538" s="82"/>
      <c r="AF538" s="81">
        <v>2729864.6931726928</v>
      </c>
      <c r="AG538" s="81">
        <v>664332.49704382359</v>
      </c>
      <c r="AH538" s="81">
        <v>725233.23704995017</v>
      </c>
      <c r="AI538" s="81">
        <v>3415671.4973627198</v>
      </c>
      <c r="AJ538" s="81">
        <v>4505942.6180220656</v>
      </c>
      <c r="AK538" s="81"/>
      <c r="AL538" s="81"/>
      <c r="AM538" s="81">
        <v>328757.48667371937</v>
      </c>
      <c r="AN538" s="81"/>
      <c r="AO538" s="81"/>
      <c r="AP538" s="82"/>
      <c r="AQ538" s="81">
        <v>26</v>
      </c>
      <c r="AR538" s="81">
        <v>0</v>
      </c>
      <c r="AS538" s="81">
        <v>0</v>
      </c>
      <c r="AT538" s="81">
        <v>1</v>
      </c>
      <c r="AU538" s="81">
        <v>0</v>
      </c>
      <c r="AV538" s="81">
        <v>0</v>
      </c>
      <c r="AW538" s="81">
        <v>0</v>
      </c>
      <c r="AX538" s="82"/>
      <c r="AY538" s="81">
        <v>127.9</v>
      </c>
      <c r="AZ538" s="81">
        <v>0</v>
      </c>
      <c r="BA538" s="81">
        <v>0</v>
      </c>
      <c r="BB538" s="81">
        <v>1000</v>
      </c>
      <c r="BC538" s="81">
        <v>0</v>
      </c>
      <c r="BD538" s="81">
        <v>0</v>
      </c>
      <c r="BE538" s="81">
        <v>0</v>
      </c>
      <c r="BF538" s="82"/>
      <c r="BG538" s="81">
        <v>0</v>
      </c>
      <c r="BH538" s="81">
        <v>0</v>
      </c>
      <c r="BI538" s="81">
        <v>0</v>
      </c>
      <c r="BJ538" s="81">
        <v>0</v>
      </c>
      <c r="BK538" s="81">
        <v>0</v>
      </c>
      <c r="BL538" s="81">
        <v>0</v>
      </c>
      <c r="BM538" s="82"/>
      <c r="BN538" s="81">
        <v>0</v>
      </c>
      <c r="BO538" s="81">
        <v>0</v>
      </c>
      <c r="BP538" s="81">
        <v>0</v>
      </c>
      <c r="BQ538" s="81">
        <v>0</v>
      </c>
      <c r="BR538" s="81">
        <v>0</v>
      </c>
      <c r="BS538" s="81">
        <v>0</v>
      </c>
      <c r="BT538"/>
      <c r="BU538" s="80">
        <v>0</v>
      </c>
      <c r="BV538" s="80">
        <v>0</v>
      </c>
      <c r="BW538" s="80">
        <v>0</v>
      </c>
      <c r="BX538" s="80">
        <v>0</v>
      </c>
      <c r="BY538" s="80">
        <v>0</v>
      </c>
      <c r="BZ538" s="80">
        <v>0</v>
      </c>
      <c r="CA538" s="80">
        <v>0</v>
      </c>
      <c r="CB538" s="80">
        <v>0</v>
      </c>
      <c r="CC538" s="80">
        <v>0</v>
      </c>
    </row>
    <row r="539" spans="1:81">
      <c r="A539" s="80" t="s">
        <v>2324</v>
      </c>
      <c r="B539" s="80">
        <v>68</v>
      </c>
      <c r="C539" s="80">
        <v>18</v>
      </c>
      <c r="D539" s="80">
        <v>4</v>
      </c>
      <c r="E539" s="80">
        <v>2021</v>
      </c>
      <c r="F539" s="80" t="s">
        <v>75</v>
      </c>
      <c r="G539" s="174" t="s">
        <v>2306</v>
      </c>
      <c r="H539" s="80" t="s">
        <v>2307</v>
      </c>
      <c r="I539" s="177"/>
      <c r="J539" s="81">
        <v>2.8843616988752325</v>
      </c>
      <c r="K539" s="81">
        <v>0.91377590871135905</v>
      </c>
      <c r="L539" s="81">
        <v>3.1280462744455058</v>
      </c>
      <c r="M539" s="81">
        <v>2.5659319145191417</v>
      </c>
      <c r="N539" s="81">
        <v>4.0137928230623237</v>
      </c>
      <c r="O539" s="81">
        <v>1.9992198046839917</v>
      </c>
      <c r="P539" s="81">
        <v>3.6089617779538088</v>
      </c>
      <c r="Q539" s="81">
        <v>0.14416459703370768</v>
      </c>
      <c r="R539" s="81">
        <v>0</v>
      </c>
      <c r="S539" s="81">
        <v>0.26566536847021149</v>
      </c>
      <c r="T539" s="82"/>
      <c r="U539" s="81">
        <v>227244</v>
      </c>
      <c r="V539" s="81">
        <v>295</v>
      </c>
      <c r="W539" s="81">
        <v>81</v>
      </c>
      <c r="X539" s="81">
        <v>594</v>
      </c>
      <c r="Y539" s="81">
        <v>931</v>
      </c>
      <c r="Z539" s="81">
        <v>1471</v>
      </c>
      <c r="AA539" s="81">
        <v>794</v>
      </c>
      <c r="AB539" s="81">
        <v>2416</v>
      </c>
      <c r="AC539" s="81">
        <v>0</v>
      </c>
      <c r="AD539" s="81">
        <v>0.26566536847021149</v>
      </c>
      <c r="AE539" s="82"/>
      <c r="AF539" s="81">
        <v>3920811.1958327475</v>
      </c>
      <c r="AG539" s="81">
        <v>623761.03932708409</v>
      </c>
      <c r="AH539" s="81">
        <v>664934.33713095752</v>
      </c>
      <c r="AI539" s="81">
        <v>3866577.4734330853</v>
      </c>
      <c r="AJ539" s="81">
        <v>4710449.3514818</v>
      </c>
      <c r="AK539" s="81">
        <v>0</v>
      </c>
      <c r="AL539" s="81">
        <v>0</v>
      </c>
      <c r="AM539" s="81">
        <v>317133.55294365186</v>
      </c>
      <c r="AN539" s="81">
        <v>0</v>
      </c>
      <c r="AO539" s="81">
        <v>0</v>
      </c>
      <c r="AP539" s="82"/>
      <c r="AQ539" s="81">
        <v>26</v>
      </c>
      <c r="AR539" s="81">
        <v>0</v>
      </c>
      <c r="AS539" s="81">
        <v>0</v>
      </c>
      <c r="AT539" s="81">
        <v>1</v>
      </c>
      <c r="AU539" s="81">
        <v>0</v>
      </c>
      <c r="AV539" s="81">
        <v>0</v>
      </c>
      <c r="AW539" s="81"/>
      <c r="AX539" s="82"/>
      <c r="AY539" s="81">
        <v>127.9</v>
      </c>
      <c r="AZ539" s="81">
        <v>0</v>
      </c>
      <c r="BA539" s="81">
        <v>0</v>
      </c>
      <c r="BB539" s="81">
        <v>1000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2325</v>
      </c>
      <c r="B540" s="80">
        <v>68</v>
      </c>
      <c r="C540" s="80">
        <v>19</v>
      </c>
      <c r="D540" s="80">
        <v>4</v>
      </c>
      <c r="E540" s="80">
        <v>2022</v>
      </c>
      <c r="F540" s="80" t="s">
        <v>568</v>
      </c>
      <c r="G540" s="174" t="s">
        <v>2306</v>
      </c>
      <c r="H540" s="80" t="s">
        <v>2307</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27</v>
      </c>
      <c r="AR540" s="81">
        <v>0</v>
      </c>
      <c r="AS540" s="81">
        <v>0</v>
      </c>
      <c r="AT540" s="81">
        <v>1</v>
      </c>
      <c r="AU540" s="81">
        <v>0</v>
      </c>
      <c r="AV540" s="81">
        <v>0</v>
      </c>
      <c r="AW540" s="81"/>
      <c r="AX540" s="82"/>
      <c r="AY540" s="81">
        <v>134.6</v>
      </c>
      <c r="AZ540" s="81">
        <v>0</v>
      </c>
      <c r="BA540" s="81">
        <v>0</v>
      </c>
      <c r="BB540" s="81">
        <v>1000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2326</v>
      </c>
      <c r="B541" s="80">
        <v>273</v>
      </c>
      <c r="C541" s="80">
        <v>1</v>
      </c>
      <c r="D541" s="80">
        <v>17</v>
      </c>
      <c r="E541" s="80">
        <v>1990</v>
      </c>
      <c r="F541" s="80" t="s">
        <v>562</v>
      </c>
      <c r="G541" s="80" t="s">
        <v>2327</v>
      </c>
      <c r="H541" s="80" t="s">
        <v>2328</v>
      </c>
      <c r="I541" s="177"/>
      <c r="J541" s="81">
        <v>6.9363459055927779</v>
      </c>
      <c r="K541" s="81">
        <v>1.311307568800778</v>
      </c>
      <c r="L541" s="81">
        <v>0</v>
      </c>
      <c r="M541" s="81">
        <v>3.973520112244485</v>
      </c>
      <c r="N541" s="81">
        <v>8.3968529071567186</v>
      </c>
      <c r="O541" s="81">
        <v>2.2902339377470953</v>
      </c>
      <c r="P541" s="81">
        <v>3.6118613349241033</v>
      </c>
      <c r="Q541" s="81">
        <v>0.33972623043660194</v>
      </c>
      <c r="R541" s="81">
        <v>0.49031823024063459</v>
      </c>
      <c r="S541" s="81">
        <v>0.33269338694252126</v>
      </c>
      <c r="T541" s="82"/>
      <c r="U541" s="81">
        <v>124646</v>
      </c>
      <c r="V541" s="81">
        <v>243</v>
      </c>
      <c r="W541" s="81">
        <v>0</v>
      </c>
      <c r="X541" s="81">
        <v>1220</v>
      </c>
      <c r="Y541" s="81">
        <v>2282</v>
      </c>
      <c r="Z541" s="81">
        <v>942</v>
      </c>
      <c r="AA541" s="81">
        <v>877</v>
      </c>
      <c r="AB541" s="81">
        <v>5516</v>
      </c>
      <c r="AC541" s="81">
        <v>84924</v>
      </c>
      <c r="AD541" s="81">
        <v>0.33269338694252126</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2329</v>
      </c>
      <c r="B542" s="80">
        <v>274</v>
      </c>
      <c r="C542" s="80">
        <v>2</v>
      </c>
      <c r="D542" s="80">
        <v>17</v>
      </c>
      <c r="E542" s="80">
        <v>2005</v>
      </c>
      <c r="F542" s="80" t="s">
        <v>565</v>
      </c>
      <c r="G542" s="80" t="s">
        <v>2327</v>
      </c>
      <c r="H542" s="80" t="s">
        <v>2328</v>
      </c>
      <c r="I542" s="177"/>
      <c r="J542" s="81">
        <v>2.4712743930244998</v>
      </c>
      <c r="K542" s="81">
        <v>1.1460757550092222</v>
      </c>
      <c r="L542" s="81">
        <v>0.79968435928624093</v>
      </c>
      <c r="M542" s="81">
        <v>5.513223445454889</v>
      </c>
      <c r="N542" s="81">
        <v>9.3742617694919357</v>
      </c>
      <c r="O542" s="81">
        <v>2.9939109867138067</v>
      </c>
      <c r="P542" s="81">
        <v>3.5150357921159205</v>
      </c>
      <c r="Q542" s="81">
        <v>0.23383285268456139</v>
      </c>
      <c r="R542" s="81">
        <v>0.70480403501073863</v>
      </c>
      <c r="S542" s="81">
        <v>0.3759689011036863</v>
      </c>
      <c r="T542" s="82"/>
      <c r="U542" s="81">
        <v>59158</v>
      </c>
      <c r="V542" s="81">
        <v>230</v>
      </c>
      <c r="W542" s="81">
        <v>8</v>
      </c>
      <c r="X542" s="81">
        <v>790</v>
      </c>
      <c r="Y542" s="81">
        <v>1957</v>
      </c>
      <c r="Z542" s="81">
        <v>1425</v>
      </c>
      <c r="AA542" s="81">
        <v>699</v>
      </c>
      <c r="AB542" s="81">
        <v>3969</v>
      </c>
      <c r="AC542" s="81">
        <v>124630</v>
      </c>
      <c r="AD542" s="81">
        <v>0.3759689011036863</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2330</v>
      </c>
      <c r="B543" s="80">
        <v>275</v>
      </c>
      <c r="C543" s="80">
        <v>3</v>
      </c>
      <c r="D543" s="80">
        <v>17</v>
      </c>
      <c r="E543" s="80">
        <v>2006</v>
      </c>
      <c r="F543" s="80" t="s">
        <v>566</v>
      </c>
      <c r="G543" s="80" t="s">
        <v>2327</v>
      </c>
      <c r="H543" s="80" t="s">
        <v>2328</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2331</v>
      </c>
      <c r="B544" s="80">
        <v>276</v>
      </c>
      <c r="C544" s="80">
        <v>4</v>
      </c>
      <c r="D544" s="80">
        <v>17</v>
      </c>
      <c r="E544" s="80">
        <v>2007</v>
      </c>
      <c r="F544" s="80" t="s">
        <v>567</v>
      </c>
      <c r="G544" s="80" t="s">
        <v>2327</v>
      </c>
      <c r="H544" s="80" t="s">
        <v>2328</v>
      </c>
      <c r="I544" s="177"/>
      <c r="J544" s="81">
        <v>1.265124743422074</v>
      </c>
      <c r="K544" s="81">
        <v>0.95360098064318455</v>
      </c>
      <c r="L544" s="81">
        <v>2.212668619228475</v>
      </c>
      <c r="M544" s="81">
        <v>5.7134816916562521</v>
      </c>
      <c r="N544" s="81">
        <v>8.376359657903544</v>
      </c>
      <c r="O544" s="81">
        <v>2.8456443294951805</v>
      </c>
      <c r="P544" s="81">
        <v>3.3958234379078767</v>
      </c>
      <c r="Q544" s="81">
        <v>0.23252044585104181</v>
      </c>
      <c r="R544" s="81">
        <v>0.69737724469425655</v>
      </c>
      <c r="S544" s="81">
        <v>0.42290868264027615</v>
      </c>
      <c r="T544" s="82"/>
      <c r="U544" s="81">
        <v>35030</v>
      </c>
      <c r="V544" s="81">
        <v>243</v>
      </c>
      <c r="W544" s="81">
        <v>21</v>
      </c>
      <c r="X544" s="81">
        <v>922</v>
      </c>
      <c r="Y544" s="81">
        <v>1900</v>
      </c>
      <c r="Z544" s="81">
        <v>1408</v>
      </c>
      <c r="AA544" s="81">
        <v>665</v>
      </c>
      <c r="AB544" s="81">
        <v>3738</v>
      </c>
      <c r="AC544" s="81">
        <v>126855</v>
      </c>
      <c r="AD544" s="81">
        <v>0.42290868264027615</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2332</v>
      </c>
      <c r="B545" s="80">
        <v>277</v>
      </c>
      <c r="C545" s="80">
        <v>5</v>
      </c>
      <c r="D545" s="80">
        <v>17</v>
      </c>
      <c r="E545" s="80">
        <v>2008</v>
      </c>
      <c r="F545" s="80" t="s">
        <v>84</v>
      </c>
      <c r="G545" s="80" t="s">
        <v>2327</v>
      </c>
      <c r="H545" s="80" t="s">
        <v>2328</v>
      </c>
      <c r="I545" s="177"/>
      <c r="J545" s="81">
        <v>1.146964830417488</v>
      </c>
      <c r="K545" s="81">
        <v>0.75896903194514442</v>
      </c>
      <c r="L545" s="81">
        <v>1.7947108725216914</v>
      </c>
      <c r="M545" s="81">
        <v>5.8945567280855489</v>
      </c>
      <c r="N545" s="81">
        <v>8.5177042279309934</v>
      </c>
      <c r="O545" s="81">
        <v>2.7491538472990102</v>
      </c>
      <c r="P545" s="81">
        <v>3.3052418039127134</v>
      </c>
      <c r="Q545" s="81">
        <v>0.22441628057056651</v>
      </c>
      <c r="R545" s="81">
        <v>0.68084366207527103</v>
      </c>
      <c r="S545" s="81">
        <v>0.20486893583761673</v>
      </c>
      <c r="T545" s="82"/>
      <c r="U545" s="81">
        <v>35289</v>
      </c>
      <c r="V545" s="81">
        <v>243</v>
      </c>
      <c r="W545" s="81">
        <v>21</v>
      </c>
      <c r="X545" s="81">
        <v>922</v>
      </c>
      <c r="Y545" s="81">
        <v>1889</v>
      </c>
      <c r="Z545" s="81">
        <v>1408</v>
      </c>
      <c r="AA545" s="81">
        <v>648</v>
      </c>
      <c r="AB545" s="81">
        <v>3667</v>
      </c>
      <c r="AC545" s="81">
        <v>128602</v>
      </c>
      <c r="AD545" s="81">
        <v>0.20486893583761673</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2333</v>
      </c>
      <c r="B546" s="80">
        <v>278</v>
      </c>
      <c r="C546" s="80">
        <v>6</v>
      </c>
      <c r="D546" s="80">
        <v>17</v>
      </c>
      <c r="E546" s="80">
        <v>2009</v>
      </c>
      <c r="F546" s="80" t="s">
        <v>85</v>
      </c>
      <c r="G546" s="80" t="s">
        <v>2327</v>
      </c>
      <c r="H546" s="80" t="s">
        <v>2328</v>
      </c>
      <c r="I546" s="177"/>
      <c r="J546" s="81">
        <v>1.3533002818459725</v>
      </c>
      <c r="K546" s="81">
        <v>0.71040404830246662</v>
      </c>
      <c r="L546" s="81">
        <v>0.8019188291431415</v>
      </c>
      <c r="M546" s="81">
        <v>5.2542385175588668</v>
      </c>
      <c r="N546" s="81">
        <v>7.4321350387766465</v>
      </c>
      <c r="O546" s="81">
        <v>2.7812701681758427</v>
      </c>
      <c r="P546" s="81">
        <v>3.2145916003111954</v>
      </c>
      <c r="Q546" s="81">
        <v>0.21016507465616827</v>
      </c>
      <c r="R546" s="81">
        <v>0.69111881930921515</v>
      </c>
      <c r="S546" s="81">
        <v>0.42537015379194859</v>
      </c>
      <c r="T546" s="82"/>
      <c r="U546" s="81">
        <v>32108</v>
      </c>
      <c r="V546" s="81">
        <v>233</v>
      </c>
      <c r="W546" s="81">
        <v>14</v>
      </c>
      <c r="X546" s="81">
        <v>899</v>
      </c>
      <c r="Y546" s="81">
        <v>1887</v>
      </c>
      <c r="Z546" s="81">
        <v>1406</v>
      </c>
      <c r="AA546" s="81">
        <v>647</v>
      </c>
      <c r="AB546" s="81">
        <v>3605</v>
      </c>
      <c r="AC546" s="81">
        <v>127355</v>
      </c>
      <c r="AD546" s="81">
        <v>0.42537015379194859</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0</v>
      </c>
      <c r="BJ546" s="81">
        <v>0</v>
      </c>
      <c r="BK546" s="81">
        <v>0</v>
      </c>
      <c r="BL546" s="81">
        <v>0</v>
      </c>
      <c r="BM546" s="82"/>
      <c r="BN546" s="81">
        <v>0</v>
      </c>
      <c r="BO546" s="81">
        <v>0</v>
      </c>
      <c r="BP546" s="81">
        <v>0</v>
      </c>
      <c r="BQ546" s="81">
        <v>0</v>
      </c>
      <c r="BR546" s="81">
        <v>0</v>
      </c>
      <c r="BS546" s="81">
        <v>0</v>
      </c>
      <c r="BT546"/>
      <c r="BU546" s="80"/>
      <c r="BV546" s="80"/>
      <c r="BW546" s="80"/>
      <c r="BX546" s="80"/>
      <c r="BY546" s="80"/>
      <c r="BZ546" s="80"/>
      <c r="CA546" s="80"/>
      <c r="CB546" s="80"/>
      <c r="CC546" s="80"/>
    </row>
    <row r="547" spans="1:81">
      <c r="A547" s="80" t="s">
        <v>2334</v>
      </c>
      <c r="B547" s="80">
        <v>279</v>
      </c>
      <c r="C547" s="80">
        <v>7</v>
      </c>
      <c r="D547" s="80">
        <v>17</v>
      </c>
      <c r="E547" s="80">
        <v>2010</v>
      </c>
      <c r="F547" s="80" t="s">
        <v>86</v>
      </c>
      <c r="G547" s="80" t="s">
        <v>2327</v>
      </c>
      <c r="H547" s="80" t="s">
        <v>2328</v>
      </c>
      <c r="I547" s="177"/>
      <c r="J547" s="81">
        <v>1.6162449620094321</v>
      </c>
      <c r="K547" s="81">
        <v>0.88328868558161566</v>
      </c>
      <c r="L547" s="81">
        <v>0.74285623448209337</v>
      </c>
      <c r="M547" s="81">
        <v>6.0092189765617503</v>
      </c>
      <c r="N547" s="81">
        <v>8.9377770681886375</v>
      </c>
      <c r="O547" s="81">
        <v>2.8235377802460824</v>
      </c>
      <c r="P547" s="81">
        <v>3.2663537637529854</v>
      </c>
      <c r="Q547" s="81">
        <v>0.21592567993720507</v>
      </c>
      <c r="R547" s="81">
        <v>0.7232665477988629</v>
      </c>
      <c r="S547" s="81">
        <v>0.36834958987682981</v>
      </c>
      <c r="T547" s="82"/>
      <c r="U547" s="81">
        <v>40804</v>
      </c>
      <c r="V547" s="81">
        <v>233</v>
      </c>
      <c r="W547" s="81">
        <v>14</v>
      </c>
      <c r="X547" s="81">
        <v>899</v>
      </c>
      <c r="Y547" s="81">
        <v>1867</v>
      </c>
      <c r="Z547" s="81">
        <v>1434</v>
      </c>
      <c r="AA547" s="81">
        <v>641</v>
      </c>
      <c r="AB547" s="81">
        <v>3549</v>
      </c>
      <c r="AC547" s="81">
        <v>126303</v>
      </c>
      <c r="AD547" s="81">
        <v>0.36834958987682981</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0</v>
      </c>
      <c r="BJ547" s="81">
        <v>0</v>
      </c>
      <c r="BK547" s="81">
        <v>0</v>
      </c>
      <c r="BL547" s="81">
        <v>0</v>
      </c>
      <c r="BM547" s="82"/>
      <c r="BN547" s="81">
        <v>0</v>
      </c>
      <c r="BO547" s="81">
        <v>0</v>
      </c>
      <c r="BP547" s="81">
        <v>0</v>
      </c>
      <c r="BQ547" s="81">
        <v>0</v>
      </c>
      <c r="BR547" s="81">
        <v>0</v>
      </c>
      <c r="BS547" s="81">
        <v>0</v>
      </c>
      <c r="BT547"/>
      <c r="BU547" s="80">
        <v>0</v>
      </c>
      <c r="BV547" s="80">
        <v>0</v>
      </c>
      <c r="BW547" s="80">
        <v>0</v>
      </c>
      <c r="BX547" s="80">
        <v>0</v>
      </c>
      <c r="BY547" s="80">
        <v>0</v>
      </c>
      <c r="BZ547" s="80">
        <v>0</v>
      </c>
      <c r="CA547" s="80">
        <v>0</v>
      </c>
      <c r="CB547" s="80">
        <v>0</v>
      </c>
      <c r="CC547" s="80">
        <v>0</v>
      </c>
    </row>
    <row r="548" spans="1:81">
      <c r="A548" s="80" t="s">
        <v>2335</v>
      </c>
      <c r="B548" s="80">
        <v>280</v>
      </c>
      <c r="C548" s="80">
        <v>8</v>
      </c>
      <c r="D548" s="80">
        <v>17</v>
      </c>
      <c r="E548" s="80">
        <v>2011</v>
      </c>
      <c r="F548" s="80" t="s">
        <v>87</v>
      </c>
      <c r="G548" s="80" t="s">
        <v>2327</v>
      </c>
      <c r="H548" s="80" t="s">
        <v>2328</v>
      </c>
      <c r="I548" s="177"/>
      <c r="J548" s="81">
        <v>1.3688692052527653</v>
      </c>
      <c r="K548" s="81">
        <v>1.1735681784169305</v>
      </c>
      <c r="L548" s="81">
        <v>0.72623311380503497</v>
      </c>
      <c r="M548" s="81">
        <v>5.5071925557770154</v>
      </c>
      <c r="N548" s="81">
        <v>8.3922934252038122</v>
      </c>
      <c r="O548" s="81">
        <v>2.7808448633067306</v>
      </c>
      <c r="P548" s="81">
        <v>3.0086621499539987</v>
      </c>
      <c r="Q548" s="81">
        <v>0.24337839909415052</v>
      </c>
      <c r="R548" s="81">
        <v>0.72532511144214107</v>
      </c>
      <c r="S548" s="81">
        <v>0.44969138725213409</v>
      </c>
      <c r="T548" s="82"/>
      <c r="U548" s="81">
        <v>36393</v>
      </c>
      <c r="V548" s="81">
        <v>233</v>
      </c>
      <c r="W548" s="81">
        <v>14</v>
      </c>
      <c r="X548" s="81">
        <v>899</v>
      </c>
      <c r="Y548" s="81">
        <v>1845</v>
      </c>
      <c r="Z548" s="81">
        <v>1443</v>
      </c>
      <c r="AA548" s="81">
        <v>608</v>
      </c>
      <c r="AB548" s="81">
        <v>3468</v>
      </c>
      <c r="AC548" s="81">
        <v>126453</v>
      </c>
      <c r="AD548" s="81">
        <v>0.44969138725213409</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0</v>
      </c>
      <c r="BJ548" s="81">
        <v>0</v>
      </c>
      <c r="BK548" s="81">
        <v>0</v>
      </c>
      <c r="BL548" s="81">
        <v>0</v>
      </c>
      <c r="BM548" s="82"/>
      <c r="BN548" s="81">
        <v>0</v>
      </c>
      <c r="BO548" s="81">
        <v>0</v>
      </c>
      <c r="BP548" s="81">
        <v>0</v>
      </c>
      <c r="BQ548" s="81">
        <v>0</v>
      </c>
      <c r="BR548" s="81">
        <v>0</v>
      </c>
      <c r="BS548" s="81">
        <v>0</v>
      </c>
      <c r="BT548"/>
      <c r="BU548" s="80">
        <v>0</v>
      </c>
      <c r="BV548" s="80">
        <v>0</v>
      </c>
      <c r="BW548" s="80">
        <v>0</v>
      </c>
      <c r="BX548" s="80">
        <v>0</v>
      </c>
      <c r="BY548" s="80">
        <v>0</v>
      </c>
      <c r="BZ548" s="80">
        <v>0</v>
      </c>
      <c r="CA548" s="80">
        <v>0</v>
      </c>
      <c r="CB548" s="80">
        <v>0</v>
      </c>
      <c r="CC548" s="80">
        <v>0</v>
      </c>
    </row>
    <row r="549" spans="1:81">
      <c r="A549" s="80" t="s">
        <v>2336</v>
      </c>
      <c r="B549" s="80">
        <v>281</v>
      </c>
      <c r="C549" s="80">
        <v>9</v>
      </c>
      <c r="D549" s="80">
        <v>17</v>
      </c>
      <c r="E549" s="80">
        <v>2012</v>
      </c>
      <c r="F549" s="80" t="s">
        <v>88</v>
      </c>
      <c r="G549" s="80" t="s">
        <v>2327</v>
      </c>
      <c r="H549" s="80" t="s">
        <v>2328</v>
      </c>
      <c r="I549" s="177"/>
      <c r="J549" s="81">
        <v>0.95913056829855969</v>
      </c>
      <c r="K549" s="81">
        <v>1.1338318609795213</v>
      </c>
      <c r="L549" s="81">
        <v>0.7106170811825292</v>
      </c>
      <c r="M549" s="81">
        <v>5.5393578596766675</v>
      </c>
      <c r="N549" s="81">
        <v>8.6962045005912696</v>
      </c>
      <c r="O549" s="81">
        <v>2.7704336357107007</v>
      </c>
      <c r="P549" s="81">
        <v>2.841645651900802</v>
      </c>
      <c r="Q549" s="81">
        <v>0.25573264826231829</v>
      </c>
      <c r="R549" s="81">
        <v>0.74065999786784154</v>
      </c>
      <c r="S549" s="81">
        <v>0.51342905149558127</v>
      </c>
      <c r="T549" s="82"/>
      <c r="U549" s="81">
        <v>25638</v>
      </c>
      <c r="V549" s="81">
        <v>233</v>
      </c>
      <c r="W549" s="81">
        <v>14</v>
      </c>
      <c r="X549" s="81">
        <v>899</v>
      </c>
      <c r="Y549" s="81">
        <v>1795</v>
      </c>
      <c r="Z549" s="81">
        <v>1449</v>
      </c>
      <c r="AA549" s="81">
        <v>571</v>
      </c>
      <c r="AB549" s="81">
        <v>3354</v>
      </c>
      <c r="AC549" s="81">
        <v>125782</v>
      </c>
      <c r="AD549" s="81">
        <v>0.51342905149558127</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0</v>
      </c>
      <c r="BJ549" s="81">
        <v>0</v>
      </c>
      <c r="BK549" s="81">
        <v>0</v>
      </c>
      <c r="BL549" s="81">
        <v>0</v>
      </c>
      <c r="BM549" s="82"/>
      <c r="BN549" s="81">
        <v>0</v>
      </c>
      <c r="BO549" s="81">
        <v>0</v>
      </c>
      <c r="BP549" s="81">
        <v>0</v>
      </c>
      <c r="BQ549" s="81">
        <v>0</v>
      </c>
      <c r="BR549" s="81">
        <v>0</v>
      </c>
      <c r="BS549" s="81">
        <v>0</v>
      </c>
      <c r="BT549"/>
      <c r="BU549" s="80">
        <v>0</v>
      </c>
      <c r="BV549" s="80">
        <v>0</v>
      </c>
      <c r="BW549" s="80">
        <v>0</v>
      </c>
      <c r="BX549" s="80">
        <v>0</v>
      </c>
      <c r="BY549" s="80">
        <v>0</v>
      </c>
      <c r="BZ549" s="80">
        <v>0</v>
      </c>
      <c r="CA549" s="80">
        <v>0</v>
      </c>
      <c r="CB549" s="80">
        <v>0</v>
      </c>
      <c r="CC549" s="80">
        <v>0</v>
      </c>
    </row>
    <row r="550" spans="1:81">
      <c r="A550" s="80" t="s">
        <v>2337</v>
      </c>
      <c r="B550" s="80">
        <v>282</v>
      </c>
      <c r="C550" s="80">
        <v>10</v>
      </c>
      <c r="D550" s="80">
        <v>17</v>
      </c>
      <c r="E550" s="80">
        <v>2013</v>
      </c>
      <c r="F550" s="80" t="s">
        <v>89</v>
      </c>
      <c r="G550" s="80" t="s">
        <v>2327</v>
      </c>
      <c r="H550" s="80" t="s">
        <v>2328</v>
      </c>
      <c r="I550" s="177"/>
      <c r="J550" s="81">
        <v>0.87499317960141709</v>
      </c>
      <c r="K550" s="81">
        <v>0.7491293364928503</v>
      </c>
      <c r="L550" s="81">
        <v>0.70259849401193442</v>
      </c>
      <c r="M550" s="81">
        <v>5.3560887995507356</v>
      </c>
      <c r="N550" s="81">
        <v>8.7796863990242233</v>
      </c>
      <c r="O550" s="81">
        <v>2.6355533627109491</v>
      </c>
      <c r="P550" s="81">
        <v>2.8523526670771315</v>
      </c>
      <c r="Q550" s="81">
        <v>0.25380574348476026</v>
      </c>
      <c r="R550" s="81">
        <v>0.75700446418629019</v>
      </c>
      <c r="S550" s="81">
        <v>0.42888546041862885</v>
      </c>
      <c r="T550" s="82"/>
      <c r="U550" s="81">
        <v>26164</v>
      </c>
      <c r="V550" s="81">
        <v>233</v>
      </c>
      <c r="W550" s="81">
        <v>14</v>
      </c>
      <c r="X550" s="81">
        <v>899</v>
      </c>
      <c r="Y550" s="81">
        <v>1761</v>
      </c>
      <c r="Z550" s="81">
        <v>1440</v>
      </c>
      <c r="AA550" s="81">
        <v>571</v>
      </c>
      <c r="AB550" s="81">
        <v>3281</v>
      </c>
      <c r="AC550" s="81">
        <v>125490</v>
      </c>
      <c r="AD550" s="81">
        <v>0.42888546041862885</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0</v>
      </c>
      <c r="BJ550" s="81">
        <v>0</v>
      </c>
      <c r="BK550" s="81">
        <v>0</v>
      </c>
      <c r="BL550" s="81">
        <v>0</v>
      </c>
      <c r="BM550" s="82"/>
      <c r="BN550" s="81">
        <v>0</v>
      </c>
      <c r="BO550" s="81">
        <v>0</v>
      </c>
      <c r="BP550" s="81">
        <v>0</v>
      </c>
      <c r="BQ550" s="81">
        <v>0</v>
      </c>
      <c r="BR550" s="81">
        <v>0</v>
      </c>
      <c r="BS550" s="81">
        <v>0</v>
      </c>
      <c r="BT550"/>
      <c r="BU550" s="80">
        <v>0</v>
      </c>
      <c r="BV550" s="80">
        <v>0</v>
      </c>
      <c r="BW550" s="80">
        <v>0</v>
      </c>
      <c r="BX550" s="80">
        <v>0</v>
      </c>
      <c r="BY550" s="80">
        <v>0</v>
      </c>
      <c r="BZ550" s="80">
        <v>0</v>
      </c>
      <c r="CA550" s="80">
        <v>0</v>
      </c>
      <c r="CB550" s="80">
        <v>0</v>
      </c>
      <c r="CC550" s="80">
        <v>0</v>
      </c>
    </row>
    <row r="551" spans="1:81">
      <c r="A551" s="80" t="s">
        <v>2338</v>
      </c>
      <c r="B551" s="80">
        <v>283</v>
      </c>
      <c r="C551" s="80">
        <v>11</v>
      </c>
      <c r="D551" s="80">
        <v>17</v>
      </c>
      <c r="E551" s="80">
        <v>2014</v>
      </c>
      <c r="F551" s="80" t="s">
        <v>90</v>
      </c>
      <c r="G551" s="80" t="s">
        <v>2327</v>
      </c>
      <c r="H551" s="80" t="s">
        <v>2328</v>
      </c>
      <c r="I551" s="177"/>
      <c r="J551" s="81">
        <v>1.0481687889121334</v>
      </c>
      <c r="K551" s="81">
        <v>0.63308623945367737</v>
      </c>
      <c r="L551" s="81">
        <v>0.58573031331523973</v>
      </c>
      <c r="M551" s="81">
        <v>4.913621770644764</v>
      </c>
      <c r="N551" s="81">
        <v>8.2916397768434571</v>
      </c>
      <c r="O551" s="81">
        <v>2.4467888862084131</v>
      </c>
      <c r="P551" s="81">
        <v>2.8019105103660631</v>
      </c>
      <c r="Q551" s="81">
        <v>0.23676114866106415</v>
      </c>
      <c r="R551" s="81">
        <v>0.74985691627434348</v>
      </c>
      <c r="S551" s="81">
        <v>0.45516374731190101</v>
      </c>
      <c r="T551" s="82"/>
      <c r="U551" s="81">
        <v>30461</v>
      </c>
      <c r="V551" s="81">
        <v>198</v>
      </c>
      <c r="W551" s="81">
        <v>14</v>
      </c>
      <c r="X551" s="81">
        <v>832</v>
      </c>
      <c r="Y551" s="81">
        <v>1741</v>
      </c>
      <c r="Z551" s="81">
        <v>1408</v>
      </c>
      <c r="AA551" s="81">
        <v>558</v>
      </c>
      <c r="AB551" s="81">
        <v>3190</v>
      </c>
      <c r="AC551" s="81">
        <v>124696</v>
      </c>
      <c r="AD551" s="81">
        <v>0.45516374731190101</v>
      </c>
      <c r="AE551" s="82"/>
      <c r="AF551" s="81">
        <v>323849.08708688198</v>
      </c>
      <c r="AG551" s="81">
        <v>462651.10753268405</v>
      </c>
      <c r="AH551" s="81">
        <v>105715.58750296214</v>
      </c>
      <c r="AI551" s="81">
        <v>4988181.3541107532</v>
      </c>
      <c r="AJ551" s="81">
        <v>9542870.4747808184</v>
      </c>
      <c r="AK551" s="81">
        <v>0</v>
      </c>
      <c r="AL551" s="81">
        <v>0</v>
      </c>
      <c r="AM551" s="81">
        <v>437939.33114425361</v>
      </c>
      <c r="AN551" s="81">
        <v>0</v>
      </c>
      <c r="AO551" s="81">
        <v>0</v>
      </c>
      <c r="AP551" s="82"/>
      <c r="AQ551" s="81">
        <v>7</v>
      </c>
      <c r="AR551" s="81">
        <v>4</v>
      </c>
      <c r="AS551" s="81">
        <v>0</v>
      </c>
      <c r="AT551" s="81">
        <v>0</v>
      </c>
      <c r="AU551" s="81">
        <v>0</v>
      </c>
      <c r="AV551" s="81">
        <v>0</v>
      </c>
      <c r="AW551" s="81" t="s">
        <v>564</v>
      </c>
      <c r="AX551" s="82"/>
      <c r="AY551" s="81">
        <v>36.799999999999997</v>
      </c>
      <c r="AZ551" s="81">
        <v>84.7</v>
      </c>
      <c r="BA551" s="81">
        <v>0</v>
      </c>
      <c r="BB551" s="81">
        <v>0</v>
      </c>
      <c r="BC551" s="81">
        <v>0</v>
      </c>
      <c r="BD551" s="81">
        <v>0</v>
      </c>
      <c r="BE551" s="81" t="s">
        <v>564</v>
      </c>
      <c r="BF551" s="82"/>
      <c r="BG551" s="81">
        <v>0</v>
      </c>
      <c r="BH551" s="81">
        <v>0</v>
      </c>
      <c r="BI551" s="81">
        <v>0</v>
      </c>
      <c r="BJ551" s="81">
        <v>0</v>
      </c>
      <c r="BK551" s="81">
        <v>0</v>
      </c>
      <c r="BL551" s="81">
        <v>0</v>
      </c>
      <c r="BM551" s="82"/>
      <c r="BN551" s="81">
        <v>0</v>
      </c>
      <c r="BO551" s="81">
        <v>0</v>
      </c>
      <c r="BP551" s="81">
        <v>0</v>
      </c>
      <c r="BQ551" s="81">
        <v>0</v>
      </c>
      <c r="BR551" s="81">
        <v>0</v>
      </c>
      <c r="BS551" s="81">
        <v>0</v>
      </c>
      <c r="BT551"/>
      <c r="BU551" s="80">
        <v>0</v>
      </c>
      <c r="BV551" s="80">
        <v>0</v>
      </c>
      <c r="BW551" s="80">
        <v>0</v>
      </c>
      <c r="BX551" s="80">
        <v>0</v>
      </c>
      <c r="BY551" s="80">
        <v>0</v>
      </c>
      <c r="BZ551" s="80">
        <v>0</v>
      </c>
      <c r="CA551" s="80">
        <v>0</v>
      </c>
      <c r="CB551" s="80">
        <v>0</v>
      </c>
      <c r="CC551" s="80">
        <v>0</v>
      </c>
    </row>
    <row r="552" spans="1:81">
      <c r="A552" s="80" t="s">
        <v>2339</v>
      </c>
      <c r="B552" s="80">
        <v>284</v>
      </c>
      <c r="C552" s="80">
        <v>12</v>
      </c>
      <c r="D552" s="80">
        <v>17</v>
      </c>
      <c r="E552" s="80">
        <v>2015</v>
      </c>
      <c r="F552" s="80" t="s">
        <v>91</v>
      </c>
      <c r="G552" s="80" t="s">
        <v>2327</v>
      </c>
      <c r="H552" s="80" t="s">
        <v>2328</v>
      </c>
      <c r="I552" s="177"/>
      <c r="J552" s="81">
        <v>0</v>
      </c>
      <c r="K552" s="81">
        <v>0.59755675042440792</v>
      </c>
      <c r="L552" s="81">
        <v>0.58694077743314299</v>
      </c>
      <c r="M552" s="81">
        <v>4.9638371266593353</v>
      </c>
      <c r="N552" s="81">
        <v>7.1793644249382069</v>
      </c>
      <c r="O552" s="81">
        <v>2.3924581528115718</v>
      </c>
      <c r="P552" s="81">
        <v>2.6985838871144856</v>
      </c>
      <c r="Q552" s="81">
        <v>0.22182333400331308</v>
      </c>
      <c r="R552" s="81">
        <v>0.73250410310223524</v>
      </c>
      <c r="S552" s="81">
        <v>0.50023941622195933</v>
      </c>
      <c r="T552" s="82"/>
      <c r="U552" s="81">
        <v>0</v>
      </c>
      <c r="V552" s="81">
        <v>198</v>
      </c>
      <c r="W552" s="81">
        <v>14</v>
      </c>
      <c r="X552" s="81">
        <v>832</v>
      </c>
      <c r="Y552" s="81">
        <v>1694</v>
      </c>
      <c r="Z552" s="81">
        <v>1390</v>
      </c>
      <c r="AA552" s="81">
        <v>537</v>
      </c>
      <c r="AB552" s="81">
        <v>3053</v>
      </c>
      <c r="AC552" s="81">
        <v>125480</v>
      </c>
      <c r="AD552" s="81">
        <v>0.50023941622195933</v>
      </c>
      <c r="AE552" s="82"/>
      <c r="AF552" s="81">
        <v>0</v>
      </c>
      <c r="AG552" s="81">
        <v>394231.02925682301</v>
      </c>
      <c r="AH552" s="81">
        <v>86963.068368600987</v>
      </c>
      <c r="AI552" s="81">
        <v>5129468.370238754</v>
      </c>
      <c r="AJ552" s="81">
        <v>8308101.5116594322</v>
      </c>
      <c r="AK552" s="81">
        <v>0</v>
      </c>
      <c r="AL552" s="81">
        <v>0</v>
      </c>
      <c r="AM552" s="81">
        <v>418400.84314667498</v>
      </c>
      <c r="AN552" s="81">
        <v>0</v>
      </c>
      <c r="AO552" s="81">
        <v>0</v>
      </c>
      <c r="AP552" s="82"/>
      <c r="AQ552" s="81">
        <v>9</v>
      </c>
      <c r="AR552" s="81">
        <v>6</v>
      </c>
      <c r="AS552" s="81">
        <v>0</v>
      </c>
      <c r="AT552" s="81">
        <v>0</v>
      </c>
      <c r="AU552" s="81">
        <v>0</v>
      </c>
      <c r="AV552" s="81">
        <v>0</v>
      </c>
      <c r="AW552" s="81" t="s">
        <v>564</v>
      </c>
      <c r="AX552" s="82"/>
      <c r="AY552" s="81">
        <v>46.6</v>
      </c>
      <c r="AZ552" s="81">
        <v>183.7</v>
      </c>
      <c r="BA552" s="81">
        <v>0</v>
      </c>
      <c r="BB552" s="81">
        <v>0</v>
      </c>
      <c r="BC552" s="81">
        <v>0</v>
      </c>
      <c r="BD552" s="81">
        <v>0</v>
      </c>
      <c r="BE552" s="81" t="s">
        <v>564</v>
      </c>
      <c r="BF552" s="82"/>
      <c r="BG552" s="81">
        <v>0</v>
      </c>
      <c r="BH552" s="81">
        <v>0</v>
      </c>
      <c r="BI552" s="81">
        <v>0</v>
      </c>
      <c r="BJ552" s="81">
        <v>0</v>
      </c>
      <c r="BK552" s="81">
        <v>0</v>
      </c>
      <c r="BL552" s="81">
        <v>0</v>
      </c>
      <c r="BM552" s="82"/>
      <c r="BN552" s="81">
        <v>0</v>
      </c>
      <c r="BO552" s="81">
        <v>0</v>
      </c>
      <c r="BP552" s="81">
        <v>0</v>
      </c>
      <c r="BQ552" s="81">
        <v>0</v>
      </c>
      <c r="BR552" s="81">
        <v>0</v>
      </c>
      <c r="BS552" s="81">
        <v>0</v>
      </c>
      <c r="BT552"/>
      <c r="BU552" s="80">
        <v>0</v>
      </c>
      <c r="BV552" s="80">
        <v>0</v>
      </c>
      <c r="BW552" s="80">
        <v>0</v>
      </c>
      <c r="BX552" s="80">
        <v>0</v>
      </c>
      <c r="BY552" s="80">
        <v>0</v>
      </c>
      <c r="BZ552" s="80">
        <v>0</v>
      </c>
      <c r="CA552" s="80">
        <v>0</v>
      </c>
      <c r="CB552" s="80">
        <v>0</v>
      </c>
      <c r="CC552" s="80">
        <v>0</v>
      </c>
    </row>
    <row r="553" spans="1:81">
      <c r="A553" s="80" t="s">
        <v>2340</v>
      </c>
      <c r="B553" s="80">
        <v>285</v>
      </c>
      <c r="C553" s="80">
        <v>13</v>
      </c>
      <c r="D553" s="80">
        <v>17</v>
      </c>
      <c r="E553" s="80">
        <v>2016</v>
      </c>
      <c r="F553" s="80" t="s">
        <v>92</v>
      </c>
      <c r="G553" s="80" t="s">
        <v>2327</v>
      </c>
      <c r="H553" s="80" t="s">
        <v>2328</v>
      </c>
      <c r="I553" s="177"/>
      <c r="J553" s="81">
        <v>0.81840597876164256</v>
      </c>
      <c r="K553" s="81">
        <v>0.56683449257993845</v>
      </c>
      <c r="L553" s="81">
        <v>0.65372634616670033</v>
      </c>
      <c r="M553" s="81">
        <v>4.3703197243034007</v>
      </c>
      <c r="N553" s="81">
        <v>6.5987500104394643</v>
      </c>
      <c r="O553" s="81">
        <v>2.3328002139340156</v>
      </c>
      <c r="P553" s="81">
        <v>2.6091336785906059</v>
      </c>
      <c r="Q553" s="81">
        <v>0.2080819540499477</v>
      </c>
      <c r="R553" s="81">
        <v>0.73052075057102572</v>
      </c>
      <c r="S553" s="81">
        <v>0.23927881104913556</v>
      </c>
      <c r="T553" s="82"/>
      <c r="U553" s="81">
        <v>20975</v>
      </c>
      <c r="V553" s="81">
        <v>198</v>
      </c>
      <c r="W553" s="81">
        <v>14</v>
      </c>
      <c r="X553" s="81">
        <v>832</v>
      </c>
      <c r="Y553" s="81">
        <v>1636</v>
      </c>
      <c r="Z553" s="81">
        <v>1372</v>
      </c>
      <c r="AA553" s="81">
        <v>537</v>
      </c>
      <c r="AB553" s="81">
        <v>2946</v>
      </c>
      <c r="AC553" s="81">
        <v>124765.75333109871</v>
      </c>
      <c r="AD553" s="81">
        <v>0.23927881104913559</v>
      </c>
      <c r="AE553" s="82"/>
      <c r="AF553" s="81">
        <v>243763.07355760221</v>
      </c>
      <c r="AG553" s="81">
        <v>366518.27878288901</v>
      </c>
      <c r="AH553" s="81">
        <v>83294.121449875369</v>
      </c>
      <c r="AI553" s="81">
        <v>5118521.5699474681</v>
      </c>
      <c r="AJ553" s="81">
        <v>7917529.7499724273</v>
      </c>
      <c r="AK553" s="81">
        <v>0</v>
      </c>
      <c r="AL553" s="81">
        <v>0</v>
      </c>
      <c r="AM553" s="81">
        <v>404050.60598440992</v>
      </c>
      <c r="AN553" s="81">
        <v>0</v>
      </c>
      <c r="AO553" s="81">
        <v>0</v>
      </c>
      <c r="AP553" s="82"/>
      <c r="AQ553" s="81">
        <v>9</v>
      </c>
      <c r="AR553" s="81">
        <v>7</v>
      </c>
      <c r="AS553" s="81">
        <v>0</v>
      </c>
      <c r="AT553" s="81">
        <v>0</v>
      </c>
      <c r="AU553" s="81">
        <v>0</v>
      </c>
      <c r="AV553" s="81">
        <v>0</v>
      </c>
      <c r="AW553" s="81" t="s">
        <v>564</v>
      </c>
      <c r="AX553" s="82"/>
      <c r="AY553" s="81">
        <v>46.6</v>
      </c>
      <c r="AZ553" s="81">
        <v>230.1</v>
      </c>
      <c r="BA553" s="81">
        <v>0</v>
      </c>
      <c r="BB553" s="81">
        <v>0</v>
      </c>
      <c r="BC553" s="81">
        <v>0</v>
      </c>
      <c r="BD553" s="81">
        <v>0</v>
      </c>
      <c r="BE553" s="81" t="s">
        <v>564</v>
      </c>
      <c r="BF553" s="82"/>
      <c r="BG553" s="81">
        <v>0</v>
      </c>
      <c r="BH553" s="81">
        <v>0</v>
      </c>
      <c r="BI553" s="81">
        <v>0</v>
      </c>
      <c r="BJ553" s="81">
        <v>0</v>
      </c>
      <c r="BK553" s="81">
        <v>0</v>
      </c>
      <c r="BL553" s="81">
        <v>0</v>
      </c>
      <c r="BM553" s="82"/>
      <c r="BN553" s="81">
        <v>0</v>
      </c>
      <c r="BO553" s="81">
        <v>0</v>
      </c>
      <c r="BP553" s="81">
        <v>0</v>
      </c>
      <c r="BQ553" s="81">
        <v>0</v>
      </c>
      <c r="BR553" s="81">
        <v>0</v>
      </c>
      <c r="BS553" s="81">
        <v>0</v>
      </c>
      <c r="BT553"/>
      <c r="BU553" s="80">
        <v>0</v>
      </c>
      <c r="BV553" s="80">
        <v>0</v>
      </c>
      <c r="BW553" s="80">
        <v>0</v>
      </c>
      <c r="BX553" s="80">
        <v>0</v>
      </c>
      <c r="BY553" s="80">
        <v>0</v>
      </c>
      <c r="BZ553" s="80">
        <v>0</v>
      </c>
      <c r="CA553" s="80">
        <v>0</v>
      </c>
      <c r="CB553" s="80">
        <v>0</v>
      </c>
      <c r="CC553" s="80">
        <v>0</v>
      </c>
    </row>
    <row r="554" spans="1:81">
      <c r="A554" s="80" t="s">
        <v>2341</v>
      </c>
      <c r="B554" s="80">
        <v>286</v>
      </c>
      <c r="C554" s="80">
        <v>14</v>
      </c>
      <c r="D554" s="80">
        <v>17</v>
      </c>
      <c r="E554" s="80">
        <v>2017</v>
      </c>
      <c r="F554" s="80" t="s">
        <v>71</v>
      </c>
      <c r="G554" s="80" t="s">
        <v>2327</v>
      </c>
      <c r="H554" s="80" t="s">
        <v>2328</v>
      </c>
      <c r="I554" s="177"/>
      <c r="J554" s="81">
        <v>0.73397570010197744</v>
      </c>
      <c r="K554" s="81">
        <v>0.64090038069883448</v>
      </c>
      <c r="L554" s="81">
        <v>0.59997884926162603</v>
      </c>
      <c r="M554" s="81">
        <v>4.2429800112744314</v>
      </c>
      <c r="N554" s="81">
        <v>6.5557345879569304</v>
      </c>
      <c r="O554" s="81">
        <v>2.3047697548594042</v>
      </c>
      <c r="P554" s="81">
        <v>2.5346704244375569</v>
      </c>
      <c r="Q554" s="81">
        <v>0.19581798896724428</v>
      </c>
      <c r="R554" s="81">
        <v>0.67322126958414386</v>
      </c>
      <c r="S554" s="81">
        <v>0.22238109884392054</v>
      </c>
      <c r="T554" s="82"/>
      <c r="U554" s="81">
        <v>20261</v>
      </c>
      <c r="V554" s="81">
        <v>198</v>
      </c>
      <c r="W554" s="81">
        <v>14</v>
      </c>
      <c r="X554" s="81">
        <v>832</v>
      </c>
      <c r="Y554" s="81">
        <v>1609</v>
      </c>
      <c r="Z554" s="81">
        <v>1378</v>
      </c>
      <c r="AA554" s="81">
        <v>525</v>
      </c>
      <c r="AB554" s="81">
        <v>2867</v>
      </c>
      <c r="AC554" s="81">
        <v>117261</v>
      </c>
      <c r="AD554" s="81">
        <v>0.22238109884392049</v>
      </c>
      <c r="AE554" s="82"/>
      <c r="AF554" s="81">
        <v>218380.21162035959</v>
      </c>
      <c r="AG554" s="81">
        <v>459026.41163304553</v>
      </c>
      <c r="AH554" s="81">
        <v>100654.8601858809</v>
      </c>
      <c r="AI554" s="81">
        <v>5253005.1307366258</v>
      </c>
      <c r="AJ554" s="81">
        <v>8169269.8310917392</v>
      </c>
      <c r="AK554" s="81">
        <v>0</v>
      </c>
      <c r="AL554" s="81">
        <v>0</v>
      </c>
      <c r="AM554" s="81">
        <v>393830.85119695519</v>
      </c>
      <c r="AN554" s="81">
        <v>0</v>
      </c>
      <c r="AO554" s="81">
        <v>0</v>
      </c>
      <c r="AP554" s="82"/>
      <c r="AQ554" s="81">
        <v>10</v>
      </c>
      <c r="AR554" s="81">
        <v>7</v>
      </c>
      <c r="AS554" s="81">
        <v>0</v>
      </c>
      <c r="AT554" s="81">
        <v>0</v>
      </c>
      <c r="AU554" s="81">
        <v>0</v>
      </c>
      <c r="AV554" s="81">
        <v>0</v>
      </c>
      <c r="AW554" s="81" t="s">
        <v>564</v>
      </c>
      <c r="AX554" s="82"/>
      <c r="AY554" s="81">
        <v>48.8</v>
      </c>
      <c r="AZ554" s="81">
        <v>230.1</v>
      </c>
      <c r="BA554" s="81">
        <v>0</v>
      </c>
      <c r="BB554" s="81">
        <v>0</v>
      </c>
      <c r="BC554" s="81">
        <v>0</v>
      </c>
      <c r="BD554" s="81">
        <v>0</v>
      </c>
      <c r="BE554" s="81" t="s">
        <v>564</v>
      </c>
      <c r="BF554" s="82"/>
      <c r="BG554" s="81">
        <v>0</v>
      </c>
      <c r="BH554" s="81">
        <v>0</v>
      </c>
      <c r="BI554" s="81">
        <v>0</v>
      </c>
      <c r="BJ554" s="81">
        <v>0</v>
      </c>
      <c r="BK554" s="81">
        <v>0</v>
      </c>
      <c r="BL554" s="81">
        <v>0</v>
      </c>
      <c r="BM554" s="82"/>
      <c r="BN554" s="81">
        <v>0</v>
      </c>
      <c r="BO554" s="81">
        <v>0</v>
      </c>
      <c r="BP554" s="81">
        <v>0</v>
      </c>
      <c r="BQ554" s="81">
        <v>0</v>
      </c>
      <c r="BR554" s="81">
        <v>0</v>
      </c>
      <c r="BS554" s="81">
        <v>0</v>
      </c>
      <c r="BT554"/>
      <c r="BU554" s="80">
        <v>0</v>
      </c>
      <c r="BV554" s="80">
        <v>0</v>
      </c>
      <c r="BW554" s="80">
        <v>0</v>
      </c>
      <c r="BX554" s="80">
        <v>0</v>
      </c>
      <c r="BY554" s="80">
        <v>0</v>
      </c>
      <c r="BZ554" s="80">
        <v>0</v>
      </c>
      <c r="CA554" s="80">
        <v>0</v>
      </c>
      <c r="CB554" s="80">
        <v>0</v>
      </c>
      <c r="CC554" s="80">
        <v>0</v>
      </c>
    </row>
    <row r="555" spans="1:81">
      <c r="A555" s="80" t="s">
        <v>2342</v>
      </c>
      <c r="B555" s="80">
        <v>287</v>
      </c>
      <c r="C555" s="80">
        <v>15</v>
      </c>
      <c r="D555" s="80">
        <v>17</v>
      </c>
      <c r="E555" s="80">
        <v>2018</v>
      </c>
      <c r="F555" s="80" t="s">
        <v>93</v>
      </c>
      <c r="G555" s="80" t="s">
        <v>2327</v>
      </c>
      <c r="H555" s="80" t="s">
        <v>2328</v>
      </c>
      <c r="I555" s="177"/>
      <c r="J555" s="81">
        <v>0.72585101990414047</v>
      </c>
      <c r="K555" s="81">
        <v>0.53531964194331561</v>
      </c>
      <c r="L555" s="81">
        <v>0.54625712586015052</v>
      </c>
      <c r="M555" s="81">
        <v>3.7702210019579985</v>
      </c>
      <c r="N555" s="81">
        <v>5.8501339798564178</v>
      </c>
      <c r="O555" s="81">
        <v>2.2056699627332832</v>
      </c>
      <c r="P555" s="81">
        <v>2.4664207468955772</v>
      </c>
      <c r="Q555" s="81">
        <v>0.17480083909574831</v>
      </c>
      <c r="R555" s="81">
        <v>0.65954122516589164</v>
      </c>
      <c r="S555" s="81">
        <v>0.15792975523088815</v>
      </c>
      <c r="T555" s="82"/>
      <c r="U555" s="81">
        <v>22448</v>
      </c>
      <c r="V555" s="81">
        <v>198</v>
      </c>
      <c r="W555" s="81">
        <v>14</v>
      </c>
      <c r="X555" s="81">
        <v>832</v>
      </c>
      <c r="Y555" s="81">
        <v>1567</v>
      </c>
      <c r="Z555" s="81">
        <v>1344</v>
      </c>
      <c r="AA555" s="81">
        <v>516</v>
      </c>
      <c r="AB555" s="81">
        <v>2758</v>
      </c>
      <c r="AC555" s="81">
        <v>114428</v>
      </c>
      <c r="AD555" s="81">
        <v>0.15792975523088809</v>
      </c>
      <c r="AE555" s="82"/>
      <c r="AF555" s="81">
        <v>225807.74316696831</v>
      </c>
      <c r="AG555" s="81">
        <v>345741.65668817417</v>
      </c>
      <c r="AH555" s="81">
        <v>93605.975434900567</v>
      </c>
      <c r="AI555" s="81">
        <v>4771057.3139893394</v>
      </c>
      <c r="AJ555" s="81">
        <v>7966176.2110681282</v>
      </c>
      <c r="AK555" s="81">
        <v>0</v>
      </c>
      <c r="AL555" s="81">
        <v>0</v>
      </c>
      <c r="AM555" s="81">
        <v>379641.76334272762</v>
      </c>
      <c r="AN555" s="81">
        <v>0</v>
      </c>
      <c r="AO555" s="81">
        <v>0</v>
      </c>
      <c r="AP555" s="82"/>
      <c r="AQ555" s="81">
        <v>10</v>
      </c>
      <c r="AR555" s="81">
        <v>7</v>
      </c>
      <c r="AS555" s="81">
        <v>0</v>
      </c>
      <c r="AT555" s="81">
        <v>0</v>
      </c>
      <c r="AU555" s="81">
        <v>0</v>
      </c>
      <c r="AV555" s="81">
        <v>0</v>
      </c>
      <c r="AW555" s="81" t="s">
        <v>564</v>
      </c>
      <c r="AX555" s="82"/>
      <c r="AY555" s="81">
        <v>48.9</v>
      </c>
      <c r="AZ555" s="81">
        <v>230</v>
      </c>
      <c r="BA555" s="81">
        <v>0</v>
      </c>
      <c r="BB555" s="81">
        <v>0</v>
      </c>
      <c r="BC555" s="81">
        <v>0</v>
      </c>
      <c r="BD555" s="81">
        <v>0</v>
      </c>
      <c r="BE555" s="81" t="s">
        <v>564</v>
      </c>
      <c r="BF555" s="82"/>
      <c r="BG555" s="81">
        <v>0</v>
      </c>
      <c r="BH555" s="81">
        <v>0</v>
      </c>
      <c r="BI555" s="81">
        <v>0</v>
      </c>
      <c r="BJ555" s="81">
        <v>0</v>
      </c>
      <c r="BK555" s="81">
        <v>0</v>
      </c>
      <c r="BL555" s="81">
        <v>0</v>
      </c>
      <c r="BM555" s="82"/>
      <c r="BN555" s="81">
        <v>0</v>
      </c>
      <c r="BO555" s="81">
        <v>0</v>
      </c>
      <c r="BP555" s="81">
        <v>0</v>
      </c>
      <c r="BQ555" s="81">
        <v>0</v>
      </c>
      <c r="BR555" s="81">
        <v>0</v>
      </c>
      <c r="BS555" s="81">
        <v>0</v>
      </c>
      <c r="BT555"/>
      <c r="BU555" s="80">
        <v>0</v>
      </c>
      <c r="BV555" s="80">
        <v>0</v>
      </c>
      <c r="BW555" s="80">
        <v>0</v>
      </c>
      <c r="BX555" s="80">
        <v>0</v>
      </c>
      <c r="BY555" s="80">
        <v>0</v>
      </c>
      <c r="BZ555" s="80">
        <v>0</v>
      </c>
      <c r="CA555" s="80">
        <v>0</v>
      </c>
      <c r="CB555" s="80">
        <v>0</v>
      </c>
      <c r="CC555" s="80">
        <v>0</v>
      </c>
    </row>
    <row r="556" spans="1:81">
      <c r="A556" s="80" t="s">
        <v>2343</v>
      </c>
      <c r="B556" s="80">
        <v>288</v>
      </c>
      <c r="C556" s="80">
        <v>16</v>
      </c>
      <c r="D556" s="80">
        <v>17</v>
      </c>
      <c r="E556" s="80">
        <v>2019</v>
      </c>
      <c r="F556" s="80" t="s">
        <v>73</v>
      </c>
      <c r="G556" s="80" t="s">
        <v>2327</v>
      </c>
      <c r="H556" s="80" t="s">
        <v>2328</v>
      </c>
      <c r="I556" s="177"/>
      <c r="J556" s="81">
        <v>0.5342872759274031</v>
      </c>
      <c r="K556" s="81">
        <v>0.54097491301629941</v>
      </c>
      <c r="L556" s="81">
        <v>0.54660746222813972</v>
      </c>
      <c r="M556" s="81">
        <v>3.4000869705799173</v>
      </c>
      <c r="N556" s="81">
        <v>4.5600700746276548</v>
      </c>
      <c r="O556" s="81">
        <v>2.0860336428743183</v>
      </c>
      <c r="P556" s="81">
        <v>2.3742533647995736</v>
      </c>
      <c r="Q556" s="81">
        <v>0.16463905150867211</v>
      </c>
      <c r="R556" s="81">
        <v>0.66742271267227493</v>
      </c>
      <c r="S556" s="81">
        <v>0.35904797390948717</v>
      </c>
      <c r="T556" s="82"/>
      <c r="U556" s="81">
        <v>18042</v>
      </c>
      <c r="V556" s="81">
        <v>198</v>
      </c>
      <c r="W556" s="81">
        <v>14</v>
      </c>
      <c r="X556" s="81">
        <v>832</v>
      </c>
      <c r="Y556" s="81">
        <v>1525</v>
      </c>
      <c r="Z556" s="81">
        <v>1306</v>
      </c>
      <c r="AA556" s="81">
        <v>493</v>
      </c>
      <c r="AB556" s="81">
        <v>2668</v>
      </c>
      <c r="AC556" s="81">
        <v>117692</v>
      </c>
      <c r="AD556" s="81">
        <v>0.35904797390948717</v>
      </c>
      <c r="AE556" s="82"/>
      <c r="AF556" s="81">
        <v>177239.31944696611</v>
      </c>
      <c r="AG556" s="81">
        <v>421662.58491630462</v>
      </c>
      <c r="AH556" s="81">
        <v>101709.7355572142</v>
      </c>
      <c r="AI556" s="81">
        <v>4773015.5756966388</v>
      </c>
      <c r="AJ556" s="81">
        <v>6670181.1642857241</v>
      </c>
      <c r="AK556" s="81">
        <v>0</v>
      </c>
      <c r="AL556" s="81">
        <v>0</v>
      </c>
      <c r="AM556" s="81">
        <v>363361.51530675328</v>
      </c>
      <c r="AN556" s="81">
        <v>0</v>
      </c>
      <c r="AO556" s="81">
        <v>0</v>
      </c>
      <c r="AP556" s="82"/>
      <c r="AQ556" s="81">
        <v>12</v>
      </c>
      <c r="AR556" s="81">
        <v>7</v>
      </c>
      <c r="AS556" s="81">
        <v>1</v>
      </c>
      <c r="AT556" s="81">
        <v>0</v>
      </c>
      <c r="AU556" s="81">
        <v>0</v>
      </c>
      <c r="AV556" s="81">
        <v>0</v>
      </c>
      <c r="AW556" s="81" t="s">
        <v>564</v>
      </c>
      <c r="AX556" s="82"/>
      <c r="AY556" s="81">
        <v>58.3</v>
      </c>
      <c r="AZ556" s="81">
        <v>230.1</v>
      </c>
      <c r="BA556" s="81">
        <v>4000</v>
      </c>
      <c r="BB556" s="81">
        <v>0</v>
      </c>
      <c r="BC556" s="81">
        <v>0</v>
      </c>
      <c r="BD556" s="81">
        <v>0</v>
      </c>
      <c r="BE556" s="81" t="s">
        <v>564</v>
      </c>
      <c r="BF556" s="82"/>
      <c r="BG556" s="81">
        <v>0</v>
      </c>
      <c r="BH556" s="81">
        <v>0</v>
      </c>
      <c r="BI556" s="81">
        <v>0</v>
      </c>
      <c r="BJ556" s="81">
        <v>0</v>
      </c>
      <c r="BK556" s="81">
        <v>0</v>
      </c>
      <c r="BL556" s="81">
        <v>0</v>
      </c>
      <c r="BM556" s="82"/>
      <c r="BN556" s="81">
        <v>0</v>
      </c>
      <c r="BO556" s="81">
        <v>0</v>
      </c>
      <c r="BP556" s="81">
        <v>0</v>
      </c>
      <c r="BQ556" s="81">
        <v>0</v>
      </c>
      <c r="BR556" s="81">
        <v>0</v>
      </c>
      <c r="BS556" s="81">
        <v>0</v>
      </c>
      <c r="BT556"/>
      <c r="BU556" s="80">
        <v>0</v>
      </c>
      <c r="BV556" s="80">
        <v>0</v>
      </c>
      <c r="BW556" s="80">
        <v>0</v>
      </c>
      <c r="BX556" s="80">
        <v>0</v>
      </c>
      <c r="BY556" s="80">
        <v>0</v>
      </c>
      <c r="BZ556" s="80">
        <v>0</v>
      </c>
      <c r="CA556" s="80">
        <v>0</v>
      </c>
      <c r="CB556" s="80">
        <v>0</v>
      </c>
      <c r="CC556" s="80">
        <v>0</v>
      </c>
    </row>
    <row r="557" spans="1:81">
      <c r="A557" s="80" t="s">
        <v>2344</v>
      </c>
      <c r="B557" s="80">
        <v>289</v>
      </c>
      <c r="C557" s="80">
        <v>17</v>
      </c>
      <c r="D557" s="80">
        <v>17</v>
      </c>
      <c r="E557" s="80">
        <v>2020</v>
      </c>
      <c r="F557" s="80" t="s">
        <v>218</v>
      </c>
      <c r="G557" s="80" t="s">
        <v>2327</v>
      </c>
      <c r="H557" s="80" t="s">
        <v>2328</v>
      </c>
      <c r="I557" s="177"/>
      <c r="J557" s="81">
        <v>0</v>
      </c>
      <c r="K557" s="81">
        <v>0.48522057363960203</v>
      </c>
      <c r="L557" s="81">
        <v>0.37072050856431993</v>
      </c>
      <c r="M557" s="81">
        <v>3.2174835349318491</v>
      </c>
      <c r="N557" s="81">
        <v>4.8141607791547338</v>
      </c>
      <c r="O557" s="81">
        <v>1.7968731027057003</v>
      </c>
      <c r="P557" s="81">
        <v>2.2251581856832972</v>
      </c>
      <c r="Q557" s="81">
        <v>0.15289150253834954</v>
      </c>
      <c r="R557" s="81">
        <v>0.65681675347498902</v>
      </c>
      <c r="S557" s="81">
        <v>0.25151623523706651</v>
      </c>
      <c r="T557" s="82"/>
      <c r="U557" s="81">
        <v>0</v>
      </c>
      <c r="V557" s="81">
        <v>162</v>
      </c>
      <c r="W557" s="81">
        <v>10</v>
      </c>
      <c r="X557" s="81">
        <v>857</v>
      </c>
      <c r="Y557" s="81">
        <v>1484</v>
      </c>
      <c r="Z557" s="81">
        <v>1284</v>
      </c>
      <c r="AA557" s="81">
        <v>502</v>
      </c>
      <c r="AB557" s="81">
        <v>2593</v>
      </c>
      <c r="AC557" s="81">
        <v>116425.99999999999</v>
      </c>
      <c r="AD557" s="81">
        <v>0.25151623523706651</v>
      </c>
      <c r="AE557" s="82"/>
      <c r="AF557" s="81">
        <v>0</v>
      </c>
      <c r="AG557" s="81">
        <v>373879.38611476222</v>
      </c>
      <c r="AH557" s="81">
        <v>71660.554845941093</v>
      </c>
      <c r="AI557" s="81">
        <v>4668031.0008926708</v>
      </c>
      <c r="AJ557" s="81">
        <v>7116462.3940852387</v>
      </c>
      <c r="AK557" s="81"/>
      <c r="AL557" s="81"/>
      <c r="AM557" s="81">
        <v>338415.30883086711</v>
      </c>
      <c r="AN557" s="81"/>
      <c r="AO557" s="81"/>
      <c r="AP557" s="82"/>
      <c r="AQ557" s="81">
        <v>13</v>
      </c>
      <c r="AR557" s="81">
        <v>7</v>
      </c>
      <c r="AS557" s="81">
        <v>1</v>
      </c>
      <c r="AT557" s="81">
        <v>0</v>
      </c>
      <c r="AU557" s="81">
        <v>0</v>
      </c>
      <c r="AV557" s="81">
        <v>0</v>
      </c>
      <c r="AW557" s="81">
        <v>1</v>
      </c>
      <c r="AX557" s="82"/>
      <c r="AY557" s="81">
        <v>66.800000000000011</v>
      </c>
      <c r="AZ557" s="81">
        <v>230.1</v>
      </c>
      <c r="BA557" s="81">
        <v>4000</v>
      </c>
      <c r="BB557" s="81">
        <v>0</v>
      </c>
      <c r="BC557" s="81">
        <v>0</v>
      </c>
      <c r="BD557" s="81">
        <v>0</v>
      </c>
      <c r="BE557" s="81">
        <v>4000</v>
      </c>
      <c r="BF557" s="82"/>
      <c r="BG557" s="81">
        <v>0</v>
      </c>
      <c r="BH557" s="81">
        <v>0</v>
      </c>
      <c r="BI557" s="81">
        <v>0</v>
      </c>
      <c r="BJ557" s="81">
        <v>0</v>
      </c>
      <c r="BK557" s="81">
        <v>0</v>
      </c>
      <c r="BL557" s="81">
        <v>0</v>
      </c>
      <c r="BM557" s="82"/>
      <c r="BN557" s="81">
        <v>0</v>
      </c>
      <c r="BO557" s="81">
        <v>0</v>
      </c>
      <c r="BP557" s="81">
        <v>0</v>
      </c>
      <c r="BQ557" s="81">
        <v>0</v>
      </c>
      <c r="BR557" s="81">
        <v>0</v>
      </c>
      <c r="BS557" s="81">
        <v>0</v>
      </c>
      <c r="BT557"/>
      <c r="BU557" s="80">
        <v>0</v>
      </c>
      <c r="BV557" s="80">
        <v>0</v>
      </c>
      <c r="BW557" s="80">
        <v>0</v>
      </c>
      <c r="BX557" s="80">
        <v>0</v>
      </c>
      <c r="BY557" s="80">
        <v>0</v>
      </c>
      <c r="BZ557" s="80">
        <v>0</v>
      </c>
      <c r="CA557" s="80">
        <v>0</v>
      </c>
      <c r="CB557" s="80">
        <v>0</v>
      </c>
      <c r="CC557" s="80">
        <v>0</v>
      </c>
    </row>
    <row r="558" spans="1:81">
      <c r="A558" s="80" t="s">
        <v>2345</v>
      </c>
      <c r="B558" s="80">
        <v>289</v>
      </c>
      <c r="C558" s="80">
        <v>18</v>
      </c>
      <c r="D558" s="80">
        <v>17</v>
      </c>
      <c r="E558" s="80">
        <v>2021</v>
      </c>
      <c r="F558" s="80" t="s">
        <v>75</v>
      </c>
      <c r="G558" s="174" t="s">
        <v>2327</v>
      </c>
      <c r="H558" s="80" t="s">
        <v>2328</v>
      </c>
      <c r="I558" s="177"/>
      <c r="J558" s="81">
        <v>0.1629279442051782</v>
      </c>
      <c r="K558" s="81">
        <v>0.56293227628160925</v>
      </c>
      <c r="L558" s="81">
        <v>0.33466270313884761</v>
      </c>
      <c r="M558" s="81">
        <v>3.4546116259781137</v>
      </c>
      <c r="N558" s="81">
        <v>4.7881590333872843</v>
      </c>
      <c r="O558" s="81">
        <v>1.7287611091489039</v>
      </c>
      <c r="P558" s="81">
        <v>2.2226477448607209</v>
      </c>
      <c r="Q558" s="81">
        <v>0.14947529617940303</v>
      </c>
      <c r="R558" s="81">
        <v>0.66927527327134384</v>
      </c>
      <c r="S558" s="81">
        <v>0.27045738637588612</v>
      </c>
      <c r="T558" s="82"/>
      <c r="U558" s="81">
        <v>5457</v>
      </c>
      <c r="V558" s="81">
        <v>162</v>
      </c>
      <c r="W558" s="81">
        <v>10</v>
      </c>
      <c r="X558" s="81">
        <v>857</v>
      </c>
      <c r="Y558" s="81">
        <v>1440</v>
      </c>
      <c r="Z558" s="81">
        <v>1272</v>
      </c>
      <c r="AA558" s="81">
        <v>489</v>
      </c>
      <c r="AB558" s="81">
        <v>2505</v>
      </c>
      <c r="AC558" s="81">
        <v>114987.99999999999</v>
      </c>
      <c r="AD558" s="81">
        <v>0.27045738637588612</v>
      </c>
      <c r="AE558" s="82"/>
      <c r="AF558" s="81">
        <v>51874.281681863533</v>
      </c>
      <c r="AG558" s="81">
        <v>419498.99357828707</v>
      </c>
      <c r="AH558" s="81">
        <v>59492.486996314416</v>
      </c>
      <c r="AI558" s="81">
        <v>5097910.7418235512</v>
      </c>
      <c r="AJ558" s="81">
        <v>7163491.8703806316</v>
      </c>
      <c r="AK558" s="81">
        <v>0</v>
      </c>
      <c r="AL558" s="81">
        <v>0</v>
      </c>
      <c r="AM558" s="81">
        <v>328816.03895854636</v>
      </c>
      <c r="AN558" s="81">
        <v>0</v>
      </c>
      <c r="AO558" s="81">
        <v>0</v>
      </c>
      <c r="AP558" s="82"/>
      <c r="AQ558" s="81">
        <v>13</v>
      </c>
      <c r="AR558" s="81">
        <v>7</v>
      </c>
      <c r="AS558" s="81">
        <v>1</v>
      </c>
      <c r="AT558" s="81">
        <v>0</v>
      </c>
      <c r="AU558" s="81">
        <v>0</v>
      </c>
      <c r="AV558" s="81">
        <v>0</v>
      </c>
      <c r="AW558" s="81"/>
      <c r="AX558" s="82"/>
      <c r="AY558" s="81">
        <v>66.800000000000011</v>
      </c>
      <c r="AZ558" s="81">
        <v>230.1</v>
      </c>
      <c r="BA558" s="81">
        <v>4000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2346</v>
      </c>
      <c r="B559" s="80">
        <v>289</v>
      </c>
      <c r="C559" s="80">
        <v>19</v>
      </c>
      <c r="D559" s="80">
        <v>17</v>
      </c>
      <c r="E559" s="80">
        <v>2022</v>
      </c>
      <c r="F559" s="80" t="s">
        <v>568</v>
      </c>
      <c r="G559" s="174" t="s">
        <v>2327</v>
      </c>
      <c r="H559" s="80" t="s">
        <v>2328</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18</v>
      </c>
      <c r="AR559" s="81">
        <v>7</v>
      </c>
      <c r="AS559" s="81">
        <v>1</v>
      </c>
      <c r="AT559" s="81">
        <v>0</v>
      </c>
      <c r="AU559" s="81">
        <v>0</v>
      </c>
      <c r="AV559" s="81">
        <v>0</v>
      </c>
      <c r="AW559" s="81"/>
      <c r="AX559" s="82"/>
      <c r="AY559" s="81">
        <v>86.2</v>
      </c>
      <c r="AZ559" s="81">
        <v>230.1</v>
      </c>
      <c r="BA559" s="81">
        <v>4000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2375</v>
      </c>
      <c r="B560" s="80">
        <v>511</v>
      </c>
      <c r="C560" s="80">
        <v>1</v>
      </c>
      <c r="D560" s="80">
        <v>31</v>
      </c>
      <c r="E560" s="80">
        <v>1990</v>
      </c>
      <c r="F560" s="80" t="s">
        <v>562</v>
      </c>
      <c r="G560" s="80" t="s">
        <v>2376</v>
      </c>
      <c r="H560" s="80" t="s">
        <v>2377</v>
      </c>
      <c r="I560" s="177"/>
      <c r="J560" s="81">
        <v>2692.0082427413877</v>
      </c>
      <c r="K560" s="81">
        <v>240.00340030829241</v>
      </c>
      <c r="L560" s="81">
        <v>1050.2465458649087</v>
      </c>
      <c r="M560" s="81">
        <v>1041.0598683628314</v>
      </c>
      <c r="N560" s="81">
        <v>1647.4345217313164</v>
      </c>
      <c r="O560" s="81">
        <v>937.13601111922139</v>
      </c>
      <c r="P560" s="81">
        <v>1289.0350090542356</v>
      </c>
      <c r="Q560" s="81">
        <v>87.267514184204785</v>
      </c>
      <c r="R560" s="81">
        <v>39.613912811988037</v>
      </c>
      <c r="S560" s="81">
        <v>79.646339999999995</v>
      </c>
      <c r="T560" s="82"/>
      <c r="U560" s="81">
        <v>200401556</v>
      </c>
      <c r="V560" s="81">
        <v>70040</v>
      </c>
      <c r="W560" s="81">
        <v>11333</v>
      </c>
      <c r="X560" s="81">
        <v>391564</v>
      </c>
      <c r="Y560" s="81">
        <v>427458</v>
      </c>
      <c r="Z560" s="81">
        <v>385455</v>
      </c>
      <c r="AA560" s="81">
        <v>312992</v>
      </c>
      <c r="AB560" s="81">
        <v>1416928</v>
      </c>
      <c r="AC560" s="81">
        <v>6861201</v>
      </c>
      <c r="AD560" s="81">
        <v>79.646340000000009</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2378</v>
      </c>
      <c r="B561" s="80">
        <v>512</v>
      </c>
      <c r="C561" s="80">
        <v>2</v>
      </c>
      <c r="D561" s="80">
        <v>31</v>
      </c>
      <c r="E561" s="80">
        <v>2005</v>
      </c>
      <c r="F561" s="80" t="s">
        <v>565</v>
      </c>
      <c r="G561" s="80" t="s">
        <v>2376</v>
      </c>
      <c r="H561" s="80" t="s">
        <v>2377</v>
      </c>
      <c r="I561" s="177"/>
      <c r="J561" s="81">
        <v>2943.4607469672255</v>
      </c>
      <c r="K561" s="81">
        <v>205.04076482574075</v>
      </c>
      <c r="L561" s="81">
        <v>787.21440410953301</v>
      </c>
      <c r="M561" s="81">
        <v>2197.4890343462785</v>
      </c>
      <c r="N561" s="81">
        <v>2847.970087948469</v>
      </c>
      <c r="O561" s="81">
        <v>1455.8349138257013</v>
      </c>
      <c r="P561" s="81">
        <v>1371.5377998352856</v>
      </c>
      <c r="Q561" s="81">
        <v>81.783408443943415</v>
      </c>
      <c r="R561" s="81">
        <v>26.318258087862798</v>
      </c>
      <c r="S561" s="81">
        <v>181.96190587299998</v>
      </c>
      <c r="T561" s="82"/>
      <c r="U561" s="81">
        <v>237700878</v>
      </c>
      <c r="V561" s="81">
        <v>63648</v>
      </c>
      <c r="W561" s="81">
        <v>7849</v>
      </c>
      <c r="X561" s="81">
        <v>347812</v>
      </c>
      <c r="Y561" s="81">
        <v>494553</v>
      </c>
      <c r="Z561" s="81">
        <v>692928</v>
      </c>
      <c r="AA561" s="81">
        <v>272744</v>
      </c>
      <c r="AB561" s="81">
        <v>1388164</v>
      </c>
      <c r="AC561" s="81">
        <v>4653839</v>
      </c>
      <c r="AD561" s="81">
        <v>181.96190587299995</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2379</v>
      </c>
      <c r="B562" s="80">
        <v>513</v>
      </c>
      <c r="C562" s="80">
        <v>3</v>
      </c>
      <c r="D562" s="80">
        <v>31</v>
      </c>
      <c r="E562" s="80">
        <v>2006</v>
      </c>
      <c r="F562" s="80" t="s">
        <v>566</v>
      </c>
      <c r="G562" s="80" t="s">
        <v>2376</v>
      </c>
      <c r="H562" s="80" t="s">
        <v>2377</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2380</v>
      </c>
      <c r="B563" s="80">
        <v>514</v>
      </c>
      <c r="C563" s="80">
        <v>4</v>
      </c>
      <c r="D563" s="80">
        <v>31</v>
      </c>
      <c r="E563" s="80">
        <v>2007</v>
      </c>
      <c r="F563" s="80" t="s">
        <v>567</v>
      </c>
      <c r="G563" s="80" t="s">
        <v>2376</v>
      </c>
      <c r="H563" s="80" t="s">
        <v>2377</v>
      </c>
      <c r="I563" s="177"/>
      <c r="J563" s="81">
        <v>2904.7143224152383</v>
      </c>
      <c r="K563" s="81">
        <v>173.40731805300996</v>
      </c>
      <c r="L563" s="81">
        <v>663.69725252111459</v>
      </c>
      <c r="M563" s="81">
        <v>2012.2219047988142</v>
      </c>
      <c r="N563" s="81">
        <v>2866.1252900519135</v>
      </c>
      <c r="O563" s="81">
        <v>1410.8999659551951</v>
      </c>
      <c r="P563" s="81">
        <v>1354.6373746434404</v>
      </c>
      <c r="Q563" s="81">
        <v>85.011913419801473</v>
      </c>
      <c r="R563" s="81">
        <v>23.444442560439494</v>
      </c>
      <c r="S563" s="81">
        <v>154.56235859004519</v>
      </c>
      <c r="T563" s="82"/>
      <c r="U563" s="81">
        <v>263345844</v>
      </c>
      <c r="V563" s="81">
        <v>57300</v>
      </c>
      <c r="W563" s="81">
        <v>8685</v>
      </c>
      <c r="X563" s="81">
        <v>427604</v>
      </c>
      <c r="Y563" s="81">
        <v>499351</v>
      </c>
      <c r="Z563" s="81">
        <v>698101</v>
      </c>
      <c r="AA563" s="81">
        <v>265277</v>
      </c>
      <c r="AB563" s="81">
        <v>1366652</v>
      </c>
      <c r="AC563" s="81">
        <v>4264614</v>
      </c>
      <c r="AD563" s="81">
        <v>154.56235859004516</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2381</v>
      </c>
      <c r="B564" s="80">
        <v>515</v>
      </c>
      <c r="C564" s="80">
        <v>5</v>
      </c>
      <c r="D564" s="80">
        <v>31</v>
      </c>
      <c r="E564" s="80">
        <v>2008</v>
      </c>
      <c r="F564" s="80" t="s">
        <v>84</v>
      </c>
      <c r="G564" s="80" t="s">
        <v>2376</v>
      </c>
      <c r="H564" s="80" t="s">
        <v>2377</v>
      </c>
      <c r="I564" s="177"/>
      <c r="J564" s="81">
        <v>2583.2573726829532</v>
      </c>
      <c r="K564" s="81">
        <v>126.03986948111351</v>
      </c>
      <c r="L564" s="81">
        <v>584.54488141065383</v>
      </c>
      <c r="M564" s="81">
        <v>2110.4087553865975</v>
      </c>
      <c r="N564" s="81">
        <v>2367.4287551931275</v>
      </c>
      <c r="O564" s="81">
        <v>1367.7118491274148</v>
      </c>
      <c r="P564" s="81">
        <v>1327.0137788165853</v>
      </c>
      <c r="Q564" s="81">
        <v>82.937023591664726</v>
      </c>
      <c r="R564" s="81">
        <v>22.983410428953444</v>
      </c>
      <c r="S564" s="81">
        <v>144.85642306286283</v>
      </c>
      <c r="T564" s="82"/>
      <c r="U564" s="81">
        <v>252840395</v>
      </c>
      <c r="V564" s="81">
        <v>57300</v>
      </c>
      <c r="W564" s="81">
        <v>8685</v>
      </c>
      <c r="X564" s="81">
        <v>427604</v>
      </c>
      <c r="Y564" s="81">
        <v>500973</v>
      </c>
      <c r="Z564" s="81">
        <v>700484</v>
      </c>
      <c r="AA564" s="81">
        <v>260164</v>
      </c>
      <c r="AB564" s="81">
        <v>1355205</v>
      </c>
      <c r="AC564" s="81">
        <v>4341250</v>
      </c>
      <c r="AD564" s="81">
        <v>144.85642306286283</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2382</v>
      </c>
      <c r="B565" s="80">
        <v>516</v>
      </c>
      <c r="C565" s="80">
        <v>6</v>
      </c>
      <c r="D565" s="80">
        <v>31</v>
      </c>
      <c r="E565" s="80">
        <v>2009</v>
      </c>
      <c r="F565" s="80" t="s">
        <v>85</v>
      </c>
      <c r="G565" s="80" t="s">
        <v>2376</v>
      </c>
      <c r="H565" s="80" t="s">
        <v>2377</v>
      </c>
      <c r="I565" s="177"/>
      <c r="J565" s="81">
        <v>2688.854223555491</v>
      </c>
      <c r="K565" s="81">
        <v>142.24310871465244</v>
      </c>
      <c r="L565" s="81">
        <v>675.61868462975008</v>
      </c>
      <c r="M565" s="81">
        <v>2188.6686465460034</v>
      </c>
      <c r="N565" s="81">
        <v>2264.8187129500097</v>
      </c>
      <c r="O565" s="81">
        <v>1390.5974993559196</v>
      </c>
      <c r="P565" s="81">
        <v>1271.7709387017874</v>
      </c>
      <c r="Q565" s="81">
        <v>78.411510837189724</v>
      </c>
      <c r="R565" s="81">
        <v>25.302708983895336</v>
      </c>
      <c r="S565" s="81">
        <v>149.08610369457605</v>
      </c>
      <c r="T565" s="82"/>
      <c r="U565" s="81">
        <v>201017037</v>
      </c>
      <c r="V565" s="81">
        <v>52348</v>
      </c>
      <c r="W565" s="81">
        <v>13746</v>
      </c>
      <c r="X565" s="81">
        <v>445404</v>
      </c>
      <c r="Y565" s="81">
        <v>503139</v>
      </c>
      <c r="Z565" s="81">
        <v>702981</v>
      </c>
      <c r="AA565" s="81">
        <v>255969</v>
      </c>
      <c r="AB565" s="81">
        <v>1345007</v>
      </c>
      <c r="AC565" s="81">
        <v>4662623</v>
      </c>
      <c r="AD565" s="81">
        <v>149.08610369457611</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23.457000000000001</v>
      </c>
      <c r="BH565" s="81">
        <v>7.5010000000000003</v>
      </c>
      <c r="BI565" s="81">
        <v>3528.7510000000002</v>
      </c>
      <c r="BJ565" s="81">
        <v>1.3</v>
      </c>
      <c r="BK565" s="81">
        <v>315.69299999999998</v>
      </c>
      <c r="BL565" s="81">
        <v>6.0419999999999998</v>
      </c>
      <c r="BM565" s="82"/>
      <c r="BN565" s="81">
        <v>3</v>
      </c>
      <c r="BO565" s="81">
        <v>1</v>
      </c>
      <c r="BP565" s="81">
        <v>87</v>
      </c>
      <c r="BQ565" s="81">
        <v>1</v>
      </c>
      <c r="BR565" s="81">
        <v>43</v>
      </c>
      <c r="BS565" s="81">
        <v>1</v>
      </c>
      <c r="BT565"/>
      <c r="BU565" s="80"/>
      <c r="BV565" s="80"/>
      <c r="BW565" s="80"/>
      <c r="BX565" s="80"/>
      <c r="BY565" s="80"/>
      <c r="BZ565" s="80"/>
      <c r="CA565" s="80"/>
      <c r="CB565" s="80"/>
      <c r="CC565" s="80"/>
    </row>
    <row r="566" spans="1:81">
      <c r="A566" s="80" t="s">
        <v>2383</v>
      </c>
      <c r="B566" s="80">
        <v>517</v>
      </c>
      <c r="C566" s="80">
        <v>7</v>
      </c>
      <c r="D566" s="80">
        <v>31</v>
      </c>
      <c r="E566" s="80">
        <v>2010</v>
      </c>
      <c r="F566" s="80" t="s">
        <v>86</v>
      </c>
      <c r="G566" s="80" t="s">
        <v>2376</v>
      </c>
      <c r="H566" s="80" t="s">
        <v>2377</v>
      </c>
      <c r="I566" s="177"/>
      <c r="J566" s="81">
        <v>2389.1505198630884</v>
      </c>
      <c r="K566" s="81">
        <v>135.63491026083449</v>
      </c>
      <c r="L566" s="81">
        <v>626.62658595588653</v>
      </c>
      <c r="M566" s="81">
        <v>2090.1413634584251</v>
      </c>
      <c r="N566" s="81">
        <v>2363.9922525874563</v>
      </c>
      <c r="O566" s="81">
        <v>1390.4702791265822</v>
      </c>
      <c r="P566" s="81">
        <v>1285.6847411407557</v>
      </c>
      <c r="Q566" s="81">
        <v>81.211783753085513</v>
      </c>
      <c r="R566" s="81">
        <v>21.833426739306557</v>
      </c>
      <c r="S566" s="81">
        <v>161.42744386054005</v>
      </c>
      <c r="T566" s="82"/>
      <c r="U566" s="81">
        <v>209907717</v>
      </c>
      <c r="V566" s="81">
        <v>52348</v>
      </c>
      <c r="W566" s="81">
        <v>13746</v>
      </c>
      <c r="X566" s="81">
        <v>445404</v>
      </c>
      <c r="Y566" s="81">
        <v>505347</v>
      </c>
      <c r="Z566" s="81">
        <v>706183</v>
      </c>
      <c r="AA566" s="81">
        <v>252307</v>
      </c>
      <c r="AB566" s="81">
        <v>1334814</v>
      </c>
      <c r="AC566" s="81">
        <v>3812740</v>
      </c>
      <c r="AD566" s="81">
        <v>161.42744386054005</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25.494</v>
      </c>
      <c r="BH566" s="81">
        <v>7.5620000000000003</v>
      </c>
      <c r="BI566" s="81">
        <v>3561.15</v>
      </c>
      <c r="BJ566" s="81">
        <v>2.0760000000000001</v>
      </c>
      <c r="BK566" s="81">
        <v>331.29599999999999</v>
      </c>
      <c r="BL566" s="81">
        <v>5.1619999999999999</v>
      </c>
      <c r="BM566" s="82"/>
      <c r="BN566" s="81">
        <v>3</v>
      </c>
      <c r="BO566" s="81">
        <v>1</v>
      </c>
      <c r="BP566" s="81">
        <v>90</v>
      </c>
      <c r="BQ566" s="81">
        <v>1</v>
      </c>
      <c r="BR566" s="81">
        <v>44</v>
      </c>
      <c r="BS566" s="81">
        <v>1</v>
      </c>
      <c r="BT566"/>
      <c r="BU566" s="80">
        <v>2448.9899999999998</v>
      </c>
      <c r="BV566" s="80">
        <v>1279.982</v>
      </c>
      <c r="BW566" s="80">
        <v>71.894999999999996</v>
      </c>
      <c r="BX566" s="80">
        <v>18.948</v>
      </c>
      <c r="BY566" s="80">
        <v>5.4029999999999996</v>
      </c>
      <c r="BZ566" s="80">
        <v>0</v>
      </c>
      <c r="CA566" s="80">
        <v>95.585999999999999</v>
      </c>
      <c r="CB566" s="80">
        <v>11.936</v>
      </c>
      <c r="CC566" s="80">
        <v>0</v>
      </c>
    </row>
    <row r="567" spans="1:81">
      <c r="A567" s="80" t="s">
        <v>2384</v>
      </c>
      <c r="B567" s="80">
        <v>518</v>
      </c>
      <c r="C567" s="80">
        <v>8</v>
      </c>
      <c r="D567" s="80">
        <v>31</v>
      </c>
      <c r="E567" s="80">
        <v>2011</v>
      </c>
      <c r="F567" s="80" t="s">
        <v>87</v>
      </c>
      <c r="G567" s="80" t="s">
        <v>2376</v>
      </c>
      <c r="H567" s="80" t="s">
        <v>2377</v>
      </c>
      <c r="I567" s="177"/>
      <c r="J567" s="81">
        <v>1964.9730029495374</v>
      </c>
      <c r="K567" s="81">
        <v>165.52648602262519</v>
      </c>
      <c r="L567" s="81">
        <v>686.35281593289267</v>
      </c>
      <c r="M567" s="81">
        <v>2574.3865664805135</v>
      </c>
      <c r="N567" s="81">
        <v>2879.42204549189</v>
      </c>
      <c r="O567" s="81">
        <v>1374.8261894643558</v>
      </c>
      <c r="P567" s="81">
        <v>1237.7576703420946</v>
      </c>
      <c r="Q567" s="81">
        <v>92.4806336315675</v>
      </c>
      <c r="R567" s="81">
        <v>9.8386052577024437</v>
      </c>
      <c r="S567" s="81">
        <v>160.88386213130997</v>
      </c>
      <c r="T567" s="82"/>
      <c r="U567" s="81">
        <v>191191686</v>
      </c>
      <c r="V567" s="81">
        <v>52348</v>
      </c>
      <c r="W567" s="81">
        <v>13746</v>
      </c>
      <c r="X567" s="81">
        <v>445404</v>
      </c>
      <c r="Y567" s="81">
        <v>506306</v>
      </c>
      <c r="Z567" s="81">
        <v>713407</v>
      </c>
      <c r="AA567" s="81">
        <v>250130</v>
      </c>
      <c r="AB567" s="81">
        <v>1317795</v>
      </c>
      <c r="AC567" s="81">
        <v>1715260</v>
      </c>
      <c r="AD567" s="81">
        <v>160.88386213130994</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3.87</v>
      </c>
      <c r="BH567" s="81">
        <v>4.9779999999999998</v>
      </c>
      <c r="BI567" s="81">
        <v>2154.4369999999999</v>
      </c>
      <c r="BJ567" s="81">
        <v>1.7749999999999999</v>
      </c>
      <c r="BK567" s="81">
        <v>326.37400000000002</v>
      </c>
      <c r="BL567" s="81">
        <v>3.2170000000000001</v>
      </c>
      <c r="BM567" s="82"/>
      <c r="BN567" s="81">
        <v>1</v>
      </c>
      <c r="BO567" s="81">
        <v>1</v>
      </c>
      <c r="BP567" s="81">
        <v>92</v>
      </c>
      <c r="BQ567" s="81">
        <v>1</v>
      </c>
      <c r="BR567" s="81">
        <v>44</v>
      </c>
      <c r="BS567" s="81">
        <v>1</v>
      </c>
      <c r="BT567"/>
      <c r="BU567" s="80">
        <v>1790.0989999999999</v>
      </c>
      <c r="BV567" s="80">
        <v>595.37099999999998</v>
      </c>
      <c r="BW567" s="80">
        <v>47.244</v>
      </c>
      <c r="BX567" s="80">
        <v>4.4859999999999998</v>
      </c>
      <c r="BY567" s="80">
        <v>0.60699999999999998</v>
      </c>
      <c r="BZ567" s="80">
        <v>0</v>
      </c>
      <c r="CA567" s="80">
        <v>52.987000000000002</v>
      </c>
      <c r="CB567" s="80">
        <v>3.8570000000000002</v>
      </c>
      <c r="CC567" s="80">
        <v>0</v>
      </c>
    </row>
    <row r="568" spans="1:81">
      <c r="A568" s="80" t="s">
        <v>2385</v>
      </c>
      <c r="B568" s="80">
        <v>519</v>
      </c>
      <c r="C568" s="80">
        <v>9</v>
      </c>
      <c r="D568" s="80">
        <v>31</v>
      </c>
      <c r="E568" s="80">
        <v>2012</v>
      </c>
      <c r="F568" s="80" t="s">
        <v>88</v>
      </c>
      <c r="G568" s="80" t="s">
        <v>2376</v>
      </c>
      <c r="H568" s="80" t="s">
        <v>2377</v>
      </c>
      <c r="I568" s="177"/>
      <c r="J568" s="81">
        <v>2626.2075096121025</v>
      </c>
      <c r="K568" s="81">
        <v>158.29501128902086</v>
      </c>
      <c r="L568" s="81">
        <v>671.17827398964846</v>
      </c>
      <c r="M568" s="81">
        <v>2566.7622828111171</v>
      </c>
      <c r="N568" s="81">
        <v>3116.6911317703298</v>
      </c>
      <c r="O568" s="81">
        <v>1389.3982798024169</v>
      </c>
      <c r="P568" s="81">
        <v>1252.5934220679937</v>
      </c>
      <c r="Q568" s="81">
        <v>100.20236484596703</v>
      </c>
      <c r="R568" s="81">
        <v>18.696456619310872</v>
      </c>
      <c r="S568" s="81">
        <v>172.237873429383</v>
      </c>
      <c r="T568" s="82"/>
      <c r="U568" s="81">
        <v>222956474</v>
      </c>
      <c r="V568" s="81">
        <v>52348</v>
      </c>
      <c r="W568" s="81">
        <v>13746</v>
      </c>
      <c r="X568" s="81">
        <v>445404</v>
      </c>
      <c r="Y568" s="81">
        <v>512115</v>
      </c>
      <c r="Z568" s="81">
        <v>726687</v>
      </c>
      <c r="AA568" s="81">
        <v>251696</v>
      </c>
      <c r="AB568" s="81">
        <v>1314180</v>
      </c>
      <c r="AC568" s="81">
        <v>3175111</v>
      </c>
      <c r="AD568" s="81">
        <v>172.23787342938303</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9.5239999999999991</v>
      </c>
      <c r="BI568" s="81">
        <v>3386.7910000000002</v>
      </c>
      <c r="BJ568" s="81">
        <v>2.8610000000000002</v>
      </c>
      <c r="BK568" s="81">
        <v>427.24299999999999</v>
      </c>
      <c r="BL568" s="81">
        <v>5.5880000000000001</v>
      </c>
      <c r="BM568" s="82"/>
      <c r="BN568" s="81">
        <v>0</v>
      </c>
      <c r="BO568" s="81">
        <v>1</v>
      </c>
      <c r="BP568" s="81">
        <v>95</v>
      </c>
      <c r="BQ568" s="81">
        <v>1</v>
      </c>
      <c r="BR568" s="81">
        <v>48</v>
      </c>
      <c r="BS568" s="81">
        <v>1</v>
      </c>
      <c r="BT568"/>
      <c r="BU568" s="80">
        <v>2498.3319999999999</v>
      </c>
      <c r="BV568" s="80">
        <v>1224.902</v>
      </c>
      <c r="BW568" s="80">
        <v>64.307000000000002</v>
      </c>
      <c r="BX568" s="80">
        <v>0</v>
      </c>
      <c r="BY568" s="80">
        <v>0</v>
      </c>
      <c r="BZ568" s="80">
        <v>0</v>
      </c>
      <c r="CA568" s="80">
        <v>44.466000000000001</v>
      </c>
      <c r="CB568" s="80">
        <v>0</v>
      </c>
      <c r="CC568" s="80">
        <v>0</v>
      </c>
    </row>
    <row r="569" spans="1:81">
      <c r="A569" s="80" t="s">
        <v>2386</v>
      </c>
      <c r="B569" s="80">
        <v>520</v>
      </c>
      <c r="C569" s="80">
        <v>10</v>
      </c>
      <c r="D569" s="80">
        <v>31</v>
      </c>
      <c r="E569" s="80">
        <v>2013</v>
      </c>
      <c r="F569" s="80" t="s">
        <v>89</v>
      </c>
      <c r="G569" s="80" t="s">
        <v>2376</v>
      </c>
      <c r="H569" s="80" t="s">
        <v>2377</v>
      </c>
      <c r="I569" s="177"/>
      <c r="J569" s="81">
        <v>2848.4427136659137</v>
      </c>
      <c r="K569" s="81">
        <v>153.84826249174699</v>
      </c>
      <c r="L569" s="81">
        <v>545.59255609219611</v>
      </c>
      <c r="M569" s="81">
        <v>2462.624795946901</v>
      </c>
      <c r="N569" s="81">
        <v>2704.7106776145233</v>
      </c>
      <c r="O569" s="81">
        <v>1354.8940578803204</v>
      </c>
      <c r="P569" s="81">
        <v>1269.7714963998883</v>
      </c>
      <c r="Q569" s="81">
        <v>101.44238842315745</v>
      </c>
      <c r="R569" s="81">
        <v>22.937717855944562</v>
      </c>
      <c r="S569" s="81">
        <v>169.4937172518562</v>
      </c>
      <c r="T569" s="82"/>
      <c r="U569" s="81">
        <v>226715135</v>
      </c>
      <c r="V569" s="81">
        <v>52348</v>
      </c>
      <c r="W569" s="81">
        <v>13746</v>
      </c>
      <c r="X569" s="81">
        <v>445404</v>
      </c>
      <c r="Y569" s="81">
        <v>515721</v>
      </c>
      <c r="Z569" s="81">
        <v>740280</v>
      </c>
      <c r="AA569" s="81">
        <v>254190</v>
      </c>
      <c r="AB569" s="81">
        <v>1311367</v>
      </c>
      <c r="AC569" s="81">
        <v>3802427</v>
      </c>
      <c r="AD569" s="81">
        <v>169.49371725185617</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11.2</v>
      </c>
      <c r="BI569" s="81">
        <v>3838.9920000000002</v>
      </c>
      <c r="BJ569" s="81">
        <v>2.3250000000000002</v>
      </c>
      <c r="BK569" s="81">
        <v>441.3</v>
      </c>
      <c r="BL569" s="81">
        <v>6.2850000000000001</v>
      </c>
      <c r="BM569" s="82"/>
      <c r="BN569" s="81">
        <v>0</v>
      </c>
      <c r="BO569" s="81">
        <v>1</v>
      </c>
      <c r="BP569" s="81">
        <v>98</v>
      </c>
      <c r="BQ569" s="81">
        <v>1</v>
      </c>
      <c r="BR569" s="81">
        <v>46</v>
      </c>
      <c r="BS569" s="81">
        <v>1</v>
      </c>
      <c r="BT569"/>
      <c r="BU569" s="80">
        <v>2706.194</v>
      </c>
      <c r="BV569" s="80">
        <v>1473.1890000000001</v>
      </c>
      <c r="BW569" s="80">
        <v>67.555000000000007</v>
      </c>
      <c r="BX569" s="80">
        <v>0</v>
      </c>
      <c r="BY569" s="80">
        <v>0</v>
      </c>
      <c r="BZ569" s="80">
        <v>0</v>
      </c>
      <c r="CA569" s="80">
        <v>49.125</v>
      </c>
      <c r="CB569" s="80">
        <v>4.0389999999999997</v>
      </c>
      <c r="CC569" s="80">
        <v>0</v>
      </c>
    </row>
    <row r="570" spans="1:81">
      <c r="A570" s="80" t="s">
        <v>2387</v>
      </c>
      <c r="B570" s="80">
        <v>521</v>
      </c>
      <c r="C570" s="80">
        <v>11</v>
      </c>
      <c r="D570" s="80">
        <v>31</v>
      </c>
      <c r="E570" s="80">
        <v>2014</v>
      </c>
      <c r="F570" s="80" t="s">
        <v>90</v>
      </c>
      <c r="G570" s="80" t="s">
        <v>2376</v>
      </c>
      <c r="H570" s="80" t="s">
        <v>2377</v>
      </c>
      <c r="I570" s="177"/>
      <c r="J570" s="81">
        <v>2860.746999809468</v>
      </c>
      <c r="K570" s="81">
        <v>154.41907640373299</v>
      </c>
      <c r="L570" s="81">
        <v>500.1167443267226</v>
      </c>
      <c r="M570" s="81">
        <v>2373.0545622100494</v>
      </c>
      <c r="N570" s="81">
        <v>2387.4253719076128</v>
      </c>
      <c r="O570" s="81">
        <v>1298.3238771919443</v>
      </c>
      <c r="P570" s="81">
        <v>1272.1025211211975</v>
      </c>
      <c r="Q570" s="81">
        <v>96.557208227443255</v>
      </c>
      <c r="R570" s="81">
        <v>23.406226552705888</v>
      </c>
      <c r="S570" s="81">
        <v>172.33539961521237</v>
      </c>
      <c r="T570" s="82"/>
      <c r="U570" s="81">
        <v>227069619</v>
      </c>
      <c r="V570" s="81">
        <v>53409</v>
      </c>
      <c r="W570" s="81">
        <v>10819</v>
      </c>
      <c r="X570" s="81">
        <v>438855</v>
      </c>
      <c r="Y570" s="81">
        <v>518383</v>
      </c>
      <c r="Z570" s="81">
        <v>747118</v>
      </c>
      <c r="AA570" s="81">
        <v>253339</v>
      </c>
      <c r="AB570" s="81">
        <v>1300963</v>
      </c>
      <c r="AC570" s="81">
        <v>3892293</v>
      </c>
      <c r="AD570" s="81">
        <v>172.33539961521231</v>
      </c>
      <c r="AE570" s="82"/>
      <c r="AF570" s="81">
        <v>2562167837.20714</v>
      </c>
      <c r="AG570" s="81">
        <v>110006962.9742658</v>
      </c>
      <c r="AH570" s="81">
        <v>94403883.831744432</v>
      </c>
      <c r="AI570" s="81">
        <v>2783729292.1146579</v>
      </c>
      <c r="AJ570" s="81">
        <v>2691050108.2719421</v>
      </c>
      <c r="AK570" s="81">
        <v>0</v>
      </c>
      <c r="AL570" s="81">
        <v>0</v>
      </c>
      <c r="AM570" s="81">
        <v>178602779.33022621</v>
      </c>
      <c r="AN570" s="81">
        <v>0</v>
      </c>
      <c r="AO570" s="81">
        <v>0</v>
      </c>
      <c r="AP570" s="82"/>
      <c r="AQ570" s="81">
        <v>19317</v>
      </c>
      <c r="AR570" s="81">
        <v>1751</v>
      </c>
      <c r="AS570" s="81">
        <v>4</v>
      </c>
      <c r="AT570" s="81">
        <v>8</v>
      </c>
      <c r="AU570" s="81">
        <v>0</v>
      </c>
      <c r="AV570" s="81">
        <v>7</v>
      </c>
      <c r="AW570" s="81" t="s">
        <v>564</v>
      </c>
      <c r="AX570" s="82"/>
      <c r="AY570" s="81">
        <v>81192.299999999974</v>
      </c>
      <c r="AZ570" s="81">
        <v>122952.60000000003</v>
      </c>
      <c r="BA570" s="81">
        <v>67080</v>
      </c>
      <c r="BB570" s="81">
        <v>17404.7</v>
      </c>
      <c r="BC570" s="81">
        <v>0</v>
      </c>
      <c r="BD570" s="81">
        <v>8943.4</v>
      </c>
      <c r="BE570" s="81" t="s">
        <v>564</v>
      </c>
      <c r="BF570" s="82"/>
      <c r="BG570" s="81">
        <v>3.5539999999999998</v>
      </c>
      <c r="BH570" s="81">
        <v>11.851000000000001</v>
      </c>
      <c r="BI570" s="81">
        <v>3822.9870000000001</v>
      </c>
      <c r="BJ570" s="81">
        <v>0</v>
      </c>
      <c r="BK570" s="81">
        <v>396.34100000000001</v>
      </c>
      <c r="BL570" s="81">
        <v>7.0010000000000003</v>
      </c>
      <c r="BM570" s="82"/>
      <c r="BN570" s="81">
        <v>1</v>
      </c>
      <c r="BO570" s="81">
        <v>1</v>
      </c>
      <c r="BP570" s="81">
        <v>99</v>
      </c>
      <c r="BQ570" s="81">
        <v>1</v>
      </c>
      <c r="BR570" s="81">
        <v>44</v>
      </c>
      <c r="BS570" s="81">
        <v>1</v>
      </c>
      <c r="BT570"/>
      <c r="BU570" s="80">
        <v>2571.0050000000001</v>
      </c>
      <c r="BV570" s="80">
        <v>1521.8130000000001</v>
      </c>
      <c r="BW570" s="80">
        <v>85.06</v>
      </c>
      <c r="BX570" s="80">
        <v>5.1769999999999996</v>
      </c>
      <c r="BY570" s="80">
        <v>1.339</v>
      </c>
      <c r="BZ570" s="80">
        <v>0</v>
      </c>
      <c r="CA570" s="80">
        <v>51.488</v>
      </c>
      <c r="CB570" s="80">
        <v>5.8520000000000003</v>
      </c>
      <c r="CC570" s="80">
        <v>0</v>
      </c>
    </row>
    <row r="571" spans="1:81">
      <c r="A571" s="80" t="s">
        <v>2388</v>
      </c>
      <c r="B571" s="80">
        <v>522</v>
      </c>
      <c r="C571" s="80">
        <v>12</v>
      </c>
      <c r="D571" s="80">
        <v>31</v>
      </c>
      <c r="E571" s="80">
        <v>2015</v>
      </c>
      <c r="F571" s="80" t="s">
        <v>91</v>
      </c>
      <c r="G571" s="80" t="s">
        <v>2376</v>
      </c>
      <c r="H571" s="80" t="s">
        <v>2377</v>
      </c>
      <c r="I571" s="177"/>
      <c r="J571" s="81">
        <v>2611.5300182662236</v>
      </c>
      <c r="K571" s="81">
        <v>158.94281713660618</v>
      </c>
      <c r="L571" s="81">
        <v>437.86853815641757</v>
      </c>
      <c r="M571" s="81">
        <v>2504.4017016850794</v>
      </c>
      <c r="N571" s="81">
        <v>2704.5380143610773</v>
      </c>
      <c r="O571" s="81">
        <v>1292.7139876807203</v>
      </c>
      <c r="P571" s="81">
        <v>1263.9724701206883</v>
      </c>
      <c r="Q571" s="81">
        <v>93.689660824517574</v>
      </c>
      <c r="R571" s="81">
        <v>22.389523804503312</v>
      </c>
      <c r="S571" s="81">
        <v>178.45296666942326</v>
      </c>
      <c r="T571" s="82"/>
      <c r="U571" s="81">
        <v>236697795</v>
      </c>
      <c r="V571" s="81">
        <v>53409</v>
      </c>
      <c r="W571" s="81">
        <v>10819</v>
      </c>
      <c r="X571" s="81">
        <v>438855</v>
      </c>
      <c r="Y571" s="81">
        <v>520986</v>
      </c>
      <c r="Z571" s="81">
        <v>751057</v>
      </c>
      <c r="AA571" s="81">
        <v>251522</v>
      </c>
      <c r="AB571" s="81">
        <v>1289470</v>
      </c>
      <c r="AC571" s="81">
        <v>3835388</v>
      </c>
      <c r="AD571" s="81">
        <v>178.45296666942326</v>
      </c>
      <c r="AE571" s="82"/>
      <c r="AF571" s="81">
        <v>2234662793.5863166</v>
      </c>
      <c r="AG571" s="81">
        <v>105359117.80436635</v>
      </c>
      <c r="AH571" s="81">
        <v>65214914.967738323</v>
      </c>
      <c r="AI571" s="81">
        <v>2949425844.6264691</v>
      </c>
      <c r="AJ571" s="81">
        <v>3103142643.5244441</v>
      </c>
      <c r="AK571" s="81">
        <v>0</v>
      </c>
      <c r="AL571" s="81">
        <v>0</v>
      </c>
      <c r="AM571" s="81">
        <v>176716454.376791</v>
      </c>
      <c r="AN571" s="81">
        <v>0</v>
      </c>
      <c r="AO571" s="81">
        <v>0</v>
      </c>
      <c r="AP571" s="82"/>
      <c r="AQ571" s="81">
        <v>21376</v>
      </c>
      <c r="AR571" s="81">
        <v>2575</v>
      </c>
      <c r="AS571" s="81">
        <v>5</v>
      </c>
      <c r="AT571" s="81">
        <v>9</v>
      </c>
      <c r="AU571" s="81">
        <v>0</v>
      </c>
      <c r="AV571" s="81">
        <v>8</v>
      </c>
      <c r="AW571" s="81" t="s">
        <v>564</v>
      </c>
      <c r="AX571" s="82"/>
      <c r="AY571" s="81">
        <v>91851.6</v>
      </c>
      <c r="AZ571" s="81">
        <v>236505.20000000004</v>
      </c>
      <c r="BA571" s="81">
        <v>67083.199999999997</v>
      </c>
      <c r="BB571" s="81">
        <v>17613.3</v>
      </c>
      <c r="BC571" s="81">
        <v>0</v>
      </c>
      <c r="BD571" s="81">
        <v>11485.4</v>
      </c>
      <c r="BE571" s="81" t="s">
        <v>564</v>
      </c>
      <c r="BF571" s="82"/>
      <c r="BG571" s="81">
        <v>3.528</v>
      </c>
      <c r="BH571" s="81">
        <v>12.853</v>
      </c>
      <c r="BI571" s="81">
        <v>3712.0160000000001</v>
      </c>
      <c r="BJ571" s="81">
        <v>0</v>
      </c>
      <c r="BK571" s="81">
        <v>375.84400000000005</v>
      </c>
      <c r="BL571" s="81">
        <v>6.3979999999999997</v>
      </c>
      <c r="BM571" s="82"/>
      <c r="BN571" s="81">
        <v>1</v>
      </c>
      <c r="BO571" s="81">
        <v>1</v>
      </c>
      <c r="BP571" s="81">
        <v>97</v>
      </c>
      <c r="BQ571" s="81">
        <v>1</v>
      </c>
      <c r="BR571" s="81">
        <v>42</v>
      </c>
      <c r="BS571" s="81">
        <v>1</v>
      </c>
      <c r="BT571"/>
      <c r="BU571" s="80">
        <v>2536.558</v>
      </c>
      <c r="BV571" s="80">
        <v>1415.396</v>
      </c>
      <c r="BW571" s="80">
        <v>98.870999999999995</v>
      </c>
      <c r="BX571" s="80">
        <v>5.0659999999999998</v>
      </c>
      <c r="BY571" s="80">
        <v>1.2689999999999999</v>
      </c>
      <c r="BZ571" s="80">
        <v>0</v>
      </c>
      <c r="CA571" s="80">
        <v>48.649000000000001</v>
      </c>
      <c r="CB571" s="80">
        <v>4.83</v>
      </c>
      <c r="CC571" s="80">
        <v>0</v>
      </c>
    </row>
    <row r="572" spans="1:81">
      <c r="A572" s="80" t="s">
        <v>2389</v>
      </c>
      <c r="B572" s="80">
        <v>523</v>
      </c>
      <c r="C572" s="80">
        <v>13</v>
      </c>
      <c r="D572" s="80">
        <v>31</v>
      </c>
      <c r="E572" s="80">
        <v>2016</v>
      </c>
      <c r="F572" s="80" t="s">
        <v>92</v>
      </c>
      <c r="G572" s="80" t="s">
        <v>2376</v>
      </c>
      <c r="H572" s="80" t="s">
        <v>2377</v>
      </c>
      <c r="I572" s="177"/>
      <c r="J572" s="81">
        <v>2594.3964485415149</v>
      </c>
      <c r="K572" s="81">
        <v>155.36504673558548</v>
      </c>
      <c r="L572" s="81">
        <v>530.10578498439031</v>
      </c>
      <c r="M572" s="81">
        <v>1999.2147294086235</v>
      </c>
      <c r="N572" s="81">
        <v>2461.5313752409488</v>
      </c>
      <c r="O572" s="81">
        <v>1284.4054518997059</v>
      </c>
      <c r="P572" s="81">
        <v>1241.3500082112391</v>
      </c>
      <c r="Q572" s="81">
        <v>90.216240845665581</v>
      </c>
      <c r="R572" s="81">
        <v>22.485999694541899</v>
      </c>
      <c r="S572" s="81">
        <v>180.04410563426399</v>
      </c>
      <c r="T572" s="82"/>
      <c r="U572" s="81">
        <v>237167820</v>
      </c>
      <c r="V572" s="81">
        <v>53409</v>
      </c>
      <c r="W572" s="81">
        <v>10819</v>
      </c>
      <c r="X572" s="81">
        <v>438855</v>
      </c>
      <c r="Y572" s="81">
        <v>523065</v>
      </c>
      <c r="Z572" s="81">
        <v>755403</v>
      </c>
      <c r="AA572" s="81">
        <v>255489</v>
      </c>
      <c r="AB572" s="81">
        <v>1277271</v>
      </c>
      <c r="AC572" s="81">
        <v>3840387.4073384171</v>
      </c>
      <c r="AD572" s="81">
        <v>180.04410563426401</v>
      </c>
      <c r="AE572" s="82"/>
      <c r="AF572" s="81">
        <v>2215946458.1951098</v>
      </c>
      <c r="AG572" s="81">
        <v>103565028.4492522</v>
      </c>
      <c r="AH572" s="81">
        <v>62861262.766717501</v>
      </c>
      <c r="AI572" s="81">
        <v>2708685631.4790239</v>
      </c>
      <c r="AJ572" s="81">
        <v>2573735636.4806371</v>
      </c>
      <c r="AK572" s="81"/>
      <c r="AL572" s="81"/>
      <c r="AM572" s="81">
        <v>175180625.10397589</v>
      </c>
      <c r="AN572" s="81"/>
      <c r="AO572" s="81"/>
      <c r="AP572" s="82"/>
      <c r="AQ572" s="81">
        <v>23425</v>
      </c>
      <c r="AR572" s="81">
        <v>3124</v>
      </c>
      <c r="AS572" s="81">
        <v>8</v>
      </c>
      <c r="AT572" s="81">
        <v>12</v>
      </c>
      <c r="AU572" s="81">
        <v>0</v>
      </c>
      <c r="AV572" s="81">
        <v>12</v>
      </c>
      <c r="AW572" s="81" t="s">
        <v>564</v>
      </c>
      <c r="AX572" s="82"/>
      <c r="AY572" s="81">
        <v>102869.6</v>
      </c>
      <c r="AZ572" s="81">
        <v>309988.09999999998</v>
      </c>
      <c r="BA572" s="81">
        <v>67125.099999999991</v>
      </c>
      <c r="BB572" s="81">
        <v>17963.7</v>
      </c>
      <c r="BC572" s="81">
        <v>0</v>
      </c>
      <c r="BD572" s="81">
        <v>44472.9</v>
      </c>
      <c r="BE572" s="81" t="s">
        <v>564</v>
      </c>
      <c r="BF572" s="82"/>
      <c r="BG572" s="81">
        <v>3.6709999999999998</v>
      </c>
      <c r="BH572" s="81">
        <v>12.319000000000001</v>
      </c>
      <c r="BI572" s="81">
        <v>3709.491</v>
      </c>
      <c r="BJ572" s="81">
        <v>0</v>
      </c>
      <c r="BK572" s="81">
        <v>367.02100000000002</v>
      </c>
      <c r="BL572" s="81">
        <v>6.2370000000000001</v>
      </c>
      <c r="BM572" s="82"/>
      <c r="BN572" s="81">
        <v>1</v>
      </c>
      <c r="BO572" s="81">
        <v>1</v>
      </c>
      <c r="BP572" s="81">
        <v>102</v>
      </c>
      <c r="BQ572" s="81">
        <v>1</v>
      </c>
      <c r="BR572" s="81">
        <v>41</v>
      </c>
      <c r="BS572" s="81">
        <v>1</v>
      </c>
      <c r="BT572"/>
      <c r="BU572" s="80">
        <v>2477.5259999999998</v>
      </c>
      <c r="BV572" s="80">
        <v>1441.4010000000001</v>
      </c>
      <c r="BW572" s="80">
        <v>119.39100000000001</v>
      </c>
      <c r="BX572" s="80">
        <v>5.2469999999999999</v>
      </c>
      <c r="BY572" s="80">
        <v>6.8739999999999997</v>
      </c>
      <c r="BZ572" s="80">
        <v>0</v>
      </c>
      <c r="CA572" s="80">
        <v>42.67</v>
      </c>
      <c r="CB572" s="80">
        <v>5.63</v>
      </c>
      <c r="CC572" s="80">
        <v>0</v>
      </c>
    </row>
    <row r="573" spans="1:81">
      <c r="A573" s="80" t="s">
        <v>2390</v>
      </c>
      <c r="B573" s="80">
        <v>524</v>
      </c>
      <c r="C573" s="80">
        <v>14</v>
      </c>
      <c r="D573" s="80">
        <v>31</v>
      </c>
      <c r="E573" s="80">
        <v>2017</v>
      </c>
      <c r="F573" s="80" t="s">
        <v>71</v>
      </c>
      <c r="G573" s="80" t="s">
        <v>2376</v>
      </c>
      <c r="H573" s="80" t="s">
        <v>2377</v>
      </c>
      <c r="I573" s="177"/>
      <c r="J573" s="81">
        <v>2417.054231915004</v>
      </c>
      <c r="K573" s="81">
        <v>157.54728500907291</v>
      </c>
      <c r="L573" s="81">
        <v>471.54601418117232</v>
      </c>
      <c r="M573" s="81">
        <v>1794.463003087011</v>
      </c>
      <c r="N573" s="81">
        <v>2444.5814763237377</v>
      </c>
      <c r="O573" s="81">
        <v>1269.5250511024801</v>
      </c>
      <c r="P573" s="81">
        <v>1226.8239369207674</v>
      </c>
      <c r="Q573" s="81">
        <v>86.354503722695185</v>
      </c>
      <c r="R573" s="81">
        <v>23.280402688439562</v>
      </c>
      <c r="S573" s="81">
        <v>197.28325408495252</v>
      </c>
      <c r="T573" s="82"/>
      <c r="U573" s="81">
        <v>252564989</v>
      </c>
      <c r="V573" s="81">
        <v>53409</v>
      </c>
      <c r="W573" s="81">
        <v>10819</v>
      </c>
      <c r="X573" s="81">
        <v>438855</v>
      </c>
      <c r="Y573" s="81">
        <v>524685</v>
      </c>
      <c r="Z573" s="81">
        <v>759037</v>
      </c>
      <c r="AA573" s="81">
        <v>254109</v>
      </c>
      <c r="AB573" s="81">
        <v>1264329</v>
      </c>
      <c r="AC573" s="81">
        <v>4054956.9999999991</v>
      </c>
      <c r="AD573" s="81">
        <v>197.28325408495249</v>
      </c>
      <c r="AE573" s="82"/>
      <c r="AF573" s="81">
        <v>2117190950.1809859</v>
      </c>
      <c r="AG573" s="81">
        <v>105332098.32588761</v>
      </c>
      <c r="AH573" s="81">
        <v>74749014.966196671</v>
      </c>
      <c r="AI573" s="81">
        <v>2586525523.956656</v>
      </c>
      <c r="AJ573" s="81">
        <v>2939830429.7265282</v>
      </c>
      <c r="AK573" s="81"/>
      <c r="AL573" s="81"/>
      <c r="AM573" s="81">
        <v>173676932.77397811</v>
      </c>
      <c r="AN573" s="81"/>
      <c r="AO573" s="81"/>
      <c r="AP573" s="82"/>
      <c r="AQ573" s="81">
        <v>24993</v>
      </c>
      <c r="AR573" s="81">
        <v>3494</v>
      </c>
      <c r="AS573" s="81">
        <v>13</v>
      </c>
      <c r="AT573" s="81">
        <v>13</v>
      </c>
      <c r="AU573" s="81">
        <v>0</v>
      </c>
      <c r="AV573" s="81">
        <v>13</v>
      </c>
      <c r="AW573" s="81" t="s">
        <v>564</v>
      </c>
      <c r="AX573" s="82"/>
      <c r="AY573" s="81">
        <v>111407.7</v>
      </c>
      <c r="AZ573" s="81">
        <v>416358.8000000001</v>
      </c>
      <c r="BA573" s="81">
        <v>92502.799999999988</v>
      </c>
      <c r="BB573" s="81">
        <v>18022.900000000001</v>
      </c>
      <c r="BC573" s="81">
        <v>0</v>
      </c>
      <c r="BD573" s="81">
        <v>44625.4</v>
      </c>
      <c r="BE573" s="81" t="s">
        <v>564</v>
      </c>
      <c r="BF573" s="82"/>
      <c r="BG573" s="81">
        <v>8.0690000000000008</v>
      </c>
      <c r="BH573" s="81">
        <v>11.566000000000001</v>
      </c>
      <c r="BI573" s="81">
        <v>3743.297</v>
      </c>
      <c r="BJ573" s="81">
        <v>0</v>
      </c>
      <c r="BK573" s="81">
        <v>367.69800000000004</v>
      </c>
      <c r="BL573" s="81">
        <v>5.9880000000000004</v>
      </c>
      <c r="BM573" s="82"/>
      <c r="BN573" s="81">
        <v>1</v>
      </c>
      <c r="BO573" s="81">
        <v>1</v>
      </c>
      <c r="BP573" s="81">
        <v>102</v>
      </c>
      <c r="BQ573" s="81">
        <v>1</v>
      </c>
      <c r="BR573" s="81">
        <v>41</v>
      </c>
      <c r="BS573" s="81">
        <v>1</v>
      </c>
      <c r="BT573"/>
      <c r="BU573" s="80">
        <v>2562.944</v>
      </c>
      <c r="BV573" s="80">
        <v>1374.6369999999999</v>
      </c>
      <c r="BW573" s="80">
        <v>136.14400000000001</v>
      </c>
      <c r="BX573" s="80">
        <v>5.5140000000000002</v>
      </c>
      <c r="BY573" s="80">
        <v>7.0519999999999996</v>
      </c>
      <c r="BZ573" s="80">
        <v>0</v>
      </c>
      <c r="CA573" s="80">
        <v>43.713999999999999</v>
      </c>
      <c r="CB573" s="80">
        <v>6.6130000000000004</v>
      </c>
      <c r="CC573" s="80">
        <v>0</v>
      </c>
    </row>
    <row r="574" spans="1:81">
      <c r="A574" s="80" t="s">
        <v>2391</v>
      </c>
      <c r="B574" s="80">
        <v>525</v>
      </c>
      <c r="C574" s="80">
        <v>15</v>
      </c>
      <c r="D574" s="80">
        <v>31</v>
      </c>
      <c r="E574" s="80">
        <v>2018</v>
      </c>
      <c r="F574" s="80" t="s">
        <v>93</v>
      </c>
      <c r="G574" s="80" t="s">
        <v>2376</v>
      </c>
      <c r="H574" s="80" t="s">
        <v>2377</v>
      </c>
      <c r="I574" s="177"/>
      <c r="J574" s="81">
        <v>2545.3655447146739</v>
      </c>
      <c r="K574" s="81">
        <v>149.84864786019261</v>
      </c>
      <c r="L574" s="81">
        <v>431.79290230728674</v>
      </c>
      <c r="M574" s="81">
        <v>1919.0318728806205</v>
      </c>
      <c r="N574" s="81">
        <v>2265.983748934686</v>
      </c>
      <c r="O574" s="81">
        <v>1249.4184898498072</v>
      </c>
      <c r="P574" s="81">
        <v>1210.5537177495621</v>
      </c>
      <c r="Q574" s="81">
        <v>79.233455615967003</v>
      </c>
      <c r="R574" s="81">
        <v>30.34881587425728</v>
      </c>
      <c r="S574" s="81">
        <v>201.82415699133225</v>
      </c>
      <c r="T574" s="82"/>
      <c r="U574" s="81">
        <v>272717681</v>
      </c>
      <c r="V574" s="81">
        <v>53409</v>
      </c>
      <c r="W574" s="81">
        <v>10819</v>
      </c>
      <c r="X574" s="81">
        <v>438855</v>
      </c>
      <c r="Y574" s="81">
        <v>526690</v>
      </c>
      <c r="Z574" s="81">
        <v>761319</v>
      </c>
      <c r="AA574" s="81">
        <v>253260</v>
      </c>
      <c r="AB574" s="81">
        <v>1250142</v>
      </c>
      <c r="AC574" s="81">
        <v>5265409</v>
      </c>
      <c r="AD574" s="81">
        <v>201.82415699133219</v>
      </c>
      <c r="AE574" s="82"/>
      <c r="AF574" s="81">
        <v>2363403583.7580738</v>
      </c>
      <c r="AG574" s="81">
        <v>95581840.93616578</v>
      </c>
      <c r="AH574" s="81">
        <v>70654059.374568328</v>
      </c>
      <c r="AI574" s="81">
        <v>2654868575.1072421</v>
      </c>
      <c r="AJ574" s="81">
        <v>2672588550.1441388</v>
      </c>
      <c r="AK574" s="81"/>
      <c r="AL574" s="81"/>
      <c r="AM574" s="81">
        <v>172083434.84728211</v>
      </c>
      <c r="AN574" s="81"/>
      <c r="AO574" s="81"/>
      <c r="AP574" s="82"/>
      <c r="AQ574" s="81">
        <v>26927</v>
      </c>
      <c r="AR574" s="81">
        <v>3973</v>
      </c>
      <c r="AS574" s="81">
        <v>49</v>
      </c>
      <c r="AT574" s="81">
        <v>14</v>
      </c>
      <c r="AU574" s="81">
        <v>1</v>
      </c>
      <c r="AV574" s="81">
        <v>13</v>
      </c>
      <c r="AW574" s="81" t="s">
        <v>564</v>
      </c>
      <c r="AX574" s="82"/>
      <c r="AY574" s="81">
        <v>121534.6</v>
      </c>
      <c r="AZ574" s="81">
        <v>513937.9</v>
      </c>
      <c r="BA574" s="81">
        <v>93215</v>
      </c>
      <c r="BB574" s="81">
        <v>18072.900000000001</v>
      </c>
      <c r="BC574" s="81">
        <v>7499</v>
      </c>
      <c r="BD574" s="81">
        <v>46443.595999999998</v>
      </c>
      <c r="BE574" s="81" t="s">
        <v>564</v>
      </c>
      <c r="BF574" s="82"/>
      <c r="BG574" s="81">
        <v>8.7230000000000008</v>
      </c>
      <c r="BH574" s="81">
        <v>11.632</v>
      </c>
      <c r="BI574" s="81">
        <v>3698.2649999999999</v>
      </c>
      <c r="BJ574" s="81">
        <v>0</v>
      </c>
      <c r="BK574" s="81">
        <v>354.95</v>
      </c>
      <c r="BL574" s="81">
        <v>6.0000000000000001E-3</v>
      </c>
      <c r="BM574" s="82"/>
      <c r="BN574" s="81">
        <v>1</v>
      </c>
      <c r="BO574" s="81">
        <v>1</v>
      </c>
      <c r="BP574" s="81">
        <v>98</v>
      </c>
      <c r="BQ574" s="81">
        <v>1</v>
      </c>
      <c r="BR574" s="81">
        <v>48</v>
      </c>
      <c r="BS574" s="81">
        <v>1</v>
      </c>
      <c r="BT574"/>
      <c r="BU574" s="80">
        <v>2340.7750000000001</v>
      </c>
      <c r="BV574" s="80">
        <v>1510.86</v>
      </c>
      <c r="BW574" s="80">
        <v>154.93899999999999</v>
      </c>
      <c r="BX574" s="80">
        <v>6.4130000000000003</v>
      </c>
      <c r="BY574" s="80">
        <v>7.1379999999999999</v>
      </c>
      <c r="BZ574" s="80">
        <v>0.17</v>
      </c>
      <c r="CA574" s="80">
        <v>47.133000000000003</v>
      </c>
      <c r="CB574" s="80">
        <v>6.1479999999999997</v>
      </c>
      <c r="CC574" s="80">
        <v>0</v>
      </c>
    </row>
    <row r="575" spans="1:81">
      <c r="A575" s="80" t="s">
        <v>2392</v>
      </c>
      <c r="B575" s="80">
        <v>526</v>
      </c>
      <c r="C575" s="80">
        <v>16</v>
      </c>
      <c r="D575" s="80">
        <v>31</v>
      </c>
      <c r="E575" s="80">
        <v>2019</v>
      </c>
      <c r="F575" s="80" t="s">
        <v>73</v>
      </c>
      <c r="G575" s="80" t="s">
        <v>2376</v>
      </c>
      <c r="H575" s="80" t="s">
        <v>2377</v>
      </c>
      <c r="I575" s="177"/>
      <c r="J575" s="81">
        <v>2307.7506497235813</v>
      </c>
      <c r="K575" s="81">
        <v>140.9002228327771</v>
      </c>
      <c r="L575" s="81">
        <v>435.93860367916835</v>
      </c>
      <c r="M575" s="81">
        <v>1788.0357388641257</v>
      </c>
      <c r="N575" s="81">
        <v>2117.3956520060142</v>
      </c>
      <c r="O575" s="81">
        <v>1215.1129997050384</v>
      </c>
      <c r="P575" s="81">
        <v>1185.4700025671475</v>
      </c>
      <c r="Q575" s="81">
        <v>76.242258996566719</v>
      </c>
      <c r="R575" s="81">
        <v>38.623389216194603</v>
      </c>
      <c r="S575" s="81">
        <v>182.49940151414643</v>
      </c>
      <c r="T575" s="82"/>
      <c r="U575" s="81">
        <v>262620623</v>
      </c>
      <c r="V575" s="81">
        <v>53409</v>
      </c>
      <c r="W575" s="81">
        <v>10819</v>
      </c>
      <c r="X575" s="81">
        <v>438855</v>
      </c>
      <c r="Y575" s="81">
        <v>528691</v>
      </c>
      <c r="Z575" s="81">
        <v>760744</v>
      </c>
      <c r="AA575" s="81">
        <v>246156</v>
      </c>
      <c r="AB575" s="81">
        <v>1235517</v>
      </c>
      <c r="AC575" s="81">
        <v>6810772</v>
      </c>
      <c r="AD575" s="81">
        <v>182.4994015141464</v>
      </c>
      <c r="AE575" s="82"/>
      <c r="AF575" s="81">
        <v>2277863792.9754601</v>
      </c>
      <c r="AG575" s="81">
        <v>92625420.32295607</v>
      </c>
      <c r="AH575" s="81">
        <v>75243062.135584027</v>
      </c>
      <c r="AI575" s="81">
        <v>2546070759.4232883</v>
      </c>
      <c r="AJ575" s="81">
        <v>2452947529.4837112</v>
      </c>
      <c r="AK575" s="81">
        <v>0</v>
      </c>
      <c r="AL575" s="81">
        <v>0</v>
      </c>
      <c r="AM575" s="81">
        <v>168268114.43300378</v>
      </c>
      <c r="AN575" s="81">
        <v>0</v>
      </c>
      <c r="AO575" s="81">
        <v>0</v>
      </c>
      <c r="AP575" s="82"/>
      <c r="AQ575" s="81">
        <v>28519</v>
      </c>
      <c r="AR575" s="81">
        <v>4335</v>
      </c>
      <c r="AS575" s="81">
        <v>54</v>
      </c>
      <c r="AT575" s="81">
        <v>15</v>
      </c>
      <c r="AU575" s="81">
        <v>1</v>
      </c>
      <c r="AV575" s="81">
        <v>14</v>
      </c>
      <c r="AW575" s="81" t="s">
        <v>564</v>
      </c>
      <c r="AX575" s="82"/>
      <c r="AY575" s="81">
        <v>130141.9</v>
      </c>
      <c r="AZ575" s="81">
        <v>681716.5</v>
      </c>
      <c r="BA575" s="81">
        <v>111294.2</v>
      </c>
      <c r="BB575" s="81">
        <v>18092.7</v>
      </c>
      <c r="BC575" s="81">
        <v>7499</v>
      </c>
      <c r="BD575" s="81">
        <v>126325.398</v>
      </c>
      <c r="BE575" s="81" t="s">
        <v>564</v>
      </c>
      <c r="BF575" s="82"/>
      <c r="BG575" s="81">
        <v>8.9109999999999996</v>
      </c>
      <c r="BH575" s="81">
        <v>12.311999999999999</v>
      </c>
      <c r="BI575" s="81">
        <v>3611.07042</v>
      </c>
      <c r="BJ575" s="81">
        <v>0</v>
      </c>
      <c r="BK575" s="81">
        <v>360.005</v>
      </c>
      <c r="BL575" s="81">
        <v>5.6639999999999997</v>
      </c>
      <c r="BM575" s="82"/>
      <c r="BN575" s="81">
        <v>1</v>
      </c>
      <c r="BO575" s="81">
        <v>1</v>
      </c>
      <c r="BP575" s="81">
        <v>101</v>
      </c>
      <c r="BQ575" s="81">
        <v>0</v>
      </c>
      <c r="BR575" s="81">
        <v>43</v>
      </c>
      <c r="BS575" s="81">
        <v>1</v>
      </c>
      <c r="BT575"/>
      <c r="BU575" s="80">
        <v>2336.232</v>
      </c>
      <c r="BV575" s="80">
        <v>1419.848</v>
      </c>
      <c r="BW575" s="80">
        <v>172.26900000000001</v>
      </c>
      <c r="BX575" s="80">
        <v>6.64954</v>
      </c>
      <c r="BY575" s="80">
        <v>6.9778799999999999</v>
      </c>
      <c r="BZ575" s="80">
        <v>0</v>
      </c>
      <c r="CA575" s="80">
        <v>48.344999999999999</v>
      </c>
      <c r="CB575" s="80">
        <v>7.641</v>
      </c>
      <c r="CC575" s="80">
        <v>0</v>
      </c>
    </row>
    <row r="576" spans="1:81">
      <c r="A576" s="80" t="s">
        <v>2393</v>
      </c>
      <c r="B576" s="80">
        <v>527</v>
      </c>
      <c r="C576" s="80">
        <v>17</v>
      </c>
      <c r="D576" s="80">
        <v>31</v>
      </c>
      <c r="E576" s="80">
        <v>2020</v>
      </c>
      <c r="F576" s="80" t="s">
        <v>218</v>
      </c>
      <c r="G576" s="80" t="s">
        <v>2376</v>
      </c>
      <c r="H576" s="80" t="s">
        <v>2377</v>
      </c>
      <c r="I576" s="177"/>
      <c r="J576" s="81">
        <v>2841.8535510461861</v>
      </c>
      <c r="K576" s="81">
        <v>146.64007865160312</v>
      </c>
      <c r="L576" s="81">
        <v>528.94262311463945</v>
      </c>
      <c r="M576" s="81">
        <v>1550.9605158094607</v>
      </c>
      <c r="N576" s="81">
        <v>2041.7283494087862</v>
      </c>
      <c r="O576" s="81">
        <v>1066.8976030331514</v>
      </c>
      <c r="P576" s="81">
        <v>1111.9097723515324</v>
      </c>
      <c r="Q576" s="81">
        <v>72.006119304799526</v>
      </c>
      <c r="R576" s="81">
        <v>24.404912020909684</v>
      </c>
      <c r="S576" s="81">
        <v>178.70779556643987</v>
      </c>
      <c r="T576" s="82"/>
      <c r="U576" s="81">
        <v>249429896</v>
      </c>
      <c r="V576" s="81">
        <v>48878</v>
      </c>
      <c r="W576" s="81">
        <v>13493</v>
      </c>
      <c r="X576" s="81">
        <v>422229</v>
      </c>
      <c r="Y576" s="81">
        <v>530800</v>
      </c>
      <c r="Z576" s="81">
        <v>762378</v>
      </c>
      <c r="AA576" s="81">
        <v>250849</v>
      </c>
      <c r="AB576" s="81">
        <v>1221205</v>
      </c>
      <c r="AC576" s="81">
        <v>4325965</v>
      </c>
      <c r="AD576" s="81">
        <v>178.70779556643987</v>
      </c>
      <c r="AE576" s="82"/>
      <c r="AF576" s="81">
        <v>2076790225.8555717</v>
      </c>
      <c r="AG576" s="81">
        <v>95804020.327729344</v>
      </c>
      <c r="AH576" s="81">
        <v>92518242.447611138</v>
      </c>
      <c r="AI576" s="81">
        <v>2340550106.3143568</v>
      </c>
      <c r="AJ576" s="81">
        <v>2437364359.8257651</v>
      </c>
      <c r="AK576" s="81">
        <v>0</v>
      </c>
      <c r="AL576" s="81">
        <v>0</v>
      </c>
      <c r="AM576" s="81">
        <v>159380820.37053567</v>
      </c>
      <c r="AN576" s="81">
        <v>0</v>
      </c>
      <c r="AO576" s="81">
        <v>0</v>
      </c>
      <c r="AP576" s="82"/>
      <c r="AQ576" s="81">
        <v>29916</v>
      </c>
      <c r="AR576" s="81">
        <v>4641</v>
      </c>
      <c r="AS576" s="81">
        <v>55</v>
      </c>
      <c r="AT576" s="81">
        <v>17</v>
      </c>
      <c r="AU576" s="81">
        <v>1</v>
      </c>
      <c r="AV576" s="81">
        <v>14</v>
      </c>
      <c r="AW576" s="81">
        <v>55</v>
      </c>
      <c r="AX576" s="82"/>
      <c r="AY576" s="81">
        <v>138241.59999999989</v>
      </c>
      <c r="AZ576" s="81">
        <v>783106.79999999981</v>
      </c>
      <c r="BA576" s="81">
        <v>156684.20000000001</v>
      </c>
      <c r="BB576" s="81">
        <v>18203.600000000009</v>
      </c>
      <c r="BC576" s="81">
        <v>7499</v>
      </c>
      <c r="BD576" s="81">
        <v>126325.398</v>
      </c>
      <c r="BE576" s="81">
        <v>156684.20000000001</v>
      </c>
      <c r="BF576" s="82"/>
      <c r="BG576" s="81">
        <v>9.1519999999999992</v>
      </c>
      <c r="BH576" s="81">
        <v>12.420999999999999</v>
      </c>
      <c r="BI576" s="81">
        <v>3387.9853199999998</v>
      </c>
      <c r="BJ576" s="81">
        <v>1.254</v>
      </c>
      <c r="BK576" s="81">
        <v>374.18599999999998</v>
      </c>
      <c r="BL576" s="81">
        <v>5.5110000000000001</v>
      </c>
      <c r="BM576" s="82"/>
      <c r="BN576" s="81">
        <v>1</v>
      </c>
      <c r="BO576" s="81">
        <v>1</v>
      </c>
      <c r="BP576" s="81">
        <v>106</v>
      </c>
      <c r="BQ576" s="81">
        <v>1</v>
      </c>
      <c r="BR576" s="81">
        <v>42</v>
      </c>
      <c r="BS576" s="81">
        <v>1</v>
      </c>
      <c r="BT576"/>
      <c r="BU576" s="80">
        <v>2248.8609999999999</v>
      </c>
      <c r="BV576" s="80">
        <v>1292.787</v>
      </c>
      <c r="BW576" s="80">
        <v>160.34200000000001</v>
      </c>
      <c r="BX576" s="80">
        <v>6.6972399999999999</v>
      </c>
      <c r="BY576" s="80">
        <v>7.0870800000000003</v>
      </c>
      <c r="BZ576" s="80">
        <v>0</v>
      </c>
      <c r="CA576" s="80">
        <v>62.905999999999999</v>
      </c>
      <c r="CB576" s="80">
        <v>7.7290000000000001</v>
      </c>
      <c r="CC576" s="80">
        <v>4.0999999999999996</v>
      </c>
    </row>
    <row r="577" spans="1:81">
      <c r="A577" s="80" t="s">
        <v>2394</v>
      </c>
      <c r="B577" s="80">
        <v>527</v>
      </c>
      <c r="C577" s="80">
        <v>18</v>
      </c>
      <c r="D577" s="80">
        <v>31</v>
      </c>
      <c r="E577" s="80">
        <v>2021</v>
      </c>
      <c r="F577" s="80" t="s">
        <v>75</v>
      </c>
      <c r="G577" s="174" t="s">
        <v>2376</v>
      </c>
      <c r="H577" s="80" t="s">
        <v>2377</v>
      </c>
      <c r="I577" s="177"/>
      <c r="J577" s="81">
        <v>2864.8561083852378</v>
      </c>
      <c r="K577" s="81">
        <v>159.94890012330251</v>
      </c>
      <c r="L577" s="81">
        <v>481.68279473152046</v>
      </c>
      <c r="M577" s="81">
        <v>1735.0876575291352</v>
      </c>
      <c r="N577" s="81">
        <v>2054.5788235167392</v>
      </c>
      <c r="O577" s="81">
        <v>1033.4389847066386</v>
      </c>
      <c r="P577" s="81">
        <v>1135.2821060973558</v>
      </c>
      <c r="Q577" s="81">
        <v>71.991539265161691</v>
      </c>
      <c r="R577" s="81">
        <v>20.681180998846756</v>
      </c>
      <c r="S577" s="81">
        <v>168.43754189863466</v>
      </c>
      <c r="T577" s="82"/>
      <c r="U577" s="81">
        <v>271326608</v>
      </c>
      <c r="V577" s="81">
        <v>48878</v>
      </c>
      <c r="W577" s="81">
        <v>13493</v>
      </c>
      <c r="X577" s="81">
        <v>422229</v>
      </c>
      <c r="Y577" s="81">
        <v>532269</v>
      </c>
      <c r="Z577" s="81">
        <v>760391</v>
      </c>
      <c r="AA577" s="81">
        <v>249771</v>
      </c>
      <c r="AB577" s="81">
        <v>1206479</v>
      </c>
      <c r="AC577" s="81">
        <v>3553227.9999999995</v>
      </c>
      <c r="AD577" s="81">
        <v>168.43754189863466</v>
      </c>
      <c r="AE577" s="82"/>
      <c r="AF577" s="81">
        <v>2066904587.0619438</v>
      </c>
      <c r="AG577" s="81">
        <v>100718475.6433342</v>
      </c>
      <c r="AH577" s="81">
        <v>84631756.271048173</v>
      </c>
      <c r="AI577" s="81">
        <v>2557003752.5050168</v>
      </c>
      <c r="AJ577" s="81">
        <v>2395013676.025281</v>
      </c>
      <c r="AK577" s="81">
        <v>0</v>
      </c>
      <c r="AL577" s="81">
        <v>0</v>
      </c>
      <c r="AM577" s="81">
        <v>158367124.09847027</v>
      </c>
      <c r="AN577" s="81">
        <v>0</v>
      </c>
      <c r="AO577" s="81">
        <v>0</v>
      </c>
      <c r="AP577" s="82"/>
      <c r="AQ577" s="81">
        <v>31976</v>
      </c>
      <c r="AR577" s="81">
        <v>4855</v>
      </c>
      <c r="AS577" s="81">
        <v>57</v>
      </c>
      <c r="AT577" s="81">
        <v>19</v>
      </c>
      <c r="AU577" s="81">
        <v>1</v>
      </c>
      <c r="AV577" s="81">
        <v>16</v>
      </c>
      <c r="AW577" s="81"/>
      <c r="AX577" s="82"/>
      <c r="AY577" s="81">
        <v>149158.39999999781</v>
      </c>
      <c r="AZ577" s="81">
        <v>862317.99999999627</v>
      </c>
      <c r="BA577" s="81">
        <v>154762.70000000001</v>
      </c>
      <c r="BB577" s="81">
        <v>20503.599999999999</v>
      </c>
      <c r="BC577" s="81">
        <v>7499</v>
      </c>
      <c r="BD577" s="81">
        <v>126415.398</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2395</v>
      </c>
      <c r="B578" s="80">
        <v>527</v>
      </c>
      <c r="C578" s="80">
        <v>19</v>
      </c>
      <c r="D578" s="80">
        <v>31</v>
      </c>
      <c r="E578" s="80">
        <v>2022</v>
      </c>
      <c r="F578" s="80" t="s">
        <v>568</v>
      </c>
      <c r="G578" s="174" t="s">
        <v>2376</v>
      </c>
      <c r="H578" s="80" t="s">
        <v>2377</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33927</v>
      </c>
      <c r="AR578" s="81">
        <v>5023</v>
      </c>
      <c r="AS578" s="81">
        <v>24</v>
      </c>
      <c r="AT578" s="81">
        <v>23</v>
      </c>
      <c r="AU578" s="81">
        <v>1</v>
      </c>
      <c r="AV578" s="81">
        <v>15</v>
      </c>
      <c r="AW578" s="81"/>
      <c r="AX578" s="82"/>
      <c r="AY578" s="81">
        <v>161361.29999999522</v>
      </c>
      <c r="AZ578" s="81">
        <v>1003040.9999999959</v>
      </c>
      <c r="BA578" s="81">
        <v>200229.7</v>
      </c>
      <c r="BB578" s="81">
        <v>27793.5</v>
      </c>
      <c r="BC578" s="81">
        <v>7499</v>
      </c>
      <c r="BD578" s="81">
        <v>120265.39799999999</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2246</v>
      </c>
      <c r="B9" s="80">
        <v>1</v>
      </c>
      <c r="C9" s="80">
        <v>1</v>
      </c>
      <c r="D9" s="80">
        <v>1</v>
      </c>
      <c r="E9" s="80">
        <v>1990</v>
      </c>
      <c r="F9" s="80" t="s">
        <v>562</v>
      </c>
      <c r="G9" s="182" t="s">
        <v>2247</v>
      </c>
      <c r="H9" s="80" t="s">
        <v>2248</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2249</v>
      </c>
      <c r="B10" s="80">
        <v>2</v>
      </c>
      <c r="C10" s="80">
        <v>2</v>
      </c>
      <c r="D10" s="80">
        <v>1</v>
      </c>
      <c r="E10" s="80">
        <v>2005</v>
      </c>
      <c r="F10" s="80" t="s">
        <v>565</v>
      </c>
      <c r="G10" s="182" t="s">
        <v>2247</v>
      </c>
      <c r="H10" s="80" t="s">
        <v>2248</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2250</v>
      </c>
      <c r="B11" s="80">
        <v>3</v>
      </c>
      <c r="C11" s="80">
        <v>3</v>
      </c>
      <c r="D11" s="80">
        <v>1</v>
      </c>
      <c r="E11" s="80">
        <v>2006</v>
      </c>
      <c r="F11" s="80" t="s">
        <v>566</v>
      </c>
      <c r="G11" s="182" t="s">
        <v>2247</v>
      </c>
      <c r="H11" s="80" t="s">
        <v>2248</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2251</v>
      </c>
      <c r="B12" s="80">
        <v>4</v>
      </c>
      <c r="C12" s="80">
        <v>4</v>
      </c>
      <c r="D12" s="80">
        <v>1</v>
      </c>
      <c r="E12" s="80">
        <v>2007</v>
      </c>
      <c r="F12" s="80" t="s">
        <v>567</v>
      </c>
      <c r="G12" s="182" t="s">
        <v>2247</v>
      </c>
      <c r="H12" s="80" t="s">
        <v>2248</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2252</v>
      </c>
      <c r="B13" s="80">
        <v>5</v>
      </c>
      <c r="C13" s="80">
        <v>5</v>
      </c>
      <c r="D13" s="80">
        <v>1</v>
      </c>
      <c r="E13" s="80">
        <v>2008</v>
      </c>
      <c r="F13" s="80" t="s">
        <v>84</v>
      </c>
      <c r="G13" s="182" t="s">
        <v>2247</v>
      </c>
      <c r="H13" s="80" t="s">
        <v>2248</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2253</v>
      </c>
      <c r="B14" s="80">
        <v>6</v>
      </c>
      <c r="C14" s="80">
        <v>6</v>
      </c>
      <c r="D14" s="80">
        <v>1</v>
      </c>
      <c r="E14" s="80">
        <v>2009</v>
      </c>
      <c r="F14" s="80" t="s">
        <v>85</v>
      </c>
      <c r="G14" s="182" t="s">
        <v>2247</v>
      </c>
      <c r="H14" s="80" t="s">
        <v>2248</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0</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0</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0</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2254</v>
      </c>
      <c r="B15" s="80">
        <v>7</v>
      </c>
      <c r="C15" s="80">
        <v>7</v>
      </c>
      <c r="D15" s="80">
        <v>1</v>
      </c>
      <c r="E15" s="80">
        <v>2010</v>
      </c>
      <c r="F15" s="80" t="s">
        <v>86</v>
      </c>
      <c r="G15" s="182" t="s">
        <v>2247</v>
      </c>
      <c r="H15" s="80" t="s">
        <v>2248</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0</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0</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0</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0</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2255</v>
      </c>
      <c r="B16" s="80">
        <v>8</v>
      </c>
      <c r="C16" s="80">
        <v>8</v>
      </c>
      <c r="D16" s="80">
        <v>1</v>
      </c>
      <c r="E16" s="80">
        <v>2011</v>
      </c>
      <c r="F16" s="80" t="s">
        <v>87</v>
      </c>
      <c r="G16" s="182" t="s">
        <v>2247</v>
      </c>
      <c r="H16" s="80" t="s">
        <v>2248</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0</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0</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0</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0</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2256</v>
      </c>
      <c r="B17" s="80">
        <v>9</v>
      </c>
      <c r="C17" s="80">
        <v>9</v>
      </c>
      <c r="D17" s="80">
        <v>1</v>
      </c>
      <c r="E17" s="80">
        <v>2012</v>
      </c>
      <c r="F17" s="80" t="s">
        <v>88</v>
      </c>
      <c r="G17" s="182" t="s">
        <v>2247</v>
      </c>
      <c r="H17" s="80" t="s">
        <v>2248</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0</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0</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0</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0</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2257</v>
      </c>
      <c r="B18" s="80">
        <v>10</v>
      </c>
      <c r="C18" s="80">
        <v>10</v>
      </c>
      <c r="D18" s="80">
        <v>1</v>
      </c>
      <c r="E18" s="80">
        <v>2013</v>
      </c>
      <c r="F18" s="80" t="s">
        <v>89</v>
      </c>
      <c r="G18" s="182" t="s">
        <v>2247</v>
      </c>
      <c r="H18" s="80" t="s">
        <v>2248</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0</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0</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0</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0</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2258</v>
      </c>
      <c r="B19" s="80">
        <v>11</v>
      </c>
      <c r="C19" s="80">
        <v>11</v>
      </c>
      <c r="D19" s="80">
        <v>1</v>
      </c>
      <c r="E19" s="80">
        <v>2014</v>
      </c>
      <c r="F19" s="80" t="s">
        <v>90</v>
      </c>
      <c r="G19" s="182" t="s">
        <v>2247</v>
      </c>
      <c r="H19" s="80" t="s">
        <v>2248</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0</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0</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0</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0</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2259</v>
      </c>
      <c r="B20" s="80">
        <v>12</v>
      </c>
      <c r="C20" s="80">
        <v>12</v>
      </c>
      <c r="D20" s="80">
        <v>1</v>
      </c>
      <c r="E20" s="80">
        <v>2015</v>
      </c>
      <c r="F20" s="80" t="s">
        <v>91</v>
      </c>
      <c r="G20" s="182" t="s">
        <v>2247</v>
      </c>
      <c r="H20" s="80" t="s">
        <v>2248</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0</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0</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0</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0</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2260</v>
      </c>
      <c r="B21" s="80">
        <v>13</v>
      </c>
      <c r="C21" s="80">
        <v>13</v>
      </c>
      <c r="D21" s="80">
        <v>1</v>
      </c>
      <c r="E21" s="80">
        <v>2016</v>
      </c>
      <c r="F21" s="80" t="s">
        <v>92</v>
      </c>
      <c r="G21" s="182" t="s">
        <v>2247</v>
      </c>
      <c r="H21" s="80" t="s">
        <v>2248</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0</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0</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0</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0</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2261</v>
      </c>
      <c r="B22" s="80">
        <v>14</v>
      </c>
      <c r="C22" s="80">
        <v>14</v>
      </c>
      <c r="D22" s="80">
        <v>1</v>
      </c>
      <c r="E22" s="80">
        <v>2017</v>
      </c>
      <c r="F22" s="80" t="s">
        <v>71</v>
      </c>
      <c r="G22" s="182" t="s">
        <v>2247</v>
      </c>
      <c r="H22" s="80" t="s">
        <v>2248</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0</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0</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0</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0</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2262</v>
      </c>
      <c r="B23" s="80">
        <v>15</v>
      </c>
      <c r="C23" s="80">
        <v>15</v>
      </c>
      <c r="D23" s="80">
        <v>1</v>
      </c>
      <c r="E23" s="80">
        <v>2018</v>
      </c>
      <c r="F23" s="80" t="s">
        <v>93</v>
      </c>
      <c r="G23" s="182" t="s">
        <v>2247</v>
      </c>
      <c r="H23" s="80" t="s">
        <v>2248</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0</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0</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0</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0</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2263</v>
      </c>
      <c r="B24" s="80">
        <v>16</v>
      </c>
      <c r="C24" s="80">
        <v>16</v>
      </c>
      <c r="D24" s="80">
        <v>1</v>
      </c>
      <c r="E24" s="80">
        <v>2019</v>
      </c>
      <c r="F24" s="80" t="s">
        <v>73</v>
      </c>
      <c r="G24" s="182" t="s">
        <v>2247</v>
      </c>
      <c r="H24" s="80" t="s">
        <v>2248</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0</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0</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0</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0</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2264</v>
      </c>
      <c r="B25" s="80">
        <v>17</v>
      </c>
      <c r="C25" s="80">
        <v>17</v>
      </c>
      <c r="D25" s="80">
        <v>1</v>
      </c>
      <c r="E25" s="80">
        <v>2020</v>
      </c>
      <c r="F25" s="80" t="s">
        <v>218</v>
      </c>
      <c r="G25" s="182" t="s">
        <v>2247</v>
      </c>
      <c r="H25" s="80" t="s">
        <v>2248</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0</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0</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0</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0</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1709</v>
      </c>
      <c r="B10" s="80">
        <v>2</v>
      </c>
      <c r="C10" s="80">
        <v>18</v>
      </c>
      <c r="D10" s="80">
        <v>2</v>
      </c>
      <c r="E10" s="80">
        <v>2022</v>
      </c>
      <c r="F10" s="80" t="s">
        <v>568</v>
      </c>
      <c r="G10" s="182" t="s">
        <v>1706</v>
      </c>
      <c r="H10" s="80" t="s">
        <v>1707</v>
      </c>
      <c r="I10" s="173"/>
      <c r="J10" s="83">
        <v>952928</v>
      </c>
      <c r="K10" s="81">
        <v>1154407891</v>
      </c>
      <c r="L10" s="81">
        <v>2495486</v>
      </c>
      <c r="M10" s="81">
        <v>3012651458.9999995</v>
      </c>
      <c r="N10" s="81">
        <v>1152000</v>
      </c>
      <c r="O10" s="81">
        <v>3509100304</v>
      </c>
      <c r="P10" s="81">
        <v>22069</v>
      </c>
      <c r="Q10" s="81">
        <v>131365207</v>
      </c>
      <c r="R10" s="81">
        <v>595.65517999999997</v>
      </c>
      <c r="S10" s="81">
        <v>3104865.0990399993</v>
      </c>
      <c r="T10" s="81">
        <v>0</v>
      </c>
      <c r="U10" s="81">
        <v>0</v>
      </c>
      <c r="V10" s="81">
        <v>137</v>
      </c>
      <c r="W10" s="81">
        <v>0</v>
      </c>
      <c r="X10" s="81">
        <v>0</v>
      </c>
      <c r="Y10" s="81">
        <v>842046.00000000012</v>
      </c>
      <c r="Z10" s="81">
        <v>7811471772.0990381</v>
      </c>
      <c r="AA10" s="81">
        <v>1671152493</v>
      </c>
      <c r="AB10" s="81">
        <v>8504968046</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1729</v>
      </c>
      <c r="B11" s="80">
        <v>3</v>
      </c>
      <c r="C11" s="80">
        <v>18</v>
      </c>
      <c r="D11" s="80">
        <v>3</v>
      </c>
      <c r="E11" s="80">
        <v>2022</v>
      </c>
      <c r="F11" s="80" t="s">
        <v>568</v>
      </c>
      <c r="G11" s="182" t="s">
        <v>1726</v>
      </c>
      <c r="H11" s="80" t="s">
        <v>1727</v>
      </c>
      <c r="I11" s="173"/>
      <c r="J11" s="83">
        <v>109988</v>
      </c>
      <c r="K11" s="81">
        <v>133504307.99999999</v>
      </c>
      <c r="L11" s="81">
        <v>875283</v>
      </c>
      <c r="M11" s="81">
        <v>1059309542</v>
      </c>
      <c r="N11" s="81">
        <v>595600</v>
      </c>
      <c r="O11" s="81">
        <v>1847986832</v>
      </c>
      <c r="P11" s="81">
        <v>7978</v>
      </c>
      <c r="Q11" s="81">
        <v>40752976.000000007</v>
      </c>
      <c r="R11" s="81">
        <v>0</v>
      </c>
      <c r="S11" s="81">
        <v>0</v>
      </c>
      <c r="T11" s="81">
        <v>0</v>
      </c>
      <c r="U11" s="81">
        <v>0</v>
      </c>
      <c r="V11" s="81">
        <v>0</v>
      </c>
      <c r="W11" s="81">
        <v>0</v>
      </c>
      <c r="X11" s="81">
        <v>0</v>
      </c>
      <c r="Y11" s="81">
        <v>0</v>
      </c>
      <c r="Z11" s="81">
        <v>3081553658.0000005</v>
      </c>
      <c r="AA11" s="81">
        <v>63109995</v>
      </c>
      <c r="AB11" s="81">
        <v>779016087</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2366</v>
      </c>
      <c r="B12" s="80">
        <v>4</v>
      </c>
      <c r="C12" s="80">
        <v>18</v>
      </c>
      <c r="D12" s="80">
        <v>4</v>
      </c>
      <c r="E12" s="80">
        <v>2022</v>
      </c>
      <c r="F12" s="80" t="s">
        <v>568</v>
      </c>
      <c r="G12" s="182" t="s">
        <v>2363</v>
      </c>
      <c r="H12" s="80" t="s">
        <v>2364</v>
      </c>
      <c r="I12" s="173"/>
      <c r="J12" s="83">
        <v>80534</v>
      </c>
      <c r="K12" s="81">
        <v>103832966</v>
      </c>
      <c r="L12" s="81">
        <v>471580</v>
      </c>
      <c r="M12" s="81">
        <v>603767894</v>
      </c>
      <c r="N12" s="81">
        <v>2418800</v>
      </c>
      <c r="O12" s="81">
        <v>8170415443</v>
      </c>
      <c r="P12" s="81">
        <v>15578</v>
      </c>
      <c r="Q12" s="81">
        <v>90275511</v>
      </c>
      <c r="R12" s="81">
        <v>0</v>
      </c>
      <c r="S12" s="81">
        <v>0</v>
      </c>
      <c r="T12" s="81">
        <v>0</v>
      </c>
      <c r="U12" s="81">
        <v>0</v>
      </c>
      <c r="V12" s="81">
        <v>0</v>
      </c>
      <c r="W12" s="81">
        <v>0</v>
      </c>
      <c r="X12" s="81">
        <v>0</v>
      </c>
      <c r="Y12" s="81">
        <v>0</v>
      </c>
      <c r="Z12" s="81">
        <v>8968291814</v>
      </c>
      <c r="AA12" s="81">
        <v>78900187</v>
      </c>
      <c r="AB12" s="81">
        <v>596408590</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1725</v>
      </c>
      <c r="B13" s="80">
        <v>5</v>
      </c>
      <c r="C13" s="80">
        <v>18</v>
      </c>
      <c r="D13" s="80">
        <v>5</v>
      </c>
      <c r="E13" s="80">
        <v>2022</v>
      </c>
      <c r="F13" s="80" t="s">
        <v>568</v>
      </c>
      <c r="G13" s="182" t="s">
        <v>1722</v>
      </c>
      <c r="H13" s="80" t="s">
        <v>1723</v>
      </c>
      <c r="I13" s="173"/>
      <c r="J13" s="83">
        <v>123955</v>
      </c>
      <c r="K13" s="81">
        <v>152427076</v>
      </c>
      <c r="L13" s="81">
        <v>1158097</v>
      </c>
      <c r="M13" s="81">
        <v>1420787548</v>
      </c>
      <c r="N13" s="81">
        <v>506600</v>
      </c>
      <c r="O13" s="81">
        <v>1203389699</v>
      </c>
      <c r="P13" s="81">
        <v>2112</v>
      </c>
      <c r="Q13" s="81">
        <v>16811130.000000004</v>
      </c>
      <c r="R13" s="81">
        <v>0</v>
      </c>
      <c r="S13" s="81">
        <v>0</v>
      </c>
      <c r="T13" s="81">
        <v>0</v>
      </c>
      <c r="U13" s="81">
        <v>0</v>
      </c>
      <c r="V13" s="81">
        <v>0</v>
      </c>
      <c r="W13" s="81">
        <v>0</v>
      </c>
      <c r="X13" s="81">
        <v>0</v>
      </c>
      <c r="Y13" s="81">
        <v>0</v>
      </c>
      <c r="Z13" s="81">
        <v>2793415453</v>
      </c>
      <c r="AA13" s="81">
        <v>174476615</v>
      </c>
      <c r="AB13" s="81">
        <v>965159207</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1705</v>
      </c>
      <c r="B14" s="80">
        <v>6</v>
      </c>
      <c r="C14" s="80">
        <v>18</v>
      </c>
      <c r="D14" s="80">
        <v>6</v>
      </c>
      <c r="E14" s="80">
        <v>2022</v>
      </c>
      <c r="F14" s="80" t="s">
        <v>568</v>
      </c>
      <c r="G14" s="182" t="s">
        <v>1702</v>
      </c>
      <c r="H14" s="80" t="s">
        <v>1703</v>
      </c>
      <c r="I14" s="173"/>
      <c r="J14" s="83">
        <v>823553</v>
      </c>
      <c r="K14" s="81">
        <v>975286378</v>
      </c>
      <c r="L14" s="81">
        <v>3224056</v>
      </c>
      <c r="M14" s="81">
        <v>3810752725.9999995</v>
      </c>
      <c r="N14" s="81">
        <v>1512500</v>
      </c>
      <c r="O14" s="81">
        <v>4441934505</v>
      </c>
      <c r="P14" s="81">
        <v>21769</v>
      </c>
      <c r="Q14" s="81">
        <v>133327611.99999999</v>
      </c>
      <c r="R14" s="81">
        <v>0</v>
      </c>
      <c r="S14" s="81">
        <v>0</v>
      </c>
      <c r="T14" s="81">
        <v>0</v>
      </c>
      <c r="U14" s="81">
        <v>0</v>
      </c>
      <c r="V14" s="81">
        <v>31</v>
      </c>
      <c r="W14" s="81">
        <v>0</v>
      </c>
      <c r="X14" s="81">
        <v>0</v>
      </c>
      <c r="Y14" s="81">
        <v>187394</v>
      </c>
      <c r="Z14" s="81">
        <v>9361488615</v>
      </c>
      <c r="AA14" s="81">
        <v>2062851830</v>
      </c>
      <c r="AB14" s="81">
        <v>8774862730</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2358</v>
      </c>
      <c r="B15" s="80">
        <v>7</v>
      </c>
      <c r="C15" s="80">
        <v>18</v>
      </c>
      <c r="D15" s="80">
        <v>7</v>
      </c>
      <c r="E15" s="80">
        <v>2022</v>
      </c>
      <c r="F15" s="80" t="s">
        <v>568</v>
      </c>
      <c r="G15" s="182" t="s">
        <v>2355</v>
      </c>
      <c r="H15" s="80" t="s">
        <v>2356</v>
      </c>
      <c r="I15" s="173"/>
      <c r="J15" s="83">
        <v>49730</v>
      </c>
      <c r="K15" s="81">
        <v>64111155</v>
      </c>
      <c r="L15" s="81">
        <v>63708</v>
      </c>
      <c r="M15" s="81">
        <v>81728371</v>
      </c>
      <c r="N15" s="81">
        <v>287200</v>
      </c>
      <c r="O15" s="81">
        <v>965367691</v>
      </c>
      <c r="P15" s="81">
        <v>18537</v>
      </c>
      <c r="Q15" s="81">
        <v>114460751</v>
      </c>
      <c r="R15" s="81">
        <v>0</v>
      </c>
      <c r="S15" s="81">
        <v>0</v>
      </c>
      <c r="T15" s="81">
        <v>0</v>
      </c>
      <c r="U15" s="81">
        <v>0</v>
      </c>
      <c r="V15" s="81">
        <v>0</v>
      </c>
      <c r="W15" s="81">
        <v>0</v>
      </c>
      <c r="X15" s="81">
        <v>0</v>
      </c>
      <c r="Y15" s="81">
        <v>0</v>
      </c>
      <c r="Z15" s="81">
        <v>1225667968</v>
      </c>
      <c r="AA15" s="81">
        <v>108277140</v>
      </c>
      <c r="AB15" s="81">
        <v>748892627</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2396</v>
      </c>
      <c r="B16" s="80">
        <v>8</v>
      </c>
      <c r="C16" s="80">
        <v>18</v>
      </c>
      <c r="D16" s="80">
        <v>8</v>
      </c>
      <c r="E16" s="80">
        <v>2022</v>
      </c>
      <c r="F16" s="80" t="s">
        <v>568</v>
      </c>
      <c r="G16" s="182" t="s">
        <v>2397</v>
      </c>
      <c r="H16" s="80" t="s">
        <v>2398</v>
      </c>
      <c r="I16" s="173"/>
      <c r="J16" s="83">
        <v>212052</v>
      </c>
      <c r="K16" s="81">
        <v>269813923</v>
      </c>
      <c r="L16" s="81">
        <v>70758</v>
      </c>
      <c r="M16" s="81">
        <v>89643924</v>
      </c>
      <c r="N16" s="81">
        <v>537900</v>
      </c>
      <c r="O16" s="81">
        <v>1859575154</v>
      </c>
      <c r="P16" s="81">
        <v>11745</v>
      </c>
      <c r="Q16" s="81">
        <v>72525460.000000015</v>
      </c>
      <c r="R16" s="81">
        <v>0</v>
      </c>
      <c r="S16" s="81">
        <v>0</v>
      </c>
      <c r="T16" s="81">
        <v>0</v>
      </c>
      <c r="U16" s="81">
        <v>0</v>
      </c>
      <c r="V16" s="81">
        <v>0</v>
      </c>
      <c r="W16" s="81">
        <v>0</v>
      </c>
      <c r="X16" s="81">
        <v>0</v>
      </c>
      <c r="Y16" s="81">
        <v>0</v>
      </c>
      <c r="Z16" s="81">
        <v>2291558461</v>
      </c>
      <c r="AA16" s="81">
        <v>585907490</v>
      </c>
      <c r="AB16" s="81">
        <v>2451406740</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1761</v>
      </c>
      <c r="B17" s="80">
        <v>9</v>
      </c>
      <c r="C17" s="80">
        <v>18</v>
      </c>
      <c r="D17" s="80">
        <v>9</v>
      </c>
      <c r="E17" s="80">
        <v>2022</v>
      </c>
      <c r="F17" s="80" t="s">
        <v>568</v>
      </c>
      <c r="G17" s="182" t="s">
        <v>1758</v>
      </c>
      <c r="H17" s="80" t="s">
        <v>1759</v>
      </c>
      <c r="I17" s="173"/>
      <c r="J17" s="83">
        <v>149879</v>
      </c>
      <c r="K17" s="81">
        <v>177643343</v>
      </c>
      <c r="L17" s="81">
        <v>1260978</v>
      </c>
      <c r="M17" s="81">
        <v>1492383455.0000002</v>
      </c>
      <c r="N17" s="81">
        <v>393700</v>
      </c>
      <c r="O17" s="81">
        <v>1254869178.0000002</v>
      </c>
      <c r="P17" s="81">
        <v>5788</v>
      </c>
      <c r="Q17" s="81">
        <v>31960171</v>
      </c>
      <c r="R17" s="81">
        <v>111.58761</v>
      </c>
      <c r="S17" s="81">
        <v>573113.97463000007</v>
      </c>
      <c r="T17" s="81">
        <v>0</v>
      </c>
      <c r="U17" s="81">
        <v>0</v>
      </c>
      <c r="V17" s="81">
        <v>45</v>
      </c>
      <c r="W17" s="81">
        <v>0</v>
      </c>
      <c r="X17" s="81">
        <v>0</v>
      </c>
      <c r="Y17" s="81">
        <v>275204</v>
      </c>
      <c r="Z17" s="81">
        <v>2957704464.9746304</v>
      </c>
      <c r="AA17" s="81">
        <v>231887966</v>
      </c>
      <c r="AB17" s="81">
        <v>1229515483</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1721</v>
      </c>
      <c r="B18" s="80">
        <v>10</v>
      </c>
      <c r="C18" s="80">
        <v>18</v>
      </c>
      <c r="D18" s="80">
        <v>10</v>
      </c>
      <c r="E18" s="80">
        <v>2022</v>
      </c>
      <c r="F18" s="80" t="s">
        <v>568</v>
      </c>
      <c r="G18" s="182" t="s">
        <v>1718</v>
      </c>
      <c r="H18" s="80" t="s">
        <v>1719</v>
      </c>
      <c r="I18" s="173"/>
      <c r="J18" s="83">
        <v>161985</v>
      </c>
      <c r="K18" s="81">
        <v>206303867</v>
      </c>
      <c r="L18" s="81">
        <v>171640</v>
      </c>
      <c r="M18" s="81">
        <v>217313587.99999997</v>
      </c>
      <c r="N18" s="81">
        <v>937800</v>
      </c>
      <c r="O18" s="81">
        <v>3020692536</v>
      </c>
      <c r="P18" s="81">
        <v>17853</v>
      </c>
      <c r="Q18" s="81">
        <v>110235090</v>
      </c>
      <c r="R18" s="81">
        <v>0</v>
      </c>
      <c r="S18" s="81">
        <v>0</v>
      </c>
      <c r="T18" s="81">
        <v>0</v>
      </c>
      <c r="U18" s="81">
        <v>0</v>
      </c>
      <c r="V18" s="81">
        <v>0</v>
      </c>
      <c r="W18" s="81">
        <v>0</v>
      </c>
      <c r="X18" s="81">
        <v>0</v>
      </c>
      <c r="Y18" s="81">
        <v>0</v>
      </c>
      <c r="Z18" s="81">
        <v>3554545081</v>
      </c>
      <c r="AA18" s="81">
        <v>381988402</v>
      </c>
      <c r="AB18" s="81">
        <v>1943270247</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2362</v>
      </c>
      <c r="B19" s="80">
        <v>11</v>
      </c>
      <c r="C19" s="80">
        <v>18</v>
      </c>
      <c r="D19" s="80">
        <v>11</v>
      </c>
      <c r="E19" s="80">
        <v>2022</v>
      </c>
      <c r="F19" s="80" t="s">
        <v>568</v>
      </c>
      <c r="G19" s="182" t="s">
        <v>2359</v>
      </c>
      <c r="H19" s="80" t="s">
        <v>2360</v>
      </c>
      <c r="I19" s="173"/>
      <c r="J19" s="83">
        <v>106778</v>
      </c>
      <c r="K19" s="81">
        <v>133646102.00000001</v>
      </c>
      <c r="L19" s="81">
        <v>460848</v>
      </c>
      <c r="M19" s="81">
        <v>574575839.00000012</v>
      </c>
      <c r="N19" s="81">
        <v>452300</v>
      </c>
      <c r="O19" s="81">
        <v>1390461787.9999998</v>
      </c>
      <c r="P19" s="81">
        <v>0</v>
      </c>
      <c r="Q19" s="81">
        <v>0</v>
      </c>
      <c r="R19" s="81">
        <v>0</v>
      </c>
      <c r="S19" s="81">
        <v>0</v>
      </c>
      <c r="T19" s="81">
        <v>0</v>
      </c>
      <c r="U19" s="81">
        <v>0</v>
      </c>
      <c r="V19" s="81">
        <v>0</v>
      </c>
      <c r="W19" s="81">
        <v>0</v>
      </c>
      <c r="X19" s="81">
        <v>0</v>
      </c>
      <c r="Y19" s="81">
        <v>0</v>
      </c>
      <c r="Z19" s="81">
        <v>2098683728.9999998</v>
      </c>
      <c r="AA19" s="81">
        <v>37152102</v>
      </c>
      <c r="AB19" s="81">
        <v>532555247</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2399</v>
      </c>
      <c r="B20" s="80">
        <v>12</v>
      </c>
      <c r="C20" s="80">
        <v>18</v>
      </c>
      <c r="D20" s="80">
        <v>12</v>
      </c>
      <c r="E20" s="80">
        <v>2022</v>
      </c>
      <c r="F20" s="80" t="s">
        <v>568</v>
      </c>
      <c r="G20" s="182" t="s">
        <v>2400</v>
      </c>
      <c r="H20" s="80" t="s">
        <v>2401</v>
      </c>
      <c r="I20" s="173"/>
      <c r="J20" s="83">
        <v>542254</v>
      </c>
      <c r="K20" s="81">
        <v>638569608</v>
      </c>
      <c r="L20" s="81">
        <v>1740841</v>
      </c>
      <c r="M20" s="81">
        <v>2046810205</v>
      </c>
      <c r="N20" s="81">
        <v>677400</v>
      </c>
      <c r="O20" s="81">
        <v>2402192691</v>
      </c>
      <c r="P20" s="81">
        <v>16861</v>
      </c>
      <c r="Q20" s="81">
        <v>98048114</v>
      </c>
      <c r="R20" s="81">
        <v>0</v>
      </c>
      <c r="S20" s="81">
        <v>0</v>
      </c>
      <c r="T20" s="81">
        <v>0</v>
      </c>
      <c r="U20" s="81">
        <v>0</v>
      </c>
      <c r="V20" s="81">
        <v>19</v>
      </c>
      <c r="W20" s="81">
        <v>0</v>
      </c>
      <c r="X20" s="81">
        <v>0</v>
      </c>
      <c r="Y20" s="81">
        <v>118469.99999999999</v>
      </c>
      <c r="Z20" s="81">
        <v>5185739088</v>
      </c>
      <c r="AA20" s="81">
        <v>1581087075</v>
      </c>
      <c r="AB20" s="81">
        <v>6444579579.000001</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1717</v>
      </c>
      <c r="B21" s="80">
        <v>13</v>
      </c>
      <c r="C21" s="80">
        <v>18</v>
      </c>
      <c r="D21" s="80">
        <v>13</v>
      </c>
      <c r="E21" s="80">
        <v>2022</v>
      </c>
      <c r="F21" s="80" t="s">
        <v>568</v>
      </c>
      <c r="G21" s="182" t="s">
        <v>1714</v>
      </c>
      <c r="H21" s="80" t="s">
        <v>1715</v>
      </c>
      <c r="I21" s="173"/>
      <c r="J21" s="83">
        <v>215785</v>
      </c>
      <c r="K21" s="81">
        <v>268886173</v>
      </c>
      <c r="L21" s="81">
        <v>559113</v>
      </c>
      <c r="M21" s="81">
        <v>692164405</v>
      </c>
      <c r="N21" s="81">
        <v>1585600</v>
      </c>
      <c r="O21" s="81">
        <v>5213480356.999999</v>
      </c>
      <c r="P21" s="81">
        <v>5833</v>
      </c>
      <c r="Q21" s="81">
        <v>32668663.000000004</v>
      </c>
      <c r="R21" s="81">
        <v>0</v>
      </c>
      <c r="S21" s="81">
        <v>0</v>
      </c>
      <c r="T21" s="81">
        <v>0</v>
      </c>
      <c r="U21" s="81">
        <v>0</v>
      </c>
      <c r="V21" s="81">
        <v>0</v>
      </c>
      <c r="W21" s="81">
        <v>0</v>
      </c>
      <c r="X21" s="81">
        <v>0</v>
      </c>
      <c r="Y21" s="81">
        <v>0</v>
      </c>
      <c r="Z21" s="81">
        <v>6207199598</v>
      </c>
      <c r="AA21" s="81">
        <v>440676693</v>
      </c>
      <c r="AB21" s="81">
        <v>2241282056</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2370</v>
      </c>
      <c r="B22" s="80">
        <v>14</v>
      </c>
      <c r="C22" s="80">
        <v>18</v>
      </c>
      <c r="D22" s="80">
        <v>14</v>
      </c>
      <c r="E22" s="80">
        <v>2022</v>
      </c>
      <c r="F22" s="80" t="s">
        <v>568</v>
      </c>
      <c r="G22" s="182" t="s">
        <v>2367</v>
      </c>
      <c r="H22" s="80" t="s">
        <v>2368</v>
      </c>
      <c r="I22" s="173"/>
      <c r="J22" s="83">
        <v>72843</v>
      </c>
      <c r="K22" s="81">
        <v>87304632</v>
      </c>
      <c r="L22" s="81">
        <v>904413</v>
      </c>
      <c r="M22" s="81">
        <v>1082087650</v>
      </c>
      <c r="N22" s="81">
        <v>1261100</v>
      </c>
      <c r="O22" s="81">
        <v>4069114310</v>
      </c>
      <c r="P22" s="81">
        <v>4870</v>
      </c>
      <c r="Q22" s="81">
        <v>28800819</v>
      </c>
      <c r="R22" s="81">
        <v>0</v>
      </c>
      <c r="S22" s="81">
        <v>0</v>
      </c>
      <c r="T22" s="81">
        <v>0</v>
      </c>
      <c r="U22" s="81">
        <v>0</v>
      </c>
      <c r="V22" s="81">
        <v>0</v>
      </c>
      <c r="W22" s="81">
        <v>0</v>
      </c>
      <c r="X22" s="81">
        <v>0</v>
      </c>
      <c r="Y22" s="81">
        <v>0</v>
      </c>
      <c r="Z22" s="81">
        <v>5267307410.999999</v>
      </c>
      <c r="AA22" s="81">
        <v>26833249.999999996</v>
      </c>
      <c r="AB22" s="81">
        <v>379959172</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2350</v>
      </c>
      <c r="B23" s="80">
        <v>15</v>
      </c>
      <c r="C23" s="80">
        <v>18</v>
      </c>
      <c r="D23" s="80">
        <v>15</v>
      </c>
      <c r="E23" s="80">
        <v>2022</v>
      </c>
      <c r="F23" s="80" t="s">
        <v>568</v>
      </c>
      <c r="G23" s="182" t="s">
        <v>2347</v>
      </c>
      <c r="H23" s="80" t="s">
        <v>2348</v>
      </c>
      <c r="I23" s="173"/>
      <c r="J23" s="83">
        <v>76474</v>
      </c>
      <c r="K23" s="81">
        <v>93586058.999999985</v>
      </c>
      <c r="L23" s="81">
        <v>294680</v>
      </c>
      <c r="M23" s="81">
        <v>359712896</v>
      </c>
      <c r="N23" s="81">
        <v>304900</v>
      </c>
      <c r="O23" s="81">
        <v>874272174</v>
      </c>
      <c r="P23" s="81">
        <v>0</v>
      </c>
      <c r="Q23" s="81">
        <v>0</v>
      </c>
      <c r="R23" s="81">
        <v>0</v>
      </c>
      <c r="S23" s="81">
        <v>0</v>
      </c>
      <c r="T23" s="81">
        <v>0</v>
      </c>
      <c r="U23" s="81">
        <v>0</v>
      </c>
      <c r="V23" s="81">
        <v>0</v>
      </c>
      <c r="W23" s="81">
        <v>0</v>
      </c>
      <c r="X23" s="81">
        <v>0</v>
      </c>
      <c r="Y23" s="81">
        <v>0</v>
      </c>
      <c r="Z23" s="81">
        <v>1327571129</v>
      </c>
      <c r="AA23" s="81">
        <v>22278866</v>
      </c>
      <c r="AB23" s="81">
        <v>337723591</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1753</v>
      </c>
      <c r="B24" s="80">
        <v>16</v>
      </c>
      <c r="C24" s="80">
        <v>18</v>
      </c>
      <c r="D24" s="80">
        <v>16</v>
      </c>
      <c r="E24" s="80">
        <v>2022</v>
      </c>
      <c r="F24" s="80" t="s">
        <v>568</v>
      </c>
      <c r="G24" s="182" t="s">
        <v>1750</v>
      </c>
      <c r="H24" s="80" t="s">
        <v>1751</v>
      </c>
      <c r="I24" s="173"/>
      <c r="J24" s="83">
        <v>145825</v>
      </c>
      <c r="K24" s="81">
        <v>175116275</v>
      </c>
      <c r="L24" s="81">
        <v>1414106</v>
      </c>
      <c r="M24" s="81">
        <v>1694900271</v>
      </c>
      <c r="N24" s="81">
        <v>1117300</v>
      </c>
      <c r="O24" s="81">
        <v>2996302652</v>
      </c>
      <c r="P24" s="81">
        <v>20012</v>
      </c>
      <c r="Q24" s="81">
        <v>138579971</v>
      </c>
      <c r="R24" s="81">
        <v>0</v>
      </c>
      <c r="S24" s="81">
        <v>0</v>
      </c>
      <c r="T24" s="81">
        <v>1982846</v>
      </c>
      <c r="U24" s="81">
        <v>20521</v>
      </c>
      <c r="V24" s="81">
        <v>9283</v>
      </c>
      <c r="W24" s="81">
        <v>13887712794</v>
      </c>
      <c r="X24" s="81">
        <v>125834281</v>
      </c>
      <c r="Y24" s="81">
        <v>56925809</v>
      </c>
      <c r="Z24" s="81">
        <v>19075372053</v>
      </c>
      <c r="AA24" s="81">
        <v>412785827</v>
      </c>
      <c r="AB24" s="81">
        <v>1754863118.9999998</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1713</v>
      </c>
      <c r="B25" s="80">
        <v>17</v>
      </c>
      <c r="C25" s="80">
        <v>18</v>
      </c>
      <c r="D25" s="80">
        <v>17</v>
      </c>
      <c r="E25" s="80">
        <v>2022</v>
      </c>
      <c r="F25" s="80" t="s">
        <v>568</v>
      </c>
      <c r="G25" s="182" t="s">
        <v>1710</v>
      </c>
      <c r="H25" s="80" t="s">
        <v>1711</v>
      </c>
      <c r="I25" s="173"/>
      <c r="J25" s="83">
        <v>211522</v>
      </c>
      <c r="K25" s="81">
        <v>256083211</v>
      </c>
      <c r="L25" s="81">
        <v>982751</v>
      </c>
      <c r="M25" s="81">
        <v>1187467953</v>
      </c>
      <c r="N25" s="81">
        <v>226500</v>
      </c>
      <c r="O25" s="81">
        <v>589973150.99999988</v>
      </c>
      <c r="P25" s="81">
        <v>2682</v>
      </c>
      <c r="Q25" s="81">
        <v>14546446</v>
      </c>
      <c r="R25" s="81">
        <v>0</v>
      </c>
      <c r="S25" s="81">
        <v>0</v>
      </c>
      <c r="T25" s="81">
        <v>0</v>
      </c>
      <c r="U25" s="81">
        <v>0</v>
      </c>
      <c r="V25" s="81">
        <v>0</v>
      </c>
      <c r="W25" s="81">
        <v>0</v>
      </c>
      <c r="X25" s="81">
        <v>0</v>
      </c>
      <c r="Y25" s="81">
        <v>0</v>
      </c>
      <c r="Z25" s="81">
        <v>2048070761</v>
      </c>
      <c r="AA25" s="81">
        <v>341251872</v>
      </c>
      <c r="AB25" s="81">
        <v>1914486055</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1777</v>
      </c>
      <c r="B26" s="80">
        <v>18</v>
      </c>
      <c r="C26" s="80">
        <v>18</v>
      </c>
      <c r="D26" s="80">
        <v>18</v>
      </c>
      <c r="E26" s="80">
        <v>2022</v>
      </c>
      <c r="F26" s="80" t="s">
        <v>568</v>
      </c>
      <c r="G26" s="182" t="s">
        <v>1774</v>
      </c>
      <c r="H26" s="80" t="s">
        <v>1775</v>
      </c>
      <c r="I26" s="173"/>
      <c r="J26" s="83">
        <v>62589</v>
      </c>
      <c r="K26" s="81">
        <v>76685446</v>
      </c>
      <c r="L26" s="81">
        <v>182750</v>
      </c>
      <c r="M26" s="81">
        <v>223282773</v>
      </c>
      <c r="N26" s="81">
        <v>880500</v>
      </c>
      <c r="O26" s="81">
        <v>2865115811</v>
      </c>
      <c r="P26" s="81">
        <v>15220</v>
      </c>
      <c r="Q26" s="81">
        <v>93982509.999999985</v>
      </c>
      <c r="R26" s="81">
        <v>0</v>
      </c>
      <c r="S26" s="81">
        <v>0</v>
      </c>
      <c r="T26" s="81">
        <v>0</v>
      </c>
      <c r="U26" s="81">
        <v>0</v>
      </c>
      <c r="V26" s="81">
        <v>0</v>
      </c>
      <c r="W26" s="81">
        <v>0</v>
      </c>
      <c r="X26" s="81">
        <v>0</v>
      </c>
      <c r="Y26" s="81">
        <v>0</v>
      </c>
      <c r="Z26" s="81">
        <v>3259066540</v>
      </c>
      <c r="AA26" s="81">
        <v>25192962.000000004</v>
      </c>
      <c r="AB26" s="81">
        <v>321507993</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1765</v>
      </c>
      <c r="B27" s="80">
        <v>19</v>
      </c>
      <c r="C27" s="80">
        <v>18</v>
      </c>
      <c r="D27" s="80">
        <v>19</v>
      </c>
      <c r="E27" s="80">
        <v>2022</v>
      </c>
      <c r="F27" s="80" t="s">
        <v>568</v>
      </c>
      <c r="G27" s="182" t="s">
        <v>1762</v>
      </c>
      <c r="H27" s="80" t="s">
        <v>1763</v>
      </c>
      <c r="I27" s="173"/>
      <c r="J27" s="83">
        <v>231182</v>
      </c>
      <c r="K27" s="81">
        <v>283279764</v>
      </c>
      <c r="L27" s="81">
        <v>1143308</v>
      </c>
      <c r="M27" s="81">
        <v>1396377416</v>
      </c>
      <c r="N27" s="81">
        <v>182300</v>
      </c>
      <c r="O27" s="81">
        <v>361052382.99999994</v>
      </c>
      <c r="P27" s="81">
        <v>1591</v>
      </c>
      <c r="Q27" s="81">
        <v>11850505</v>
      </c>
      <c r="R27" s="81">
        <v>242.25608</v>
      </c>
      <c r="S27" s="81">
        <v>1229230.38647</v>
      </c>
      <c r="T27" s="81">
        <v>63870</v>
      </c>
      <c r="U27" s="81">
        <v>3104</v>
      </c>
      <c r="V27" s="81">
        <v>3091</v>
      </c>
      <c r="W27" s="81">
        <v>446035258</v>
      </c>
      <c r="X27" s="81">
        <v>19030785</v>
      </c>
      <c r="Y27" s="81">
        <v>18951314</v>
      </c>
      <c r="Z27" s="81">
        <v>2537806655.3864703</v>
      </c>
      <c r="AA27" s="81">
        <v>562680319</v>
      </c>
      <c r="AB27" s="81">
        <v>3084059087</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1769</v>
      </c>
      <c r="B28" s="80">
        <v>20</v>
      </c>
      <c r="C28" s="80">
        <v>18</v>
      </c>
      <c r="D28" s="80">
        <v>20</v>
      </c>
      <c r="E28" s="80">
        <v>2022</v>
      </c>
      <c r="F28" s="80" t="s">
        <v>568</v>
      </c>
      <c r="G28" s="182" t="s">
        <v>1766</v>
      </c>
      <c r="H28" s="80" t="s">
        <v>1767</v>
      </c>
      <c r="I28" s="173"/>
      <c r="J28" s="83">
        <v>34025</v>
      </c>
      <c r="K28" s="81">
        <v>43974959.999999993</v>
      </c>
      <c r="L28" s="81">
        <v>157601</v>
      </c>
      <c r="M28" s="81">
        <v>202541607</v>
      </c>
      <c r="N28" s="81">
        <v>322700</v>
      </c>
      <c r="O28" s="81">
        <v>1001192895.9999999</v>
      </c>
      <c r="P28" s="81">
        <v>272</v>
      </c>
      <c r="Q28" s="81">
        <v>1552377</v>
      </c>
      <c r="R28" s="81">
        <v>0</v>
      </c>
      <c r="S28" s="81">
        <v>0</v>
      </c>
      <c r="T28" s="81">
        <v>0</v>
      </c>
      <c r="U28" s="81">
        <v>0</v>
      </c>
      <c r="V28" s="81">
        <v>0</v>
      </c>
      <c r="W28" s="81">
        <v>0</v>
      </c>
      <c r="X28" s="81">
        <v>0</v>
      </c>
      <c r="Y28" s="81">
        <v>0</v>
      </c>
      <c r="Z28" s="81">
        <v>1249261839.9999998</v>
      </c>
      <c r="AA28" s="81">
        <v>14466863</v>
      </c>
      <c r="AB28" s="81">
        <v>199583521</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1745</v>
      </c>
      <c r="B29" s="80">
        <v>21</v>
      </c>
      <c r="C29" s="80">
        <v>18</v>
      </c>
      <c r="D29" s="80">
        <v>21</v>
      </c>
      <c r="E29" s="80">
        <v>2022</v>
      </c>
      <c r="F29" s="80" t="s">
        <v>568</v>
      </c>
      <c r="G29" s="182" t="s">
        <v>1742</v>
      </c>
      <c r="H29" s="80" t="s">
        <v>1743</v>
      </c>
      <c r="I29" s="173"/>
      <c r="J29" s="83">
        <v>235673</v>
      </c>
      <c r="K29" s="81">
        <v>286552003</v>
      </c>
      <c r="L29" s="81">
        <v>1157023</v>
      </c>
      <c r="M29" s="81">
        <v>1403664641</v>
      </c>
      <c r="N29" s="81">
        <v>2080300.0000000002</v>
      </c>
      <c r="O29" s="81">
        <v>6174940088</v>
      </c>
      <c r="P29" s="81">
        <v>14078</v>
      </c>
      <c r="Q29" s="81">
        <v>94818798</v>
      </c>
      <c r="R29" s="81">
        <v>0</v>
      </c>
      <c r="S29" s="81">
        <v>0</v>
      </c>
      <c r="T29" s="81">
        <v>0</v>
      </c>
      <c r="U29" s="81">
        <v>0</v>
      </c>
      <c r="V29" s="81">
        <v>0</v>
      </c>
      <c r="W29" s="81">
        <v>0</v>
      </c>
      <c r="X29" s="81">
        <v>0</v>
      </c>
      <c r="Y29" s="81">
        <v>0</v>
      </c>
      <c r="Z29" s="81">
        <v>7959975530</v>
      </c>
      <c r="AA29" s="81">
        <v>546220641</v>
      </c>
      <c r="AB29" s="81">
        <v>2418934117</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2354</v>
      </c>
      <c r="B30" s="80">
        <v>22</v>
      </c>
      <c r="C30" s="80">
        <v>18</v>
      </c>
      <c r="D30" s="80">
        <v>22</v>
      </c>
      <c r="E30" s="80">
        <v>2022</v>
      </c>
      <c r="F30" s="80" t="s">
        <v>568</v>
      </c>
      <c r="G30" s="182" t="s">
        <v>2351</v>
      </c>
      <c r="H30" s="80" t="s">
        <v>2352</v>
      </c>
      <c r="I30" s="173"/>
      <c r="J30" s="83">
        <v>34208</v>
      </c>
      <c r="K30" s="81">
        <v>37655811</v>
      </c>
      <c r="L30" s="81">
        <v>422259</v>
      </c>
      <c r="M30" s="81">
        <v>465088294.99999994</v>
      </c>
      <c r="N30" s="81">
        <v>1288500</v>
      </c>
      <c r="O30" s="81">
        <v>3628657876.9999995</v>
      </c>
      <c r="P30" s="81">
        <v>15989</v>
      </c>
      <c r="Q30" s="81">
        <v>95069380.000000015</v>
      </c>
      <c r="R30" s="81">
        <v>0</v>
      </c>
      <c r="S30" s="81">
        <v>0</v>
      </c>
      <c r="T30" s="81">
        <v>0</v>
      </c>
      <c r="U30" s="81">
        <v>0</v>
      </c>
      <c r="V30" s="81">
        <v>70</v>
      </c>
      <c r="W30" s="81">
        <v>0</v>
      </c>
      <c r="X30" s="81">
        <v>0</v>
      </c>
      <c r="Y30" s="81">
        <v>427031.99999999994</v>
      </c>
      <c r="Z30" s="81">
        <v>4226898394.9999995</v>
      </c>
      <c r="AA30" s="81">
        <v>22878822</v>
      </c>
      <c r="AB30" s="81">
        <v>343916687</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1741</v>
      </c>
      <c r="B31" s="80">
        <v>23</v>
      </c>
      <c r="C31" s="80">
        <v>18</v>
      </c>
      <c r="D31" s="80">
        <v>23</v>
      </c>
      <c r="E31" s="80">
        <v>2022</v>
      </c>
      <c r="F31" s="80" t="s">
        <v>568</v>
      </c>
      <c r="G31" s="182" t="s">
        <v>1738</v>
      </c>
      <c r="H31" s="80" t="s">
        <v>1739</v>
      </c>
      <c r="I31" s="173"/>
      <c r="J31" s="83">
        <v>171783</v>
      </c>
      <c r="K31" s="81">
        <v>208770455</v>
      </c>
      <c r="L31" s="81">
        <v>846090</v>
      </c>
      <c r="M31" s="81">
        <v>1024651339</v>
      </c>
      <c r="N31" s="81">
        <v>1088500</v>
      </c>
      <c r="O31" s="81">
        <v>3398461707</v>
      </c>
      <c r="P31" s="81">
        <v>2475</v>
      </c>
      <c r="Q31" s="81">
        <v>14640723</v>
      </c>
      <c r="R31" s="81">
        <v>0</v>
      </c>
      <c r="S31" s="81">
        <v>0</v>
      </c>
      <c r="T31" s="81">
        <v>0</v>
      </c>
      <c r="U31" s="81">
        <v>0</v>
      </c>
      <c r="V31" s="81">
        <v>0</v>
      </c>
      <c r="W31" s="81">
        <v>0</v>
      </c>
      <c r="X31" s="81">
        <v>0</v>
      </c>
      <c r="Y31" s="81">
        <v>0</v>
      </c>
      <c r="Z31" s="81">
        <v>4646524224</v>
      </c>
      <c r="AA31" s="81">
        <v>355873663</v>
      </c>
      <c r="AB31" s="81">
        <v>1871173896.0000002</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1773</v>
      </c>
      <c r="B32" s="80">
        <v>24</v>
      </c>
      <c r="C32" s="80">
        <v>18</v>
      </c>
      <c r="D32" s="80">
        <v>24</v>
      </c>
      <c r="E32" s="80">
        <v>2022</v>
      </c>
      <c r="F32" s="80" t="s">
        <v>568</v>
      </c>
      <c r="G32" s="182" t="s">
        <v>1770</v>
      </c>
      <c r="H32" s="80" t="s">
        <v>1771</v>
      </c>
      <c r="I32" s="173"/>
      <c r="J32" s="83">
        <v>33925</v>
      </c>
      <c r="K32" s="81">
        <v>42149940</v>
      </c>
      <c r="L32" s="81">
        <v>63719</v>
      </c>
      <c r="M32" s="81">
        <v>78715118</v>
      </c>
      <c r="N32" s="81">
        <v>221500</v>
      </c>
      <c r="O32" s="81">
        <v>745010947</v>
      </c>
      <c r="P32" s="81">
        <v>2834</v>
      </c>
      <c r="Q32" s="81">
        <v>16189129.000000002</v>
      </c>
      <c r="R32" s="81">
        <v>0</v>
      </c>
      <c r="S32" s="81">
        <v>0</v>
      </c>
      <c r="T32" s="81">
        <v>0</v>
      </c>
      <c r="U32" s="81">
        <v>0</v>
      </c>
      <c r="V32" s="81">
        <v>0</v>
      </c>
      <c r="W32" s="81">
        <v>0</v>
      </c>
      <c r="X32" s="81">
        <v>0</v>
      </c>
      <c r="Y32" s="81">
        <v>0</v>
      </c>
      <c r="Z32" s="81">
        <v>882065134</v>
      </c>
      <c r="AA32" s="81">
        <v>25077006</v>
      </c>
      <c r="AB32" s="81">
        <v>248615390</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1749</v>
      </c>
      <c r="B33" s="80">
        <v>25</v>
      </c>
      <c r="C33" s="80">
        <v>18</v>
      </c>
      <c r="D33" s="80">
        <v>25</v>
      </c>
      <c r="E33" s="80">
        <v>2022</v>
      </c>
      <c r="F33" s="80" t="s">
        <v>568</v>
      </c>
      <c r="G33" s="182" t="s">
        <v>1746</v>
      </c>
      <c r="H33" s="80" t="s">
        <v>1747</v>
      </c>
      <c r="I33" s="173"/>
      <c r="J33" s="83">
        <v>253087</v>
      </c>
      <c r="K33" s="81">
        <v>315653503</v>
      </c>
      <c r="L33" s="81">
        <v>2101826</v>
      </c>
      <c r="M33" s="81">
        <v>2613591440</v>
      </c>
      <c r="N33" s="81">
        <v>2691300</v>
      </c>
      <c r="O33" s="81">
        <v>7840718132</v>
      </c>
      <c r="P33" s="81">
        <v>35162</v>
      </c>
      <c r="Q33" s="81">
        <v>239731526</v>
      </c>
      <c r="R33" s="81">
        <v>153.61020000000002</v>
      </c>
      <c r="S33" s="81">
        <v>825690.64428000001</v>
      </c>
      <c r="T33" s="81">
        <v>1961883</v>
      </c>
      <c r="U33" s="81">
        <v>26307</v>
      </c>
      <c r="V33" s="81">
        <v>16308</v>
      </c>
      <c r="W33" s="81">
        <v>13742576282</v>
      </c>
      <c r="X33" s="81">
        <v>161314033</v>
      </c>
      <c r="Y33" s="81">
        <v>100002618</v>
      </c>
      <c r="Z33" s="81">
        <v>25014413224.644276</v>
      </c>
      <c r="AA33" s="81">
        <v>434758239.00000006</v>
      </c>
      <c r="AB33" s="81">
        <v>2128724191.9999995</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2402</v>
      </c>
      <c r="B34" s="80">
        <v>26</v>
      </c>
      <c r="C34" s="80">
        <v>18</v>
      </c>
      <c r="D34" s="80">
        <v>26</v>
      </c>
      <c r="E34" s="80">
        <v>2022</v>
      </c>
      <c r="F34" s="80" t="s">
        <v>568</v>
      </c>
      <c r="G34" s="182" t="s">
        <v>2403</v>
      </c>
      <c r="H34" s="80" t="s">
        <v>2404</v>
      </c>
      <c r="I34" s="173"/>
      <c r="J34" s="83">
        <v>657929</v>
      </c>
      <c r="K34" s="81">
        <v>779216676</v>
      </c>
      <c r="L34" s="81">
        <v>2581228</v>
      </c>
      <c r="M34" s="81">
        <v>3052070153</v>
      </c>
      <c r="N34" s="81">
        <v>1178800</v>
      </c>
      <c r="O34" s="81">
        <v>3244294811</v>
      </c>
      <c r="P34" s="81">
        <v>16149.999999999998</v>
      </c>
      <c r="Q34" s="81">
        <v>97940820</v>
      </c>
      <c r="R34" s="81">
        <v>4.6354300000000004</v>
      </c>
      <c r="S34" s="81">
        <v>24873.23675</v>
      </c>
      <c r="T34" s="81">
        <v>0</v>
      </c>
      <c r="U34" s="81">
        <v>0</v>
      </c>
      <c r="V34" s="81">
        <v>1</v>
      </c>
      <c r="W34" s="81">
        <v>0</v>
      </c>
      <c r="X34" s="81">
        <v>0</v>
      </c>
      <c r="Y34" s="81">
        <v>7849</v>
      </c>
      <c r="Z34" s="81">
        <v>7173555182.2367496</v>
      </c>
      <c r="AA34" s="81">
        <v>1737676670</v>
      </c>
      <c r="AB34" s="81">
        <v>7391895067.999999</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1781</v>
      </c>
      <c r="B35" s="80">
        <v>27</v>
      </c>
      <c r="C35" s="80">
        <v>18</v>
      </c>
      <c r="D35" s="80">
        <v>27</v>
      </c>
      <c r="E35" s="80">
        <v>2022</v>
      </c>
      <c r="F35" s="80" t="s">
        <v>568</v>
      </c>
      <c r="G35" s="182" t="s">
        <v>1778</v>
      </c>
      <c r="H35" s="80" t="s">
        <v>1779</v>
      </c>
      <c r="I35" s="173"/>
      <c r="J35" s="83">
        <v>58216</v>
      </c>
      <c r="K35" s="81">
        <v>70247488</v>
      </c>
      <c r="L35" s="81">
        <v>140619</v>
      </c>
      <c r="M35" s="81">
        <v>169342911</v>
      </c>
      <c r="N35" s="81">
        <v>5300</v>
      </c>
      <c r="O35" s="81">
        <v>11552808</v>
      </c>
      <c r="P35" s="81">
        <v>0</v>
      </c>
      <c r="Q35" s="81">
        <v>0</v>
      </c>
      <c r="R35" s="81">
        <v>0</v>
      </c>
      <c r="S35" s="81">
        <v>0</v>
      </c>
      <c r="T35" s="81">
        <v>0</v>
      </c>
      <c r="U35" s="81">
        <v>0</v>
      </c>
      <c r="V35" s="81">
        <v>0</v>
      </c>
      <c r="W35" s="81">
        <v>0</v>
      </c>
      <c r="X35" s="81">
        <v>0</v>
      </c>
      <c r="Y35" s="81">
        <v>0</v>
      </c>
      <c r="Z35" s="81">
        <v>251143207</v>
      </c>
      <c r="AA35" s="81">
        <v>158197065</v>
      </c>
      <c r="AB35" s="81">
        <v>751210805</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1757</v>
      </c>
      <c r="B36" s="80">
        <v>28</v>
      </c>
      <c r="C36" s="80">
        <v>18</v>
      </c>
      <c r="D36" s="80">
        <v>28</v>
      </c>
      <c r="E36" s="80">
        <v>2022</v>
      </c>
      <c r="F36" s="80" t="s">
        <v>568</v>
      </c>
      <c r="G36" s="182" t="s">
        <v>1754</v>
      </c>
      <c r="H36" s="80" t="s">
        <v>1755</v>
      </c>
      <c r="I36" s="173"/>
      <c r="J36" s="83">
        <v>170309</v>
      </c>
      <c r="K36" s="81">
        <v>215609601</v>
      </c>
      <c r="L36" s="81">
        <v>777128</v>
      </c>
      <c r="M36" s="81">
        <v>979704575</v>
      </c>
      <c r="N36" s="81">
        <v>892100</v>
      </c>
      <c r="O36" s="81">
        <v>2836625569.9999995</v>
      </c>
      <c r="P36" s="81">
        <v>1660</v>
      </c>
      <c r="Q36" s="81">
        <v>9482430</v>
      </c>
      <c r="R36" s="81">
        <v>0</v>
      </c>
      <c r="S36" s="81">
        <v>0</v>
      </c>
      <c r="T36" s="81">
        <v>0</v>
      </c>
      <c r="U36" s="81">
        <v>0</v>
      </c>
      <c r="V36" s="81">
        <v>0</v>
      </c>
      <c r="W36" s="81">
        <v>0</v>
      </c>
      <c r="X36" s="81">
        <v>0</v>
      </c>
      <c r="Y36" s="81">
        <v>0</v>
      </c>
      <c r="Z36" s="81">
        <v>4041422175.9999995</v>
      </c>
      <c r="AA36" s="81">
        <v>66243458</v>
      </c>
      <c r="AB36" s="81">
        <v>922990964.00000012</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2266</v>
      </c>
      <c r="B37" s="80">
        <v>29</v>
      </c>
      <c r="C37" s="80">
        <v>18</v>
      </c>
      <c r="D37" s="80">
        <v>29</v>
      </c>
      <c r="E37" s="80">
        <v>2022</v>
      </c>
      <c r="F37" s="80" t="s">
        <v>568</v>
      </c>
      <c r="G37" s="182" t="s">
        <v>2247</v>
      </c>
      <c r="H37" s="80" t="s">
        <v>2248</v>
      </c>
      <c r="I37" s="173"/>
      <c r="J37" s="83">
        <v>21824</v>
      </c>
      <c r="K37" s="81">
        <v>27774986.000000004</v>
      </c>
      <c r="L37" s="81">
        <v>48334</v>
      </c>
      <c r="M37" s="81">
        <v>61138915.000000007</v>
      </c>
      <c r="N37" s="81">
        <v>134200</v>
      </c>
      <c r="O37" s="81">
        <v>380420181.99999994</v>
      </c>
      <c r="P37" s="81">
        <v>1211</v>
      </c>
      <c r="Q37" s="81">
        <v>6917487</v>
      </c>
      <c r="R37" s="81">
        <v>0</v>
      </c>
      <c r="S37" s="81">
        <v>0</v>
      </c>
      <c r="T37" s="81">
        <v>0</v>
      </c>
      <c r="U37" s="81">
        <v>0</v>
      </c>
      <c r="V37" s="81">
        <v>0</v>
      </c>
      <c r="W37" s="81">
        <v>0</v>
      </c>
      <c r="X37" s="81">
        <v>0</v>
      </c>
      <c r="Y37" s="81">
        <v>0</v>
      </c>
      <c r="Z37" s="81">
        <v>476251569.99999994</v>
      </c>
      <c r="AA37" s="81">
        <v>12307992</v>
      </c>
      <c r="AB37" s="81">
        <v>160903268</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2405</v>
      </c>
      <c r="B38" s="80">
        <v>30</v>
      </c>
      <c r="C38" s="80">
        <v>18</v>
      </c>
      <c r="D38" s="80">
        <v>30</v>
      </c>
      <c r="E38" s="80">
        <v>2022</v>
      </c>
      <c r="F38" s="80" t="s">
        <v>568</v>
      </c>
      <c r="G38" s="182" t="s">
        <v>2406</v>
      </c>
      <c r="H38" s="80" t="s">
        <v>2407</v>
      </c>
      <c r="I38" s="173"/>
      <c r="J38" s="83">
        <v>254287</v>
      </c>
      <c r="K38" s="81">
        <v>331992667.00000006</v>
      </c>
      <c r="L38" s="81">
        <v>415013</v>
      </c>
      <c r="M38" s="81">
        <v>537275597</v>
      </c>
      <c r="N38" s="81">
        <v>2518200</v>
      </c>
      <c r="O38" s="81">
        <v>7410877831</v>
      </c>
      <c r="P38" s="81">
        <v>77263</v>
      </c>
      <c r="Q38" s="81">
        <v>477081238</v>
      </c>
      <c r="R38" s="81">
        <v>0</v>
      </c>
      <c r="S38" s="81">
        <v>0</v>
      </c>
      <c r="T38" s="81">
        <v>0</v>
      </c>
      <c r="U38" s="81">
        <v>0</v>
      </c>
      <c r="V38" s="81">
        <v>0</v>
      </c>
      <c r="W38" s="81">
        <v>0</v>
      </c>
      <c r="X38" s="81">
        <v>0</v>
      </c>
      <c r="Y38" s="81">
        <v>0</v>
      </c>
      <c r="Z38" s="81">
        <v>8757227333</v>
      </c>
      <c r="AA38" s="81">
        <v>548929310</v>
      </c>
      <c r="AB38" s="81">
        <v>2973214608</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1640</v>
      </c>
      <c r="B39" s="80">
        <v>31</v>
      </c>
      <c r="C39" s="80">
        <v>18</v>
      </c>
      <c r="D39" s="80">
        <v>31</v>
      </c>
      <c r="E39" s="80">
        <v>2022</v>
      </c>
      <c r="F39" s="80" t="s">
        <v>568</v>
      </c>
      <c r="G39" s="182" t="s">
        <v>1637</v>
      </c>
      <c r="H39" s="80" t="s">
        <v>1638</v>
      </c>
      <c r="I39" s="173"/>
      <c r="J39" s="83">
        <v>1041352.0000000001</v>
      </c>
      <c r="K39" s="81">
        <v>1273863019.0000002</v>
      </c>
      <c r="L39" s="81">
        <v>1779705</v>
      </c>
      <c r="M39" s="81">
        <v>2168582007.0000005</v>
      </c>
      <c r="N39" s="81">
        <v>1867000</v>
      </c>
      <c r="O39" s="81">
        <v>5329367531.999999</v>
      </c>
      <c r="P39" s="81">
        <v>7584</v>
      </c>
      <c r="Q39" s="81">
        <v>49850432.999999993</v>
      </c>
      <c r="R39" s="81">
        <v>0</v>
      </c>
      <c r="S39" s="81">
        <v>0</v>
      </c>
      <c r="T39" s="81">
        <v>0</v>
      </c>
      <c r="U39" s="81">
        <v>0</v>
      </c>
      <c r="V39" s="81">
        <v>0</v>
      </c>
      <c r="W39" s="81">
        <v>0</v>
      </c>
      <c r="X39" s="81">
        <v>0</v>
      </c>
      <c r="Y39" s="81">
        <v>0</v>
      </c>
      <c r="Z39" s="81">
        <v>8821662990.9999981</v>
      </c>
      <c r="AA39" s="81">
        <v>2685395781</v>
      </c>
      <c r="AB39" s="81">
        <v>13033955144</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1737</v>
      </c>
      <c r="B40" s="80">
        <v>32</v>
      </c>
      <c r="C40" s="80">
        <v>18</v>
      </c>
      <c r="D40" s="80">
        <v>32</v>
      </c>
      <c r="E40" s="80">
        <v>2022</v>
      </c>
      <c r="F40" s="80" t="s">
        <v>568</v>
      </c>
      <c r="G40" s="182" t="s">
        <v>1734</v>
      </c>
      <c r="H40" s="80" t="s">
        <v>1735</v>
      </c>
      <c r="I40" s="173"/>
      <c r="J40" s="83">
        <v>156661</v>
      </c>
      <c r="K40" s="81">
        <v>189574278</v>
      </c>
      <c r="L40" s="81">
        <v>531736</v>
      </c>
      <c r="M40" s="81">
        <v>642012383</v>
      </c>
      <c r="N40" s="81">
        <v>27600</v>
      </c>
      <c r="O40" s="81">
        <v>73625573</v>
      </c>
      <c r="P40" s="81">
        <v>306</v>
      </c>
      <c r="Q40" s="81">
        <v>2211983.9999999995</v>
      </c>
      <c r="R40" s="81">
        <v>0</v>
      </c>
      <c r="S40" s="81">
        <v>0</v>
      </c>
      <c r="T40" s="81">
        <v>0</v>
      </c>
      <c r="U40" s="81">
        <v>0</v>
      </c>
      <c r="V40" s="81">
        <v>0</v>
      </c>
      <c r="W40" s="81">
        <v>0</v>
      </c>
      <c r="X40" s="81">
        <v>0</v>
      </c>
      <c r="Y40" s="81">
        <v>0</v>
      </c>
      <c r="Z40" s="81">
        <v>907424218.00000012</v>
      </c>
      <c r="AA40" s="81">
        <v>396026416</v>
      </c>
      <c r="AB40" s="81">
        <v>1893266248</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2374</v>
      </c>
      <c r="B41" s="80">
        <v>33</v>
      </c>
      <c r="C41" s="80">
        <v>18</v>
      </c>
      <c r="D41" s="80">
        <v>33</v>
      </c>
      <c r="E41" s="80">
        <v>2022</v>
      </c>
      <c r="F41" s="80" t="s">
        <v>568</v>
      </c>
      <c r="G41" s="182" t="s">
        <v>2371</v>
      </c>
      <c r="H41" s="80" t="s">
        <v>2372</v>
      </c>
      <c r="I41" s="173"/>
      <c r="J41" s="83">
        <v>74700</v>
      </c>
      <c r="K41" s="81">
        <v>98106519</v>
      </c>
      <c r="L41" s="81">
        <v>62797</v>
      </c>
      <c r="M41" s="81">
        <v>81852336</v>
      </c>
      <c r="N41" s="81">
        <v>287000</v>
      </c>
      <c r="O41" s="81">
        <v>738651454</v>
      </c>
      <c r="P41" s="81">
        <v>5063</v>
      </c>
      <c r="Q41" s="81">
        <v>31264536</v>
      </c>
      <c r="R41" s="81">
        <v>0</v>
      </c>
      <c r="S41" s="81">
        <v>0</v>
      </c>
      <c r="T41" s="81">
        <v>0</v>
      </c>
      <c r="U41" s="81">
        <v>0</v>
      </c>
      <c r="V41" s="81">
        <v>0</v>
      </c>
      <c r="W41" s="81">
        <v>0</v>
      </c>
      <c r="X41" s="81">
        <v>0</v>
      </c>
      <c r="Y41" s="81">
        <v>0</v>
      </c>
      <c r="Z41" s="81">
        <v>949874845.00000012</v>
      </c>
      <c r="AA41" s="81">
        <v>101271401</v>
      </c>
      <c r="AB41" s="81">
        <v>874535121.00000012</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1733</v>
      </c>
      <c r="B42" s="80">
        <v>34</v>
      </c>
      <c r="C42" s="80">
        <v>18</v>
      </c>
      <c r="D42" s="80">
        <v>34</v>
      </c>
      <c r="E42" s="80">
        <v>2022</v>
      </c>
      <c r="F42" s="80" t="s">
        <v>568</v>
      </c>
      <c r="G42" s="182" t="s">
        <v>1730</v>
      </c>
      <c r="H42" s="80" t="s">
        <v>1731</v>
      </c>
      <c r="I42" s="173"/>
      <c r="J42" s="83">
        <v>114889</v>
      </c>
      <c r="K42" s="81">
        <v>146472628</v>
      </c>
      <c r="L42" s="81">
        <v>92461</v>
      </c>
      <c r="M42" s="81">
        <v>117274616.99999999</v>
      </c>
      <c r="N42" s="81">
        <v>320100</v>
      </c>
      <c r="O42" s="81">
        <v>1051443840.0000001</v>
      </c>
      <c r="P42" s="81">
        <v>4406</v>
      </c>
      <c r="Q42" s="81">
        <v>27207843</v>
      </c>
      <c r="R42" s="81">
        <v>0</v>
      </c>
      <c r="S42" s="81">
        <v>0</v>
      </c>
      <c r="T42" s="81">
        <v>0</v>
      </c>
      <c r="U42" s="81">
        <v>0</v>
      </c>
      <c r="V42" s="81">
        <v>0</v>
      </c>
      <c r="W42" s="81">
        <v>0</v>
      </c>
      <c r="X42" s="81">
        <v>0</v>
      </c>
      <c r="Y42" s="81">
        <v>0</v>
      </c>
      <c r="Z42" s="81">
        <v>1342398928</v>
      </c>
      <c r="AA42" s="81">
        <v>365961112</v>
      </c>
      <c r="AB42" s="81">
        <v>1742696763</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1708</v>
      </c>
      <c r="B190" s="80">
        <v>182</v>
      </c>
      <c r="C190" s="80">
        <v>16</v>
      </c>
      <c r="D190" s="80">
        <v>2</v>
      </c>
      <c r="E190" s="80">
        <v>2021</v>
      </c>
      <c r="F190" s="80" t="s">
        <v>75</v>
      </c>
      <c r="G190" s="182" t="s">
        <v>1706</v>
      </c>
      <c r="H190" s="80" t="s">
        <v>1707</v>
      </c>
      <c r="I190" s="173"/>
      <c r="J190" s="83"/>
      <c r="K190" s="81"/>
      <c r="L190" s="81"/>
      <c r="M190" s="81"/>
      <c r="N190" s="81"/>
      <c r="O190" s="81"/>
      <c r="P190" s="81"/>
      <c r="Q190" s="81"/>
      <c r="R190" s="81"/>
      <c r="S190" s="81"/>
      <c r="T190" s="81"/>
      <c r="U190" s="81"/>
      <c r="V190" s="81"/>
      <c r="W190" s="81"/>
      <c r="X190" s="81"/>
      <c r="Y190" s="81"/>
      <c r="Z190" s="81"/>
      <c r="AA190" s="81"/>
      <c r="AB190" s="81"/>
      <c r="AC190" s="82"/>
      <c r="AD190" s="81">
        <v>154791020.25929695</v>
      </c>
      <c r="AE190" s="81">
        <v>9044015.4997870997</v>
      </c>
      <c r="AF190" s="81">
        <v>8141408.1108590038</v>
      </c>
      <c r="AG190" s="81">
        <v>202166256.39137763</v>
      </c>
      <c r="AH190" s="81">
        <v>208503864.99995202</v>
      </c>
      <c r="AI190" s="81">
        <v>0</v>
      </c>
      <c r="AJ190" s="81">
        <v>0</v>
      </c>
      <c r="AK190" s="81">
        <v>14674252.545809904</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1728</v>
      </c>
      <c r="B191" s="80">
        <v>183</v>
      </c>
      <c r="C191" s="80">
        <v>16</v>
      </c>
      <c r="D191" s="80">
        <v>3</v>
      </c>
      <c r="E191" s="80">
        <v>2021</v>
      </c>
      <c r="F191" s="80" t="s">
        <v>75</v>
      </c>
      <c r="G191" s="182" t="s">
        <v>1726</v>
      </c>
      <c r="H191" s="80" t="s">
        <v>1727</v>
      </c>
      <c r="I191" s="173"/>
      <c r="J191" s="83"/>
      <c r="K191" s="81"/>
      <c r="L191" s="81"/>
      <c r="M191" s="81"/>
      <c r="N191" s="81"/>
      <c r="O191" s="81"/>
      <c r="P191" s="81"/>
      <c r="Q191" s="81"/>
      <c r="R191" s="81"/>
      <c r="S191" s="81"/>
      <c r="T191" s="81"/>
      <c r="U191" s="81"/>
      <c r="V191" s="81"/>
      <c r="W191" s="81"/>
      <c r="X191" s="81"/>
      <c r="Y191" s="81"/>
      <c r="Z191" s="81"/>
      <c r="AA191" s="81"/>
      <c r="AB191" s="81"/>
      <c r="AC191" s="82"/>
      <c r="AD191" s="81">
        <v>11630983.848908365</v>
      </c>
      <c r="AE191" s="81">
        <v>634667.75437102444</v>
      </c>
      <c r="AF191" s="81">
        <v>947112.96204908285</v>
      </c>
      <c r="AG191" s="81">
        <v>20378319.886079315</v>
      </c>
      <c r="AH191" s="81">
        <v>24990946.225770071</v>
      </c>
      <c r="AI191" s="81">
        <v>0</v>
      </c>
      <c r="AJ191" s="81">
        <v>0</v>
      </c>
      <c r="AK191" s="81">
        <v>1517410.5430582017</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2365</v>
      </c>
      <c r="B192" s="80">
        <v>184</v>
      </c>
      <c r="C192" s="80">
        <v>16</v>
      </c>
      <c r="D192" s="80">
        <v>4</v>
      </c>
      <c r="E192" s="80">
        <v>2021</v>
      </c>
      <c r="F192" s="80" t="s">
        <v>75</v>
      </c>
      <c r="G192" s="182" t="s">
        <v>2363</v>
      </c>
      <c r="H192" s="80" t="s">
        <v>2364</v>
      </c>
      <c r="I192" s="173"/>
      <c r="J192" s="83"/>
      <c r="K192" s="81"/>
      <c r="L192" s="81"/>
      <c r="M192" s="81"/>
      <c r="N192" s="81"/>
      <c r="O192" s="81"/>
      <c r="P192" s="81"/>
      <c r="Q192" s="81"/>
      <c r="R192" s="81"/>
      <c r="S192" s="81"/>
      <c r="T192" s="81"/>
      <c r="U192" s="81"/>
      <c r="V192" s="81"/>
      <c r="W192" s="81"/>
      <c r="X192" s="81"/>
      <c r="Y192" s="81"/>
      <c r="Z192" s="81"/>
      <c r="AA192" s="81"/>
      <c r="AB192" s="81"/>
      <c r="AC192" s="82"/>
      <c r="AD192" s="81">
        <v>7626297.5774748418</v>
      </c>
      <c r="AE192" s="81">
        <v>1118911.0085177475</v>
      </c>
      <c r="AF192" s="81">
        <v>1398716.4936221554</v>
      </c>
      <c r="AG192" s="81">
        <v>15188358.476756886</v>
      </c>
      <c r="AH192" s="81">
        <v>19321412.152224828</v>
      </c>
      <c r="AI192" s="81">
        <v>0</v>
      </c>
      <c r="AJ192" s="81">
        <v>0</v>
      </c>
      <c r="AK192" s="81">
        <v>1127688.0601568348</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1724</v>
      </c>
      <c r="B193" s="80">
        <v>185</v>
      </c>
      <c r="C193" s="80">
        <v>16</v>
      </c>
      <c r="D193" s="80">
        <v>5</v>
      </c>
      <c r="E193" s="80">
        <v>2021</v>
      </c>
      <c r="F193" s="80" t="s">
        <v>75</v>
      </c>
      <c r="G193" s="182" t="s">
        <v>1722</v>
      </c>
      <c r="H193" s="80" t="s">
        <v>1723</v>
      </c>
      <c r="I193" s="173"/>
      <c r="J193" s="83"/>
      <c r="K193" s="81"/>
      <c r="L193" s="81"/>
      <c r="M193" s="81"/>
      <c r="N193" s="81"/>
      <c r="O193" s="81"/>
      <c r="P193" s="81"/>
      <c r="Q193" s="81"/>
      <c r="R193" s="81"/>
      <c r="S193" s="81"/>
      <c r="T193" s="81"/>
      <c r="U193" s="81"/>
      <c r="V193" s="81"/>
      <c r="W193" s="81"/>
      <c r="X193" s="81"/>
      <c r="Y193" s="81"/>
      <c r="Z193" s="81"/>
      <c r="AA193" s="81"/>
      <c r="AB193" s="81"/>
      <c r="AC193" s="82"/>
      <c r="AD193" s="81">
        <v>16671420.665603109</v>
      </c>
      <c r="AE193" s="81">
        <v>919031.8780827173</v>
      </c>
      <c r="AF193" s="81">
        <v>2270562.2004090594</v>
      </c>
      <c r="AG193" s="81">
        <v>17356393.697920747</v>
      </c>
      <c r="AH193" s="81">
        <v>24185512.416909277</v>
      </c>
      <c r="AI193" s="81">
        <v>0</v>
      </c>
      <c r="AJ193" s="81">
        <v>0</v>
      </c>
      <c r="AK193" s="81">
        <v>1630953.8060119513</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1704</v>
      </c>
      <c r="B194" s="80">
        <v>186</v>
      </c>
      <c r="C194" s="80">
        <v>16</v>
      </c>
      <c r="D194" s="80">
        <v>6</v>
      </c>
      <c r="E194" s="80">
        <v>2021</v>
      </c>
      <c r="F194" s="80" t="s">
        <v>75</v>
      </c>
      <c r="G194" s="182" t="s">
        <v>1702</v>
      </c>
      <c r="H194" s="80" t="s">
        <v>1703</v>
      </c>
      <c r="I194" s="173"/>
      <c r="J194" s="83"/>
      <c r="K194" s="81"/>
      <c r="L194" s="81"/>
      <c r="M194" s="81"/>
      <c r="N194" s="81"/>
      <c r="O194" s="81"/>
      <c r="P194" s="81"/>
      <c r="Q194" s="81"/>
      <c r="R194" s="81"/>
      <c r="S194" s="81"/>
      <c r="T194" s="81"/>
      <c r="U194" s="81"/>
      <c r="V194" s="81"/>
      <c r="W194" s="81"/>
      <c r="X194" s="81"/>
      <c r="Y194" s="81"/>
      <c r="Z194" s="81"/>
      <c r="AA194" s="81"/>
      <c r="AB194" s="81"/>
      <c r="AC194" s="82"/>
      <c r="AD194" s="81">
        <v>258634007.10754541</v>
      </c>
      <c r="AE194" s="81">
        <v>8938924.4105893001</v>
      </c>
      <c r="AF194" s="81">
        <v>8354665.3341018436</v>
      </c>
      <c r="AG194" s="81">
        <v>211292594.59890258</v>
      </c>
      <c r="AH194" s="81">
        <v>207203471.86721027</v>
      </c>
      <c r="AI194" s="81">
        <v>0</v>
      </c>
      <c r="AJ194" s="81">
        <v>0</v>
      </c>
      <c r="AK194" s="81">
        <v>14854084.072106594</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2357</v>
      </c>
      <c r="B195" s="80">
        <v>187</v>
      </c>
      <c r="C195" s="80">
        <v>16</v>
      </c>
      <c r="D195" s="80">
        <v>7</v>
      </c>
      <c r="E195" s="80">
        <v>2021</v>
      </c>
      <c r="F195" s="80" t="s">
        <v>75</v>
      </c>
      <c r="G195" s="182" t="s">
        <v>2355</v>
      </c>
      <c r="H195" s="80" t="s">
        <v>2356</v>
      </c>
      <c r="I195" s="173"/>
      <c r="J195" s="83"/>
      <c r="K195" s="81"/>
      <c r="L195" s="81"/>
      <c r="M195" s="81"/>
      <c r="N195" s="81"/>
      <c r="O195" s="81"/>
      <c r="P195" s="81"/>
      <c r="Q195" s="81"/>
      <c r="R195" s="81"/>
      <c r="S195" s="81"/>
      <c r="T195" s="81"/>
      <c r="U195" s="81"/>
      <c r="V195" s="81"/>
      <c r="W195" s="81"/>
      <c r="X195" s="81"/>
      <c r="Y195" s="81"/>
      <c r="Z195" s="81"/>
      <c r="AA195" s="81"/>
      <c r="AB195" s="81"/>
      <c r="AC195" s="82"/>
      <c r="AD195" s="81">
        <v>10600101.060778921</v>
      </c>
      <c r="AE195" s="81">
        <v>704728.48050289077</v>
      </c>
      <c r="AF195" s="81">
        <v>564504.41446634079</v>
      </c>
      <c r="AG195" s="81">
        <v>14861336.404290829</v>
      </c>
      <c r="AH195" s="81">
        <v>23807543.478672925</v>
      </c>
      <c r="AI195" s="81">
        <v>0</v>
      </c>
      <c r="AJ195" s="81">
        <v>0</v>
      </c>
      <c r="AK195" s="81">
        <v>1464642.460159465</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2408</v>
      </c>
      <c r="B196" s="80">
        <v>188</v>
      </c>
      <c r="C196" s="80">
        <v>16</v>
      </c>
      <c r="D196" s="80">
        <v>8</v>
      </c>
      <c r="E196" s="80">
        <v>2021</v>
      </c>
      <c r="F196" s="80" t="s">
        <v>75</v>
      </c>
      <c r="G196" s="182" t="s">
        <v>2397</v>
      </c>
      <c r="H196" s="80" t="s">
        <v>2398</v>
      </c>
      <c r="I196" s="173"/>
      <c r="J196" s="83"/>
      <c r="K196" s="81"/>
      <c r="L196" s="81"/>
      <c r="M196" s="81"/>
      <c r="N196" s="81"/>
      <c r="O196" s="81"/>
      <c r="P196" s="81"/>
      <c r="Q196" s="81"/>
      <c r="R196" s="81"/>
      <c r="S196" s="81"/>
      <c r="T196" s="81"/>
      <c r="U196" s="81"/>
      <c r="V196" s="81"/>
      <c r="W196" s="81"/>
      <c r="X196" s="81"/>
      <c r="Y196" s="81"/>
      <c r="Z196" s="81"/>
      <c r="AA196" s="81"/>
      <c r="AB196" s="81"/>
      <c r="AC196" s="82"/>
      <c r="AD196" s="81">
        <v>46649247.766240209</v>
      </c>
      <c r="AE196" s="81">
        <v>4228370.8830173444</v>
      </c>
      <c r="AF196" s="81">
        <v>1530434.1903309682</v>
      </c>
      <c r="AG196" s="81">
        <v>72677627.623428777</v>
      </c>
      <c r="AH196" s="81">
        <v>66599026.843288228</v>
      </c>
      <c r="AI196" s="81">
        <v>0</v>
      </c>
      <c r="AJ196" s="81">
        <v>0</v>
      </c>
      <c r="AK196" s="81">
        <v>4500382.3934905231</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1760</v>
      </c>
      <c r="B197" s="80">
        <v>189</v>
      </c>
      <c r="C197" s="80">
        <v>16</v>
      </c>
      <c r="D197" s="80">
        <v>9</v>
      </c>
      <c r="E197" s="80">
        <v>2021</v>
      </c>
      <c r="F197" s="80" t="s">
        <v>75</v>
      </c>
      <c r="G197" s="182" t="s">
        <v>1758</v>
      </c>
      <c r="H197" s="80" t="s">
        <v>1759</v>
      </c>
      <c r="I197" s="173"/>
      <c r="J197" s="83"/>
      <c r="K197" s="81"/>
      <c r="L197" s="81"/>
      <c r="M197" s="81"/>
      <c r="N197" s="81"/>
      <c r="O197" s="81"/>
      <c r="P197" s="81"/>
      <c r="Q197" s="81"/>
      <c r="R197" s="81"/>
      <c r="S197" s="81"/>
      <c r="T197" s="81"/>
      <c r="U197" s="81"/>
      <c r="V197" s="81"/>
      <c r="W197" s="81"/>
      <c r="X197" s="81"/>
      <c r="Y197" s="81"/>
      <c r="Z197" s="81"/>
      <c r="AA197" s="81"/>
      <c r="AB197" s="81"/>
      <c r="AC197" s="82"/>
      <c r="AD197" s="81">
        <v>472054130.14531481</v>
      </c>
      <c r="AE197" s="81">
        <v>956122.85074076406</v>
      </c>
      <c r="AF197" s="81">
        <v>2740982.5457976768</v>
      </c>
      <c r="AG197" s="81">
        <v>28329801.018448446</v>
      </c>
      <c r="AH197" s="81">
        <v>28059694.033831861</v>
      </c>
      <c r="AI197" s="81">
        <v>0</v>
      </c>
      <c r="AJ197" s="81">
        <v>0</v>
      </c>
      <c r="AK197" s="81">
        <v>2023957.8861085135</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1720</v>
      </c>
      <c r="B198" s="80">
        <v>190</v>
      </c>
      <c r="C198" s="80">
        <v>16</v>
      </c>
      <c r="D198" s="80">
        <v>10</v>
      </c>
      <c r="E198" s="80">
        <v>2021</v>
      </c>
      <c r="F198" s="80" t="s">
        <v>75</v>
      </c>
      <c r="G198" s="182" t="s">
        <v>1718</v>
      </c>
      <c r="H198" s="80" t="s">
        <v>1719</v>
      </c>
      <c r="I198" s="173"/>
      <c r="J198" s="83"/>
      <c r="K198" s="81"/>
      <c r="L198" s="81"/>
      <c r="M198" s="81"/>
      <c r="N198" s="81"/>
      <c r="O198" s="81"/>
      <c r="P198" s="81"/>
      <c r="Q198" s="81"/>
      <c r="R198" s="81"/>
      <c r="S198" s="81"/>
      <c r="T198" s="81"/>
      <c r="U198" s="81"/>
      <c r="V198" s="81"/>
      <c r="W198" s="81"/>
      <c r="X198" s="81"/>
      <c r="Y198" s="81"/>
      <c r="Z198" s="81"/>
      <c r="AA198" s="81"/>
      <c r="AB198" s="81"/>
      <c r="AC198" s="82"/>
      <c r="AD198" s="81">
        <v>101266648.30407982</v>
      </c>
      <c r="AE198" s="81">
        <v>3309339.0049346276</v>
      </c>
      <c r="AF198" s="81">
        <v>2232928.5727779702</v>
      </c>
      <c r="AG198" s="81">
        <v>66694334.890160918</v>
      </c>
      <c r="AH198" s="81">
        <v>71593616.384268552</v>
      </c>
      <c r="AI198" s="81">
        <v>0</v>
      </c>
      <c r="AJ198" s="81">
        <v>0</v>
      </c>
      <c r="AK198" s="81">
        <v>4123392.5077065132</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2361</v>
      </c>
      <c r="B199" s="80">
        <v>191</v>
      </c>
      <c r="C199" s="80">
        <v>16</v>
      </c>
      <c r="D199" s="80">
        <v>11</v>
      </c>
      <c r="E199" s="80">
        <v>2021</v>
      </c>
      <c r="F199" s="80" t="s">
        <v>75</v>
      </c>
      <c r="G199" s="182" t="s">
        <v>2359</v>
      </c>
      <c r="H199" s="80" t="s">
        <v>2360</v>
      </c>
      <c r="I199" s="173"/>
      <c r="J199" s="83"/>
      <c r="K199" s="81"/>
      <c r="L199" s="81"/>
      <c r="M199" s="81"/>
      <c r="N199" s="81"/>
      <c r="O199" s="81"/>
      <c r="P199" s="81"/>
      <c r="Q199" s="81"/>
      <c r="R199" s="81"/>
      <c r="S199" s="81"/>
      <c r="T199" s="81"/>
      <c r="U199" s="81"/>
      <c r="V199" s="81"/>
      <c r="W199" s="81"/>
      <c r="X199" s="81"/>
      <c r="Y199" s="81"/>
      <c r="Z199" s="81"/>
      <c r="AA199" s="81"/>
      <c r="AB199" s="81"/>
      <c r="AC199" s="82"/>
      <c r="AD199" s="81">
        <v>6127058.851981001</v>
      </c>
      <c r="AE199" s="81">
        <v>785092.25459532568</v>
      </c>
      <c r="AF199" s="81">
        <v>1800141.8550204423</v>
      </c>
      <c r="AG199" s="81">
        <v>12348111.217746127</v>
      </c>
      <c r="AH199" s="81">
        <v>16761122.558695266</v>
      </c>
      <c r="AI199" s="81">
        <v>0</v>
      </c>
      <c r="AJ199" s="81">
        <v>0</v>
      </c>
      <c r="AK199" s="81">
        <v>1122962.560195754</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2409</v>
      </c>
      <c r="B200" s="80">
        <v>192</v>
      </c>
      <c r="C200" s="80">
        <v>16</v>
      </c>
      <c r="D200" s="80">
        <v>12</v>
      </c>
      <c r="E200" s="80">
        <v>2021</v>
      </c>
      <c r="F200" s="80" t="s">
        <v>75</v>
      </c>
      <c r="G200" s="182" t="s">
        <v>2400</v>
      </c>
      <c r="H200" s="80" t="s">
        <v>2401</v>
      </c>
      <c r="I200" s="173"/>
      <c r="J200" s="83"/>
      <c r="K200" s="81"/>
      <c r="L200" s="81"/>
      <c r="M200" s="81"/>
      <c r="N200" s="81"/>
      <c r="O200" s="81"/>
      <c r="P200" s="81"/>
      <c r="Q200" s="81"/>
      <c r="R200" s="81"/>
      <c r="S200" s="81"/>
      <c r="T200" s="81"/>
      <c r="U200" s="81"/>
      <c r="V200" s="81"/>
      <c r="W200" s="81"/>
      <c r="X200" s="81"/>
      <c r="Y200" s="81"/>
      <c r="Z200" s="81"/>
      <c r="AA200" s="81"/>
      <c r="AB200" s="81"/>
      <c r="AC200" s="82"/>
      <c r="AD200" s="81">
        <v>302453891.98981732</v>
      </c>
      <c r="AE200" s="81">
        <v>7943649.9775983747</v>
      </c>
      <c r="AF200" s="81">
        <v>2979328.8541279095</v>
      </c>
      <c r="AG200" s="81">
        <v>206920188.3707453</v>
      </c>
      <c r="AH200" s="81">
        <v>180984126.59217209</v>
      </c>
      <c r="AI200" s="81">
        <v>0</v>
      </c>
      <c r="AJ200" s="81">
        <v>0</v>
      </c>
      <c r="AK200" s="81">
        <v>12130489.663982492</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1716</v>
      </c>
      <c r="B201" s="80">
        <v>193</v>
      </c>
      <c r="C201" s="80">
        <v>16</v>
      </c>
      <c r="D201" s="80">
        <v>13</v>
      </c>
      <c r="E201" s="80">
        <v>2021</v>
      </c>
      <c r="F201" s="80" t="s">
        <v>75</v>
      </c>
      <c r="G201" s="182" t="s">
        <v>1714</v>
      </c>
      <c r="H201" s="80" t="s">
        <v>1715</v>
      </c>
      <c r="I201" s="173"/>
      <c r="J201" s="83"/>
      <c r="K201" s="81"/>
      <c r="L201" s="81"/>
      <c r="M201" s="81"/>
      <c r="N201" s="81"/>
      <c r="O201" s="81"/>
      <c r="P201" s="81"/>
      <c r="Q201" s="81"/>
      <c r="R201" s="81"/>
      <c r="S201" s="81"/>
      <c r="T201" s="81"/>
      <c r="U201" s="81"/>
      <c r="V201" s="81"/>
      <c r="W201" s="81"/>
      <c r="X201" s="81"/>
      <c r="Y201" s="81"/>
      <c r="Z201" s="81"/>
      <c r="AA201" s="81"/>
      <c r="AB201" s="81"/>
      <c r="AC201" s="82"/>
      <c r="AD201" s="81">
        <v>40506305.856951304</v>
      </c>
      <c r="AE201" s="81">
        <v>4238673.9309779136</v>
      </c>
      <c r="AF201" s="81">
        <v>4108337.6830605911</v>
      </c>
      <c r="AG201" s="81">
        <v>65410470.457516395</v>
      </c>
      <c r="AH201" s="81">
        <v>69861258.75068529</v>
      </c>
      <c r="AI201" s="81">
        <v>0</v>
      </c>
      <c r="AJ201" s="81">
        <v>0</v>
      </c>
      <c r="AK201" s="81">
        <v>4376863.0750633804</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2369</v>
      </c>
      <c r="B202" s="80">
        <v>194</v>
      </c>
      <c r="C202" s="80">
        <v>16</v>
      </c>
      <c r="D202" s="80">
        <v>14</v>
      </c>
      <c r="E202" s="80">
        <v>2021</v>
      </c>
      <c r="F202" s="80" t="s">
        <v>75</v>
      </c>
      <c r="G202" s="182" t="s">
        <v>2367</v>
      </c>
      <c r="H202" s="80" t="s">
        <v>2368</v>
      </c>
      <c r="I202" s="173"/>
      <c r="J202" s="83"/>
      <c r="K202" s="81"/>
      <c r="L202" s="81"/>
      <c r="M202" s="81"/>
      <c r="N202" s="81"/>
      <c r="O202" s="81"/>
      <c r="P202" s="81"/>
      <c r="Q202" s="81"/>
      <c r="R202" s="81"/>
      <c r="S202" s="81"/>
      <c r="T202" s="81"/>
      <c r="U202" s="81"/>
      <c r="V202" s="81"/>
      <c r="W202" s="81"/>
      <c r="X202" s="81"/>
      <c r="Y202" s="81"/>
      <c r="Z202" s="81"/>
      <c r="AA202" s="81"/>
      <c r="AB202" s="81"/>
      <c r="AC202" s="82"/>
      <c r="AD202" s="81">
        <v>6148670.4748023599</v>
      </c>
      <c r="AE202" s="81">
        <v>525455.44598899747</v>
      </c>
      <c r="AF202" s="81">
        <v>890662.52060244873</v>
      </c>
      <c r="AG202" s="81">
        <v>8024152.704028259</v>
      </c>
      <c r="AH202" s="81">
        <v>12086006.76312899</v>
      </c>
      <c r="AI202" s="81">
        <v>0</v>
      </c>
      <c r="AJ202" s="81">
        <v>0</v>
      </c>
      <c r="AK202" s="81">
        <v>754111.03545582783</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2349</v>
      </c>
      <c r="B203" s="80">
        <v>195</v>
      </c>
      <c r="C203" s="80">
        <v>16</v>
      </c>
      <c r="D203" s="80">
        <v>15</v>
      </c>
      <c r="E203" s="80">
        <v>2021</v>
      </c>
      <c r="F203" s="80" t="s">
        <v>75</v>
      </c>
      <c r="G203" s="182" t="s">
        <v>2347</v>
      </c>
      <c r="H203" s="80" t="s">
        <v>2348</v>
      </c>
      <c r="I203" s="173"/>
      <c r="J203" s="83"/>
      <c r="K203" s="81"/>
      <c r="L203" s="81"/>
      <c r="M203" s="81"/>
      <c r="N203" s="81"/>
      <c r="O203" s="81"/>
      <c r="P203" s="81"/>
      <c r="Q203" s="81"/>
      <c r="R203" s="81"/>
      <c r="S203" s="81"/>
      <c r="T203" s="81"/>
      <c r="U203" s="81"/>
      <c r="V203" s="81"/>
      <c r="W203" s="81"/>
      <c r="X203" s="81"/>
      <c r="Y203" s="81"/>
      <c r="Z203" s="81"/>
      <c r="AA203" s="81"/>
      <c r="AB203" s="81"/>
      <c r="AC203" s="82"/>
      <c r="AD203" s="81">
        <v>10758573.598513404</v>
      </c>
      <c r="AE203" s="81">
        <v>329697.53473819455</v>
      </c>
      <c r="AF203" s="81">
        <v>1411261.0361658516</v>
      </c>
      <c r="AG203" s="81">
        <v>6219475.3411600161</v>
      </c>
      <c r="AH203" s="81">
        <v>9701202.748066308</v>
      </c>
      <c r="AI203" s="81">
        <v>0</v>
      </c>
      <c r="AJ203" s="81">
        <v>0</v>
      </c>
      <c r="AK203" s="81">
        <v>717750.93853306642</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1752</v>
      </c>
      <c r="B204" s="80">
        <v>196</v>
      </c>
      <c r="C204" s="80">
        <v>16</v>
      </c>
      <c r="D204" s="80">
        <v>16</v>
      </c>
      <c r="E204" s="80">
        <v>2021</v>
      </c>
      <c r="F204" s="80" t="s">
        <v>75</v>
      </c>
      <c r="G204" s="182" t="s">
        <v>1750</v>
      </c>
      <c r="H204" s="80" t="s">
        <v>1751</v>
      </c>
      <c r="I204" s="173"/>
      <c r="J204" s="83"/>
      <c r="K204" s="81"/>
      <c r="L204" s="81"/>
      <c r="M204" s="81"/>
      <c r="N204" s="81"/>
      <c r="O204" s="81"/>
      <c r="P204" s="81"/>
      <c r="Q204" s="81"/>
      <c r="R204" s="81"/>
      <c r="S204" s="81"/>
      <c r="T204" s="81"/>
      <c r="U204" s="81"/>
      <c r="V204" s="81"/>
      <c r="W204" s="81"/>
      <c r="X204" s="81"/>
      <c r="Y204" s="81"/>
      <c r="Z204" s="81"/>
      <c r="AA204" s="81"/>
      <c r="AB204" s="81"/>
      <c r="AC204" s="82"/>
      <c r="AD204" s="81">
        <v>34564198.922657922</v>
      </c>
      <c r="AE204" s="81">
        <v>1778306.0779941368</v>
      </c>
      <c r="AF204" s="81">
        <v>3267853.3326329282</v>
      </c>
      <c r="AG204" s="81">
        <v>28154178.053605564</v>
      </c>
      <c r="AH204" s="81">
        <v>28689642.264225777</v>
      </c>
      <c r="AI204" s="81">
        <v>0</v>
      </c>
      <c r="AJ204" s="81">
        <v>0</v>
      </c>
      <c r="AK204" s="81">
        <v>2073313.1079242472</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1712</v>
      </c>
      <c r="B205" s="80">
        <v>197</v>
      </c>
      <c r="C205" s="80">
        <v>16</v>
      </c>
      <c r="D205" s="80">
        <v>17</v>
      </c>
      <c r="E205" s="80">
        <v>2021</v>
      </c>
      <c r="F205" s="80" t="s">
        <v>75</v>
      </c>
      <c r="G205" s="182" t="s">
        <v>1710</v>
      </c>
      <c r="H205" s="80" t="s">
        <v>1711</v>
      </c>
      <c r="I205" s="173"/>
      <c r="J205" s="83"/>
      <c r="K205" s="81"/>
      <c r="L205" s="81"/>
      <c r="M205" s="81"/>
      <c r="N205" s="81"/>
      <c r="O205" s="81"/>
      <c r="P205" s="81"/>
      <c r="Q205" s="81"/>
      <c r="R205" s="81"/>
      <c r="S205" s="81"/>
      <c r="T205" s="81"/>
      <c r="U205" s="81"/>
      <c r="V205" s="81"/>
      <c r="W205" s="81"/>
      <c r="X205" s="81"/>
      <c r="Y205" s="81"/>
      <c r="Z205" s="81"/>
      <c r="AA205" s="81"/>
      <c r="AB205" s="81"/>
      <c r="AC205" s="82"/>
      <c r="AD205" s="81">
        <v>35826479.192219026</v>
      </c>
      <c r="AE205" s="81">
        <v>2000851.9139424181</v>
      </c>
      <c r="AF205" s="81">
        <v>3035779.2955745431</v>
      </c>
      <c r="AG205" s="81">
        <v>44426554.140944384</v>
      </c>
      <c r="AH205" s="81">
        <v>57154303.01759658</v>
      </c>
      <c r="AI205" s="81">
        <v>0</v>
      </c>
      <c r="AJ205" s="81">
        <v>0</v>
      </c>
      <c r="AK205" s="81">
        <v>4356385.9085653638</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1776</v>
      </c>
      <c r="B206" s="80">
        <v>198</v>
      </c>
      <c r="C206" s="80">
        <v>16</v>
      </c>
      <c r="D206" s="80">
        <v>18</v>
      </c>
      <c r="E206" s="80">
        <v>2021</v>
      </c>
      <c r="F206" s="80" t="s">
        <v>75</v>
      </c>
      <c r="G206" s="182" t="s">
        <v>1774</v>
      </c>
      <c r="H206" s="80" t="s">
        <v>1775</v>
      </c>
      <c r="I206" s="173"/>
      <c r="J206" s="83"/>
      <c r="K206" s="81"/>
      <c r="L206" s="81"/>
      <c r="M206" s="81"/>
      <c r="N206" s="81"/>
      <c r="O206" s="81"/>
      <c r="P206" s="81"/>
      <c r="Q206" s="81"/>
      <c r="R206" s="81"/>
      <c r="S206" s="81"/>
      <c r="T206" s="81"/>
      <c r="U206" s="81"/>
      <c r="V206" s="81"/>
      <c r="W206" s="81"/>
      <c r="X206" s="81"/>
      <c r="Y206" s="81"/>
      <c r="Z206" s="81"/>
      <c r="AA206" s="81"/>
      <c r="AB206" s="81"/>
      <c r="AC206" s="82"/>
      <c r="AD206" s="81">
        <v>11959934.535081057</v>
      </c>
      <c r="AE206" s="81">
        <v>457455.32944924495</v>
      </c>
      <c r="AF206" s="81">
        <v>1179186.9991074672</v>
      </c>
      <c r="AG206" s="81">
        <v>5753166.0896806382</v>
      </c>
      <c r="AH206" s="81">
        <v>9359230.8515667524</v>
      </c>
      <c r="AI206" s="81">
        <v>0</v>
      </c>
      <c r="AJ206" s="81">
        <v>0</v>
      </c>
      <c r="AK206" s="81">
        <v>662882.63342940481</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1764</v>
      </c>
      <c r="B207" s="80">
        <v>199</v>
      </c>
      <c r="C207" s="80">
        <v>16</v>
      </c>
      <c r="D207" s="80">
        <v>19</v>
      </c>
      <c r="E207" s="80">
        <v>2021</v>
      </c>
      <c r="F207" s="80" t="s">
        <v>75</v>
      </c>
      <c r="G207" s="182" t="s">
        <v>1762</v>
      </c>
      <c r="H207" s="80" t="s">
        <v>1763</v>
      </c>
      <c r="I207" s="173"/>
      <c r="J207" s="83"/>
      <c r="K207" s="81"/>
      <c r="L207" s="81"/>
      <c r="M207" s="81"/>
      <c r="N207" s="81"/>
      <c r="O207" s="81"/>
      <c r="P207" s="81"/>
      <c r="Q207" s="81"/>
      <c r="R207" s="81"/>
      <c r="S207" s="81"/>
      <c r="T207" s="81"/>
      <c r="U207" s="81"/>
      <c r="V207" s="81"/>
      <c r="W207" s="81"/>
      <c r="X207" s="81"/>
      <c r="Y207" s="81"/>
      <c r="Z207" s="81"/>
      <c r="AA207" s="81"/>
      <c r="AB207" s="81"/>
      <c r="AC207" s="82"/>
      <c r="AD207" s="81">
        <v>31921288.657715268</v>
      </c>
      <c r="AE207" s="81">
        <v>4065582.7252403609</v>
      </c>
      <c r="AF207" s="81">
        <v>846756.62169951119</v>
      </c>
      <c r="AG207" s="81">
        <v>79993232.503780574</v>
      </c>
      <c r="AH207" s="81">
        <v>107595157.75128086</v>
      </c>
      <c r="AI207" s="81">
        <v>0</v>
      </c>
      <c r="AJ207" s="81">
        <v>0</v>
      </c>
      <c r="AK207" s="81">
        <v>7303785.2454017708</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1768</v>
      </c>
      <c r="B208" s="80">
        <v>200</v>
      </c>
      <c r="C208" s="80">
        <v>16</v>
      </c>
      <c r="D208" s="80">
        <v>20</v>
      </c>
      <c r="E208" s="80">
        <v>2021</v>
      </c>
      <c r="F208" s="80" t="s">
        <v>75</v>
      </c>
      <c r="G208" s="182" t="s">
        <v>1766</v>
      </c>
      <c r="H208" s="80" t="s">
        <v>1767</v>
      </c>
      <c r="I208" s="173"/>
      <c r="J208" s="83"/>
      <c r="K208" s="81"/>
      <c r="L208" s="81"/>
      <c r="M208" s="81"/>
      <c r="N208" s="81"/>
      <c r="O208" s="81"/>
      <c r="P208" s="81"/>
      <c r="Q208" s="81"/>
      <c r="R208" s="81"/>
      <c r="S208" s="81"/>
      <c r="T208" s="81"/>
      <c r="U208" s="81"/>
      <c r="V208" s="81"/>
      <c r="W208" s="81"/>
      <c r="X208" s="81"/>
      <c r="Y208" s="81"/>
      <c r="Z208" s="81"/>
      <c r="AA208" s="81"/>
      <c r="AB208" s="81"/>
      <c r="AC208" s="82"/>
      <c r="AD208" s="81">
        <v>1881239.5848522724</v>
      </c>
      <c r="AE208" s="81">
        <v>488364.47333095066</v>
      </c>
      <c r="AF208" s="81">
        <v>658588.48354406422</v>
      </c>
      <c r="AG208" s="81">
        <v>4202839.2276193285</v>
      </c>
      <c r="AH208" s="81">
        <v>6146494.8765577814</v>
      </c>
      <c r="AI208" s="81">
        <v>0</v>
      </c>
      <c r="AJ208" s="81">
        <v>0</v>
      </c>
      <c r="AK208" s="81">
        <v>409149.5382969217</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1744</v>
      </c>
      <c r="B209" s="80">
        <v>201</v>
      </c>
      <c r="C209" s="80">
        <v>16</v>
      </c>
      <c r="D209" s="80">
        <v>21</v>
      </c>
      <c r="E209" s="80">
        <v>2021</v>
      </c>
      <c r="F209" s="80" t="s">
        <v>75</v>
      </c>
      <c r="G209" s="182" t="s">
        <v>1742</v>
      </c>
      <c r="H209" s="80" t="s">
        <v>1743</v>
      </c>
      <c r="I209" s="173"/>
      <c r="J209" s="83"/>
      <c r="K209" s="81"/>
      <c r="L209" s="81"/>
      <c r="M209" s="81"/>
      <c r="N209" s="81"/>
      <c r="O209" s="81"/>
      <c r="P209" s="81"/>
      <c r="Q209" s="81"/>
      <c r="R209" s="81"/>
      <c r="S209" s="81"/>
      <c r="T209" s="81"/>
      <c r="U209" s="81"/>
      <c r="V209" s="81"/>
      <c r="W209" s="81"/>
      <c r="X209" s="81"/>
      <c r="Y209" s="81"/>
      <c r="Z209" s="81"/>
      <c r="AA209" s="81"/>
      <c r="AB209" s="81"/>
      <c r="AC209" s="82"/>
      <c r="AD209" s="81">
        <v>61136302.412268624</v>
      </c>
      <c r="AE209" s="81">
        <v>3097096.2169469153</v>
      </c>
      <c r="AF209" s="81">
        <v>3487382.8271476161</v>
      </c>
      <c r="AG209" s="81">
        <v>39236592.731621943</v>
      </c>
      <c r="AH209" s="81">
        <v>48024553.307101905</v>
      </c>
      <c r="AI209" s="81">
        <v>0</v>
      </c>
      <c r="AJ209" s="81">
        <v>0</v>
      </c>
      <c r="AK209" s="81">
        <v>3350642.0001819772</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2353</v>
      </c>
      <c r="B210" s="80">
        <v>202</v>
      </c>
      <c r="C210" s="80">
        <v>16</v>
      </c>
      <c r="D210" s="80">
        <v>22</v>
      </c>
      <c r="E210" s="80">
        <v>2021</v>
      </c>
      <c r="F210" s="80" t="s">
        <v>75</v>
      </c>
      <c r="G210" s="182" t="s">
        <v>2351</v>
      </c>
      <c r="H210" s="80" t="s">
        <v>2352</v>
      </c>
      <c r="I210" s="173"/>
      <c r="J210" s="83"/>
      <c r="K210" s="81"/>
      <c r="L210" s="81"/>
      <c r="M210" s="81"/>
      <c r="N210" s="81"/>
      <c r="O210" s="81"/>
      <c r="P210" s="81"/>
      <c r="Q210" s="81"/>
      <c r="R210" s="81"/>
      <c r="S210" s="81"/>
      <c r="T210" s="81"/>
      <c r="U210" s="81"/>
      <c r="V210" s="81"/>
      <c r="W210" s="81"/>
      <c r="X210" s="81"/>
      <c r="Y210" s="81"/>
      <c r="Z210" s="81"/>
      <c r="AA210" s="81"/>
      <c r="AB210" s="81"/>
      <c r="AC210" s="82"/>
      <c r="AD210" s="81">
        <v>2558901.4611097472</v>
      </c>
      <c r="AE210" s="81">
        <v>459515.93904135865</v>
      </c>
      <c r="AF210" s="81">
        <v>602138.04209743021</v>
      </c>
      <c r="AG210" s="81">
        <v>9471528.1729058083</v>
      </c>
      <c r="AH210" s="81">
        <v>10155665.399993347</v>
      </c>
      <c r="AI210" s="81">
        <v>0</v>
      </c>
      <c r="AJ210" s="81">
        <v>0</v>
      </c>
      <c r="AK210" s="81">
        <v>685066.23046892346</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1740</v>
      </c>
      <c r="B211" s="80">
        <v>203</v>
      </c>
      <c r="C211" s="80">
        <v>16</v>
      </c>
      <c r="D211" s="80">
        <v>23</v>
      </c>
      <c r="E211" s="80">
        <v>2021</v>
      </c>
      <c r="F211" s="80" t="s">
        <v>75</v>
      </c>
      <c r="G211" s="182" t="s">
        <v>1738</v>
      </c>
      <c r="H211" s="80" t="s">
        <v>1739</v>
      </c>
      <c r="I211" s="173"/>
      <c r="J211" s="83"/>
      <c r="K211" s="81"/>
      <c r="L211" s="81"/>
      <c r="M211" s="81"/>
      <c r="N211" s="81"/>
      <c r="O211" s="81"/>
      <c r="P211" s="81"/>
      <c r="Q211" s="81"/>
      <c r="R211" s="81"/>
      <c r="S211" s="81"/>
      <c r="T211" s="81"/>
      <c r="U211" s="81"/>
      <c r="V211" s="81"/>
      <c r="W211" s="81"/>
      <c r="X211" s="81"/>
      <c r="Y211" s="81"/>
      <c r="Z211" s="81"/>
      <c r="AA211" s="81"/>
      <c r="AB211" s="81"/>
      <c r="AC211" s="82"/>
      <c r="AD211" s="81">
        <v>17294127.925352551</v>
      </c>
      <c r="AE211" s="81">
        <v>2229579.5786670404</v>
      </c>
      <c r="AF211" s="81">
        <v>3399571.029341741</v>
      </c>
      <c r="AG211" s="81">
        <v>51693711.306856766</v>
      </c>
      <c r="AH211" s="81">
        <v>52843657.26961536</v>
      </c>
      <c r="AI211" s="81">
        <v>0</v>
      </c>
      <c r="AJ211" s="81">
        <v>0</v>
      </c>
      <c r="AK211" s="81">
        <v>3368887.6805872619</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1772</v>
      </c>
      <c r="B212" s="80">
        <v>204</v>
      </c>
      <c r="C212" s="80">
        <v>16</v>
      </c>
      <c r="D212" s="80">
        <v>24</v>
      </c>
      <c r="E212" s="80">
        <v>2021</v>
      </c>
      <c r="F212" s="80" t="s">
        <v>75</v>
      </c>
      <c r="G212" s="182" t="s">
        <v>1770</v>
      </c>
      <c r="H212" s="80" t="s">
        <v>1771</v>
      </c>
      <c r="I212" s="173"/>
      <c r="J212" s="83"/>
      <c r="K212" s="81"/>
      <c r="L212" s="81"/>
      <c r="M212" s="81"/>
      <c r="N212" s="81"/>
      <c r="O212" s="81"/>
      <c r="P212" s="81"/>
      <c r="Q212" s="81"/>
      <c r="R212" s="81"/>
      <c r="S212" s="81"/>
      <c r="T212" s="81"/>
      <c r="U212" s="81"/>
      <c r="V212" s="81"/>
      <c r="W212" s="81"/>
      <c r="X212" s="81"/>
      <c r="Y212" s="81"/>
      <c r="Z212" s="81"/>
      <c r="AA212" s="81"/>
      <c r="AB212" s="81"/>
      <c r="AC212" s="82"/>
      <c r="AD212" s="81">
        <v>313669.4329546279</v>
      </c>
      <c r="AE212" s="81">
        <v>482182.64455460949</v>
      </c>
      <c r="AF212" s="81">
        <v>470420.34538861731</v>
      </c>
      <c r="AG212" s="81">
        <v>5535151.3747032667</v>
      </c>
      <c r="AH212" s="81">
        <v>7505383.2021218007</v>
      </c>
      <c r="AI212" s="81">
        <v>0</v>
      </c>
      <c r="AJ212" s="81">
        <v>0</v>
      </c>
      <c r="AK212" s="81">
        <v>538838.25945103099</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1748</v>
      </c>
      <c r="B213" s="80">
        <v>205</v>
      </c>
      <c r="C213" s="80">
        <v>16</v>
      </c>
      <c r="D213" s="80">
        <v>25</v>
      </c>
      <c r="E213" s="80">
        <v>2021</v>
      </c>
      <c r="F213" s="80" t="s">
        <v>75</v>
      </c>
      <c r="G213" s="182" t="s">
        <v>1746</v>
      </c>
      <c r="H213" s="80" t="s">
        <v>1747</v>
      </c>
      <c r="I213" s="173"/>
      <c r="J213" s="83"/>
      <c r="K213" s="81"/>
      <c r="L213" s="81"/>
      <c r="M213" s="81"/>
      <c r="N213" s="81"/>
      <c r="O213" s="81"/>
      <c r="P213" s="81"/>
      <c r="Q213" s="81"/>
      <c r="R213" s="81"/>
      <c r="S213" s="81"/>
      <c r="T213" s="81"/>
      <c r="U213" s="81"/>
      <c r="V213" s="81"/>
      <c r="W213" s="81"/>
      <c r="X213" s="81"/>
      <c r="Y213" s="81"/>
      <c r="Z213" s="81"/>
      <c r="AA213" s="81"/>
      <c r="AB213" s="81"/>
      <c r="AC213" s="82"/>
      <c r="AD213" s="81">
        <v>24238231.05146287</v>
      </c>
      <c r="AE213" s="81">
        <v>2244003.8458118369</v>
      </c>
      <c r="AF213" s="81">
        <v>3995436.8001673226</v>
      </c>
      <c r="AG213" s="81">
        <v>41204781.130723223</v>
      </c>
      <c r="AH213" s="81">
        <v>47426102.488227688</v>
      </c>
      <c r="AI213" s="81">
        <v>0</v>
      </c>
      <c r="AJ213" s="81">
        <v>0</v>
      </c>
      <c r="AK213" s="81">
        <v>3188006.0431881095</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2410</v>
      </c>
      <c r="B214" s="80">
        <v>206</v>
      </c>
      <c r="C214" s="80">
        <v>16</v>
      </c>
      <c r="D214" s="80">
        <v>26</v>
      </c>
      <c r="E214" s="80">
        <v>2021</v>
      </c>
      <c r="F214" s="80" t="s">
        <v>75</v>
      </c>
      <c r="G214" s="182" t="s">
        <v>2403</v>
      </c>
      <c r="H214" s="80" t="s">
        <v>2404</v>
      </c>
      <c r="I214" s="173"/>
      <c r="J214" s="83"/>
      <c r="K214" s="81"/>
      <c r="L214" s="81"/>
      <c r="M214" s="81"/>
      <c r="N214" s="81"/>
      <c r="O214" s="81"/>
      <c r="P214" s="81"/>
      <c r="Q214" s="81"/>
      <c r="R214" s="81"/>
      <c r="S214" s="81"/>
      <c r="T214" s="81"/>
      <c r="U214" s="81"/>
      <c r="V214" s="81"/>
      <c r="W214" s="81"/>
      <c r="X214" s="81"/>
      <c r="Y214" s="81"/>
      <c r="Z214" s="81"/>
      <c r="AA214" s="81"/>
      <c r="AB214" s="81"/>
      <c r="AC214" s="82"/>
      <c r="AD214" s="81">
        <v>177861659.96318305</v>
      </c>
      <c r="AE214" s="81">
        <v>6064374.0295906654</v>
      </c>
      <c r="AF214" s="81">
        <v>8072413.1268686727</v>
      </c>
      <c r="AG214" s="81">
        <v>176222505.30907041</v>
      </c>
      <c r="AH214" s="81">
        <v>173136771.49355072</v>
      </c>
      <c r="AI214" s="81">
        <v>0</v>
      </c>
      <c r="AJ214" s="81">
        <v>0</v>
      </c>
      <c r="AK214" s="81">
        <v>12272254.662814917</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1780</v>
      </c>
      <c r="B215" s="80">
        <v>207</v>
      </c>
      <c r="C215" s="80">
        <v>16</v>
      </c>
      <c r="D215" s="80">
        <v>27</v>
      </c>
      <c r="E215" s="80">
        <v>2021</v>
      </c>
      <c r="F215" s="80" t="s">
        <v>75</v>
      </c>
      <c r="G215" s="182" t="s">
        <v>1778</v>
      </c>
      <c r="H215" s="80" t="s">
        <v>1779</v>
      </c>
      <c r="I215" s="173"/>
      <c r="J215" s="83"/>
      <c r="K215" s="81"/>
      <c r="L215" s="81"/>
      <c r="M215" s="81"/>
      <c r="N215" s="81"/>
      <c r="O215" s="81"/>
      <c r="P215" s="81"/>
      <c r="Q215" s="81"/>
      <c r="R215" s="81"/>
      <c r="S215" s="81"/>
      <c r="T215" s="81"/>
      <c r="U215" s="81"/>
      <c r="V215" s="81"/>
      <c r="W215" s="81"/>
      <c r="X215" s="81"/>
      <c r="Y215" s="81"/>
      <c r="Z215" s="81"/>
      <c r="AA215" s="81"/>
      <c r="AB215" s="81"/>
      <c r="AC215" s="82"/>
      <c r="AD215" s="81">
        <v>13519490.789478499</v>
      </c>
      <c r="AE215" s="81">
        <v>655273.85029216169</v>
      </c>
      <c r="AF215" s="81">
        <v>332430.37740795617</v>
      </c>
      <c r="AG215" s="81">
        <v>14080117.008955246</v>
      </c>
      <c r="AH215" s="81">
        <v>11789031.168800429</v>
      </c>
      <c r="AI215" s="81">
        <v>0</v>
      </c>
      <c r="AJ215" s="81">
        <v>0</v>
      </c>
      <c r="AK215" s="81">
        <v>949300.43662603071</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1756</v>
      </c>
      <c r="B216" s="80">
        <v>208</v>
      </c>
      <c r="C216" s="80">
        <v>16</v>
      </c>
      <c r="D216" s="80">
        <v>28</v>
      </c>
      <c r="E216" s="80">
        <v>2021</v>
      </c>
      <c r="F216" s="80" t="s">
        <v>75</v>
      </c>
      <c r="G216" s="182" t="s">
        <v>1754</v>
      </c>
      <c r="H216" s="80" t="s">
        <v>1755</v>
      </c>
      <c r="I216" s="173"/>
      <c r="J216" s="83"/>
      <c r="K216" s="81"/>
      <c r="L216" s="81"/>
      <c r="M216" s="81"/>
      <c r="N216" s="81"/>
      <c r="O216" s="81"/>
      <c r="P216" s="81"/>
      <c r="Q216" s="81"/>
      <c r="R216" s="81"/>
      <c r="S216" s="81"/>
      <c r="T216" s="81"/>
      <c r="U216" s="81"/>
      <c r="V216" s="81"/>
      <c r="W216" s="81"/>
      <c r="X216" s="81"/>
      <c r="Y216" s="81"/>
      <c r="Z216" s="81"/>
      <c r="AA216" s="81"/>
      <c r="AB216" s="81"/>
      <c r="AC216" s="82"/>
      <c r="AD216" s="81">
        <v>4233409.9144406794</v>
      </c>
      <c r="AE216" s="81">
        <v>1526911.7077562634</v>
      </c>
      <c r="AF216" s="81">
        <v>2728438.0032539805</v>
      </c>
      <c r="AG216" s="81">
        <v>17314001.94778626</v>
      </c>
      <c r="AH216" s="81">
        <v>30570487.694973327</v>
      </c>
      <c r="AI216" s="81">
        <v>0</v>
      </c>
      <c r="AJ216" s="81">
        <v>0</v>
      </c>
      <c r="AK216" s="81">
        <v>2063074.5246752386</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2265</v>
      </c>
      <c r="B217" s="80">
        <v>209</v>
      </c>
      <c r="C217" s="80">
        <v>16</v>
      </c>
      <c r="D217" s="80">
        <v>29</v>
      </c>
      <c r="E217" s="80">
        <v>2021</v>
      </c>
      <c r="F217" s="80" t="s">
        <v>75</v>
      </c>
      <c r="G217" s="182" t="s">
        <v>2247</v>
      </c>
      <c r="H217" s="80" t="s">
        <v>2248</v>
      </c>
      <c r="I217" s="173"/>
      <c r="J217" s="83"/>
      <c r="K217" s="81"/>
      <c r="L217" s="81"/>
      <c r="M217" s="81"/>
      <c r="N217" s="81"/>
      <c r="O217" s="81"/>
      <c r="P217" s="81"/>
      <c r="Q217" s="81"/>
      <c r="R217" s="81"/>
      <c r="S217" s="81"/>
      <c r="T217" s="81"/>
      <c r="U217" s="81"/>
      <c r="V217" s="81"/>
      <c r="W217" s="81"/>
      <c r="X217" s="81"/>
      <c r="Y217" s="81"/>
      <c r="Z217" s="81"/>
      <c r="AA217" s="81"/>
      <c r="AB217" s="81"/>
      <c r="AC217" s="82"/>
      <c r="AD217" s="81">
        <v>2318027.4697063733</v>
      </c>
      <c r="AE217" s="81">
        <v>160727.54818486984</v>
      </c>
      <c r="AF217" s="81">
        <v>56450.441446634075</v>
      </c>
      <c r="AG217" s="81">
        <v>4493525.5142558245</v>
      </c>
      <c r="AH217" s="81">
        <v>4972091.3898948375</v>
      </c>
      <c r="AI217" s="81">
        <v>0</v>
      </c>
      <c r="AJ217" s="81">
        <v>0</v>
      </c>
      <c r="AK217" s="81">
        <v>325928.23342677462</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2411</v>
      </c>
      <c r="B218" s="80">
        <v>210</v>
      </c>
      <c r="C218" s="80">
        <v>16</v>
      </c>
      <c r="D218" s="80">
        <v>30</v>
      </c>
      <c r="E218" s="80">
        <v>2021</v>
      </c>
      <c r="F218" s="80" t="s">
        <v>75</v>
      </c>
      <c r="G218" s="182" t="s">
        <v>2406</v>
      </c>
      <c r="H218" s="80" t="s">
        <v>2407</v>
      </c>
      <c r="I218" s="173"/>
      <c r="J218" s="83"/>
      <c r="K218" s="81"/>
      <c r="L218" s="81"/>
      <c r="M218" s="81"/>
      <c r="N218" s="81"/>
      <c r="O218" s="81"/>
      <c r="P218" s="81"/>
      <c r="Q218" s="81"/>
      <c r="R218" s="81"/>
      <c r="S218" s="81"/>
      <c r="T218" s="81"/>
      <c r="U218" s="81"/>
      <c r="V218" s="81"/>
      <c r="W218" s="81"/>
      <c r="X218" s="81"/>
      <c r="Y218" s="81"/>
      <c r="Z218" s="81"/>
      <c r="AA218" s="81"/>
      <c r="AB218" s="81"/>
      <c r="AC218" s="82"/>
      <c r="AD218" s="81">
        <v>61018394.517298937</v>
      </c>
      <c r="AE218" s="81">
        <v>4354068.0681362813</v>
      </c>
      <c r="AF218" s="81">
        <v>2540269.8650985337</v>
      </c>
      <c r="AG218" s="81">
        <v>100928701.10591318</v>
      </c>
      <c r="AH218" s="81">
        <v>104224934.71867342</v>
      </c>
      <c r="AI218" s="81">
        <v>0</v>
      </c>
      <c r="AJ218" s="81">
        <v>0</v>
      </c>
      <c r="AK218" s="81">
        <v>6467896.8078416809</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1639</v>
      </c>
      <c r="B219" s="80">
        <v>211</v>
      </c>
      <c r="C219" s="80">
        <v>16</v>
      </c>
      <c r="D219" s="80">
        <v>31</v>
      </c>
      <c r="E219" s="80">
        <v>2021</v>
      </c>
      <c r="F219" s="80" t="s">
        <v>75</v>
      </c>
      <c r="G219" s="182" t="s">
        <v>1637</v>
      </c>
      <c r="H219" s="80" t="s">
        <v>1638</v>
      </c>
      <c r="I219" s="173"/>
      <c r="J219" s="83"/>
      <c r="K219" s="81"/>
      <c r="L219" s="81"/>
      <c r="M219" s="81"/>
      <c r="N219" s="81"/>
      <c r="O219" s="81"/>
      <c r="P219" s="81"/>
      <c r="Q219" s="81"/>
      <c r="R219" s="81"/>
      <c r="S219" s="81"/>
      <c r="T219" s="81"/>
      <c r="U219" s="81"/>
      <c r="V219" s="81"/>
      <c r="W219" s="81"/>
      <c r="X219" s="81"/>
      <c r="Y219" s="81"/>
      <c r="Z219" s="81"/>
      <c r="AA219" s="81"/>
      <c r="AB219" s="81"/>
      <c r="AC219" s="82"/>
      <c r="AD219" s="81">
        <v>88348017.000557423</v>
      </c>
      <c r="AE219" s="81">
        <v>21710582.662510108</v>
      </c>
      <c r="AF219" s="81">
        <v>6805414.3299553292</v>
      </c>
      <c r="AG219" s="81">
        <v>830636064.06378567</v>
      </c>
      <c r="AH219" s="81">
        <v>619252609.36787081</v>
      </c>
      <c r="AI219" s="81">
        <v>0</v>
      </c>
      <c r="AJ219" s="81">
        <v>0</v>
      </c>
      <c r="AK219" s="81">
        <v>37445649.274931937</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1736</v>
      </c>
      <c r="B220" s="80">
        <v>212</v>
      </c>
      <c r="C220" s="80">
        <v>16</v>
      </c>
      <c r="D220" s="80">
        <v>32</v>
      </c>
      <c r="E220" s="80">
        <v>2021</v>
      </c>
      <c r="F220" s="80" t="s">
        <v>75</v>
      </c>
      <c r="G220" s="182" t="s">
        <v>1734</v>
      </c>
      <c r="H220" s="80" t="s">
        <v>1735</v>
      </c>
      <c r="I220" s="173"/>
      <c r="J220" s="83"/>
      <c r="K220" s="81"/>
      <c r="L220" s="81"/>
      <c r="M220" s="81"/>
      <c r="N220" s="81"/>
      <c r="O220" s="81"/>
      <c r="P220" s="81"/>
      <c r="Q220" s="81"/>
      <c r="R220" s="81"/>
      <c r="S220" s="81"/>
      <c r="T220" s="81"/>
      <c r="U220" s="81"/>
      <c r="V220" s="81"/>
      <c r="W220" s="81"/>
      <c r="X220" s="81"/>
      <c r="Y220" s="81"/>
      <c r="Z220" s="81"/>
      <c r="AA220" s="81"/>
      <c r="AB220" s="81"/>
      <c r="AC220" s="82"/>
      <c r="AD220" s="81">
        <v>25205307.370522272</v>
      </c>
      <c r="AE220" s="81">
        <v>2101821.7839559899</v>
      </c>
      <c r="AF220" s="81">
        <v>1436350.1212532448</v>
      </c>
      <c r="AG220" s="81">
        <v>109612953.91917847</v>
      </c>
      <c r="AH220" s="81">
        <v>48960476.392258577</v>
      </c>
      <c r="AI220" s="81">
        <v>0</v>
      </c>
      <c r="AJ220" s="81">
        <v>0</v>
      </c>
      <c r="AK220" s="81">
        <v>3536249.1375422105</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2373</v>
      </c>
      <c r="B221" s="80">
        <v>213</v>
      </c>
      <c r="C221" s="80">
        <v>16</v>
      </c>
      <c r="D221" s="80">
        <v>33</v>
      </c>
      <c r="E221" s="80">
        <v>2021</v>
      </c>
      <c r="F221" s="80" t="s">
        <v>75</v>
      </c>
      <c r="G221" s="182" t="s">
        <v>2371</v>
      </c>
      <c r="H221" s="80" t="s">
        <v>2372</v>
      </c>
      <c r="I221" s="173"/>
      <c r="J221" s="83"/>
      <c r="K221" s="81"/>
      <c r="L221" s="81"/>
      <c r="M221" s="81"/>
      <c r="N221" s="81"/>
      <c r="O221" s="81"/>
      <c r="P221" s="81"/>
      <c r="Q221" s="81"/>
      <c r="R221" s="81"/>
      <c r="S221" s="81"/>
      <c r="T221" s="81"/>
      <c r="U221" s="81"/>
      <c r="V221" s="81"/>
      <c r="W221" s="81"/>
      <c r="X221" s="81"/>
      <c r="Y221" s="81"/>
      <c r="Z221" s="81"/>
      <c r="AA221" s="81"/>
      <c r="AB221" s="81"/>
      <c r="AC221" s="82"/>
      <c r="AD221" s="81">
        <v>12014934.858228821</v>
      </c>
      <c r="AE221" s="81">
        <v>1250790.0224130256</v>
      </c>
      <c r="AF221" s="81">
        <v>721311.19626254658</v>
      </c>
      <c r="AG221" s="81">
        <v>19566820.669219099</v>
      </c>
      <c r="AH221" s="81">
        <v>29225098.260060605</v>
      </c>
      <c r="AI221" s="81">
        <v>0</v>
      </c>
      <c r="AJ221" s="81">
        <v>0</v>
      </c>
      <c r="AK221" s="81">
        <v>1943755.6506579455</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1732</v>
      </c>
      <c r="B222" s="80">
        <v>214</v>
      </c>
      <c r="C222" s="80">
        <v>16</v>
      </c>
      <c r="D222" s="80">
        <v>34</v>
      </c>
      <c r="E222" s="80">
        <v>2021</v>
      </c>
      <c r="F222" s="80" t="s">
        <v>75</v>
      </c>
      <c r="G222" s="182" t="s">
        <v>1730</v>
      </c>
      <c r="H222" s="80" t="s">
        <v>1731</v>
      </c>
      <c r="I222" s="173"/>
      <c r="J222" s="83"/>
      <c r="K222" s="81"/>
      <c r="L222" s="81"/>
      <c r="M222" s="81"/>
      <c r="N222" s="81"/>
      <c r="O222" s="81"/>
      <c r="P222" s="81"/>
      <c r="Q222" s="81"/>
      <c r="R222" s="81"/>
      <c r="S222" s="81"/>
      <c r="T222" s="81"/>
      <c r="U222" s="81"/>
      <c r="V222" s="81"/>
      <c r="W222" s="81"/>
      <c r="X222" s="81"/>
      <c r="Y222" s="81"/>
      <c r="Z222" s="81"/>
      <c r="AA222" s="81"/>
      <c r="AB222" s="81"/>
      <c r="AC222" s="82"/>
      <c r="AD222" s="81">
        <v>14772614.495546022</v>
      </c>
      <c r="AE222" s="81">
        <v>1914306.311073642</v>
      </c>
      <c r="AF222" s="81">
        <v>1624518.2594086914</v>
      </c>
      <c r="AG222" s="81">
        <v>26609907.155849185</v>
      </c>
      <c r="AH222" s="81">
        <v>34323179.296034224</v>
      </c>
      <c r="AI222" s="81">
        <v>0</v>
      </c>
      <c r="AJ222" s="81">
        <v>0</v>
      </c>
      <c r="AK222" s="81">
        <v>2407117.1746194898</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2247</v>
      </c>
      <c r="H6" s="87" t="s">
        <v>2248</v>
      </c>
      <c r="I6" s="87" t="s">
        <v>2376</v>
      </c>
      <c r="J6" s="87" t="s">
        <v>2377</v>
      </c>
      <c r="K6" s="87">
        <v>56</v>
      </c>
      <c r="L6" s="87">
        <v>6</v>
      </c>
      <c r="M6" s="18"/>
      <c r="N6" s="87">
        <v>1</v>
      </c>
      <c r="O6" s="87" t="s">
        <v>1669</v>
      </c>
      <c r="P6" s="87" t="s">
        <v>1670</v>
      </c>
      <c r="Q6" s="87" t="s">
        <v>1247</v>
      </c>
      <c r="R6" s="18"/>
      <c r="S6" s="87">
        <v>1</v>
      </c>
      <c r="T6" s="87" t="s">
        <v>2247</v>
      </c>
      <c r="U6" s="87" t="s">
        <v>2248</v>
      </c>
      <c r="V6" s="87" t="s">
        <v>1247</v>
      </c>
      <c r="W6" s="18"/>
      <c r="X6" s="87">
        <v>1</v>
      </c>
      <c r="Y6" s="769" t="s">
        <v>1669</v>
      </c>
      <c r="Z6" s="87" t="s">
        <v>1670</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1800</v>
      </c>
      <c r="P7" s="87" t="s">
        <v>1801</v>
      </c>
      <c r="Q7" s="87" t="s">
        <v>1247</v>
      </c>
      <c r="R7" s="18"/>
      <c r="S7" s="87">
        <v>2</v>
      </c>
      <c r="T7" s="86" t="s">
        <v>570</v>
      </c>
      <c r="U7" s="87" t="s">
        <v>1592</v>
      </c>
      <c r="V7" s="87" t="s">
        <v>1592</v>
      </c>
      <c r="W7" s="18"/>
      <c r="X7" s="87">
        <v>2</v>
      </c>
      <c r="Y7" s="769" t="s">
        <v>1800</v>
      </c>
      <c r="Z7" s="87" t="s">
        <v>1801</v>
      </c>
      <c r="AA7" s="87" t="s">
        <v>1247</v>
      </c>
      <c r="AB7" s="18"/>
      <c r="AC7" s="87">
        <v>2</v>
      </c>
      <c r="AD7" s="87" t="s">
        <v>1706</v>
      </c>
      <c r="AE7" s="87" t="s">
        <v>1707</v>
      </c>
      <c r="AF7" s="87" t="s">
        <v>1247</v>
      </c>
    </row>
    <row r="8" spans="1:32" ht="12">
      <c r="A8" s="18"/>
      <c r="B8" s="18"/>
      <c r="C8" s="18"/>
      <c r="D8" s="18"/>
      <c r="F8" s="18"/>
      <c r="G8" s="18"/>
      <c r="H8" s="18"/>
      <c r="I8" s="18"/>
      <c r="J8" s="18"/>
      <c r="K8" s="18"/>
      <c r="L8" s="18"/>
      <c r="M8" s="18"/>
      <c r="N8" s="87">
        <v>3</v>
      </c>
      <c r="O8" s="87" t="s">
        <v>1821</v>
      </c>
      <c r="P8" s="87" t="s">
        <v>1822</v>
      </c>
      <c r="Q8" s="87" t="s">
        <v>1247</v>
      </c>
      <c r="R8" s="18"/>
      <c r="S8" s="18"/>
      <c r="T8" s="18"/>
      <c r="U8" s="18"/>
      <c r="V8" s="18"/>
      <c r="W8" s="18"/>
      <c r="X8" s="87">
        <v>3</v>
      </c>
      <c r="Y8" s="769" t="s">
        <v>1821</v>
      </c>
      <c r="Z8" s="87" t="s">
        <v>1822</v>
      </c>
      <c r="AA8" s="87" t="s">
        <v>1247</v>
      </c>
      <c r="AB8" s="18"/>
      <c r="AC8" s="87">
        <v>3</v>
      </c>
      <c r="AD8" s="87" t="s">
        <v>1726</v>
      </c>
      <c r="AE8" s="87" t="s">
        <v>1727</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1672</v>
      </c>
      <c r="P9" s="87" t="s">
        <v>1673</v>
      </c>
      <c r="Q9" s="87" t="s">
        <v>1247</v>
      </c>
      <c r="R9" s="18"/>
      <c r="S9" s="18"/>
      <c r="T9" s="18"/>
      <c r="U9" s="18"/>
      <c r="V9" s="18"/>
      <c r="W9" s="18"/>
      <c r="X9" s="87">
        <v>4</v>
      </c>
      <c r="Y9" s="769" t="s">
        <v>1672</v>
      </c>
      <c r="Z9" s="87" t="s">
        <v>1673</v>
      </c>
      <c r="AA9" s="87" t="s">
        <v>1247</v>
      </c>
      <c r="AB9" s="18"/>
      <c r="AC9" s="87">
        <v>4</v>
      </c>
      <c r="AD9" s="87" t="s">
        <v>2363</v>
      </c>
      <c r="AE9" s="87" t="s">
        <v>2364</v>
      </c>
      <c r="AF9" s="87" t="s">
        <v>1247</v>
      </c>
    </row>
    <row r="10" spans="1:32" ht="12">
      <c r="A10" s="18"/>
      <c r="B10" s="18"/>
      <c r="C10" s="18"/>
      <c r="D10" s="18"/>
      <c r="F10" s="85" t="s">
        <v>1247</v>
      </c>
      <c r="G10" s="86" t="s">
        <v>2247</v>
      </c>
      <c r="H10" s="87" t="s">
        <v>2248</v>
      </c>
      <c r="I10" s="87" t="s">
        <v>2376</v>
      </c>
      <c r="J10" s="87" t="s">
        <v>2377</v>
      </c>
      <c r="K10" s="85">
        <v>56</v>
      </c>
      <c r="L10" s="85">
        <v>6</v>
      </c>
      <c r="M10" s="18"/>
      <c r="N10" s="87">
        <v>5</v>
      </c>
      <c r="O10" s="87" t="s">
        <v>1675</v>
      </c>
      <c r="P10" s="87" t="s">
        <v>1676</v>
      </c>
      <c r="Q10" s="87" t="s">
        <v>1247</v>
      </c>
      <c r="R10" s="18"/>
      <c r="S10" s="18"/>
      <c r="T10" s="18"/>
      <c r="U10" s="18"/>
      <c r="V10" s="18"/>
      <c r="W10" s="18"/>
      <c r="X10" s="87">
        <v>5</v>
      </c>
      <c r="Y10" s="769" t="s">
        <v>1675</v>
      </c>
      <c r="Z10" s="87" t="s">
        <v>1676</v>
      </c>
      <c r="AA10" s="87" t="s">
        <v>1247</v>
      </c>
      <c r="AB10" s="18"/>
      <c r="AC10" s="87">
        <v>5</v>
      </c>
      <c r="AD10" s="87" t="s">
        <v>1722</v>
      </c>
      <c r="AE10" s="87" t="s">
        <v>1723</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1695</v>
      </c>
      <c r="P11" s="87" t="s">
        <v>1696</v>
      </c>
      <c r="Q11" s="87" t="s">
        <v>1247</v>
      </c>
      <c r="R11" s="18"/>
      <c r="S11" s="18"/>
      <c r="T11" s="18"/>
      <c r="U11" s="18"/>
      <c r="V11" s="18"/>
      <c r="W11" s="18"/>
      <c r="X11" s="87">
        <v>6</v>
      </c>
      <c r="Y11" s="769" t="s">
        <v>1695</v>
      </c>
      <c r="Z11" s="87" t="s">
        <v>1696</v>
      </c>
      <c r="AA11" s="87" t="s">
        <v>1247</v>
      </c>
      <c r="AB11" s="18"/>
      <c r="AC11" s="87">
        <v>6</v>
      </c>
      <c r="AD11" s="87" t="s">
        <v>1702</v>
      </c>
      <c r="AE11" s="87" t="s">
        <v>1703</v>
      </c>
      <c r="AF11" s="87" t="s">
        <v>1247</v>
      </c>
    </row>
    <row r="12" spans="1:32" ht="12">
      <c r="A12" s="18"/>
      <c r="B12" s="18"/>
      <c r="C12" s="18"/>
      <c r="D12" s="18"/>
      <c r="F12" s="85" t="s">
        <v>1636</v>
      </c>
      <c r="G12" s="86" t="s">
        <v>2247</v>
      </c>
      <c r="H12" s="87"/>
      <c r="I12" s="87" t="s">
        <v>2247</v>
      </c>
      <c r="J12" s="87"/>
      <c r="K12" s="85" t="s">
        <v>1244</v>
      </c>
      <c r="L12" s="85"/>
      <c r="M12" s="18"/>
      <c r="N12" s="87">
        <v>7</v>
      </c>
      <c r="O12" s="87" t="s">
        <v>1893</v>
      </c>
      <c r="P12" s="87" t="s">
        <v>1894</v>
      </c>
      <c r="Q12" s="87" t="s">
        <v>1247</v>
      </c>
      <c r="R12" s="18"/>
      <c r="S12" s="18"/>
      <c r="T12" s="18"/>
      <c r="U12" s="18"/>
      <c r="V12" s="18"/>
      <c r="W12" s="18"/>
      <c r="X12" s="87">
        <v>7</v>
      </c>
      <c r="Y12" s="769" t="s">
        <v>1893</v>
      </c>
      <c r="Z12" s="87" t="s">
        <v>1894</v>
      </c>
      <c r="AA12" s="87" t="s">
        <v>1247</v>
      </c>
      <c r="AB12" s="18"/>
      <c r="AC12" s="87">
        <v>7</v>
      </c>
      <c r="AD12" s="87" t="s">
        <v>2355</v>
      </c>
      <c r="AE12" s="87" t="s">
        <v>2356</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1689</v>
      </c>
      <c r="P13" s="87" t="s">
        <v>1690</v>
      </c>
      <c r="Q13" s="87" t="s">
        <v>1247</v>
      </c>
      <c r="R13" s="18"/>
      <c r="S13" s="18"/>
      <c r="T13" s="18"/>
      <c r="U13" s="18"/>
      <c r="V13" s="18"/>
      <c r="W13" s="18"/>
      <c r="X13" s="87">
        <v>8</v>
      </c>
      <c r="Y13" s="769" t="s">
        <v>1689</v>
      </c>
      <c r="Z13" s="87" t="s">
        <v>1690</v>
      </c>
      <c r="AA13" s="87" t="s">
        <v>1247</v>
      </c>
      <c r="AB13" s="18"/>
      <c r="AC13" s="87">
        <v>8</v>
      </c>
      <c r="AD13" s="87" t="s">
        <v>2397</v>
      </c>
      <c r="AE13" s="87" t="s">
        <v>2398</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1931</v>
      </c>
      <c r="P14" s="87" t="s">
        <v>1932</v>
      </c>
      <c r="Q14" s="87" t="s">
        <v>1247</v>
      </c>
      <c r="R14" s="18"/>
      <c r="S14" s="18"/>
      <c r="T14" s="18"/>
      <c r="U14" s="18"/>
      <c r="V14" s="18"/>
      <c r="W14" s="18"/>
      <c r="X14" s="87">
        <v>9</v>
      </c>
      <c r="Y14" s="769" t="s">
        <v>1931</v>
      </c>
      <c r="Z14" s="87" t="s">
        <v>1932</v>
      </c>
      <c r="AA14" s="87" t="s">
        <v>1247</v>
      </c>
      <c r="AB14" s="18"/>
      <c r="AC14" s="87">
        <v>9</v>
      </c>
      <c r="AD14" s="87" t="s">
        <v>1758</v>
      </c>
      <c r="AE14" s="87" t="s">
        <v>1759</v>
      </c>
      <c r="AF14" s="87" t="s">
        <v>1247</v>
      </c>
    </row>
    <row r="15" spans="1:32" ht="12">
      <c r="A15" s="18"/>
      <c r="B15" s="18"/>
      <c r="C15" s="18"/>
      <c r="D15" s="18"/>
      <c r="E15" s="18"/>
      <c r="F15" s="18"/>
      <c r="G15" s="18"/>
      <c r="H15" s="18"/>
      <c r="I15" s="18"/>
      <c r="J15" s="18"/>
      <c r="K15" s="18"/>
      <c r="L15" s="18"/>
      <c r="M15" s="18"/>
      <c r="N15" s="87">
        <v>10</v>
      </c>
      <c r="O15" s="87" t="s">
        <v>1666</v>
      </c>
      <c r="P15" s="87" t="s">
        <v>1667</v>
      </c>
      <c r="Q15" s="87" t="s">
        <v>1247</v>
      </c>
      <c r="R15" s="18"/>
      <c r="S15" s="18"/>
      <c r="T15" s="18"/>
      <c r="U15" s="18"/>
      <c r="V15" s="18"/>
      <c r="W15" s="18"/>
      <c r="X15" s="87">
        <v>10</v>
      </c>
      <c r="Y15" s="769" t="s">
        <v>1666</v>
      </c>
      <c r="Z15" s="87" t="s">
        <v>1667</v>
      </c>
      <c r="AA15" s="87" t="s">
        <v>1247</v>
      </c>
      <c r="AB15" s="18"/>
      <c r="AC15" s="87">
        <v>10</v>
      </c>
      <c r="AD15" s="87" t="s">
        <v>1718</v>
      </c>
      <c r="AE15" s="87" t="s">
        <v>1719</v>
      </c>
      <c r="AF15" s="87" t="s">
        <v>1247</v>
      </c>
    </row>
    <row r="16" spans="1:32" ht="12">
      <c r="A16" s="18"/>
      <c r="B16" s="18"/>
      <c r="C16" s="18"/>
      <c r="D16" s="18"/>
      <c r="E16" s="18"/>
      <c r="F16" s="18"/>
      <c r="G16" s="18"/>
      <c r="H16" s="18"/>
      <c r="I16" s="18"/>
      <c r="J16" s="18"/>
      <c r="K16" s="18"/>
      <c r="L16" s="18"/>
      <c r="M16" s="18"/>
      <c r="N16" s="87">
        <v>11</v>
      </c>
      <c r="O16" s="87" t="s">
        <v>1969</v>
      </c>
      <c r="P16" s="87" t="s">
        <v>1970</v>
      </c>
      <c r="Q16" s="87" t="s">
        <v>1247</v>
      </c>
      <c r="R16" s="18"/>
      <c r="S16" s="18"/>
      <c r="T16" s="18"/>
      <c r="U16" s="18"/>
      <c r="V16" s="18"/>
      <c r="W16" s="18"/>
      <c r="X16" s="87">
        <v>11</v>
      </c>
      <c r="Y16" s="769" t="s">
        <v>1969</v>
      </c>
      <c r="Z16" s="87" t="s">
        <v>1970</v>
      </c>
      <c r="AA16" s="87" t="s">
        <v>1247</v>
      </c>
      <c r="AB16" s="18"/>
      <c r="AC16" s="87">
        <v>11</v>
      </c>
      <c r="AD16" s="87" t="s">
        <v>2359</v>
      </c>
      <c r="AE16" s="87" t="s">
        <v>2360</v>
      </c>
      <c r="AF16" s="87" t="s">
        <v>1247</v>
      </c>
    </row>
    <row r="17" spans="1:32" ht="12">
      <c r="A17" s="18"/>
      <c r="B17" s="18"/>
      <c r="C17" s="18"/>
      <c r="D17" s="18"/>
      <c r="E17" s="18"/>
      <c r="F17" s="18"/>
      <c r="G17" s="18"/>
      <c r="H17" s="18"/>
      <c r="I17" s="18"/>
      <c r="J17" s="18"/>
      <c r="K17" s="18"/>
      <c r="L17" s="18"/>
      <c r="M17" s="18"/>
      <c r="N17" s="87">
        <v>12</v>
      </c>
      <c r="O17" s="87" t="s">
        <v>1990</v>
      </c>
      <c r="P17" s="87" t="s">
        <v>1991</v>
      </c>
      <c r="Q17" s="87" t="s">
        <v>1247</v>
      </c>
      <c r="R17" s="18"/>
      <c r="S17" s="18"/>
      <c r="T17" s="18"/>
      <c r="U17" s="18"/>
      <c r="V17" s="18"/>
      <c r="W17" s="18"/>
      <c r="X17" s="87">
        <v>12</v>
      </c>
      <c r="Y17" s="769" t="s">
        <v>1990</v>
      </c>
      <c r="Z17" s="87" t="s">
        <v>1991</v>
      </c>
      <c r="AA17" s="87" t="s">
        <v>1247</v>
      </c>
      <c r="AB17" s="18"/>
      <c r="AC17" s="87">
        <v>12</v>
      </c>
      <c r="AD17" s="87" t="s">
        <v>2400</v>
      </c>
      <c r="AE17" s="87" t="s">
        <v>2401</v>
      </c>
      <c r="AF17" s="87" t="s">
        <v>1247</v>
      </c>
    </row>
    <row r="18" spans="1:32" ht="12">
      <c r="A18" s="18"/>
      <c r="B18" s="18"/>
      <c r="C18" s="18"/>
      <c r="D18" s="18"/>
      <c r="E18" s="18"/>
      <c r="F18" s="18"/>
      <c r="G18" s="18"/>
      <c r="H18" s="18"/>
      <c r="I18" s="18"/>
      <c r="J18" s="18"/>
      <c r="K18" s="18"/>
      <c r="L18" s="18"/>
      <c r="M18" s="18"/>
      <c r="N18" s="87">
        <v>13</v>
      </c>
      <c r="O18" s="87" t="s">
        <v>1641</v>
      </c>
      <c r="P18" s="87" t="s">
        <v>1642</v>
      </c>
      <c r="Q18" s="87" t="s">
        <v>1247</v>
      </c>
      <c r="R18" s="18"/>
      <c r="S18" s="18"/>
      <c r="T18" s="18"/>
      <c r="U18" s="18"/>
      <c r="V18" s="18"/>
      <c r="W18" s="18"/>
      <c r="X18" s="87">
        <v>13</v>
      </c>
      <c r="Y18" s="769" t="s">
        <v>1641</v>
      </c>
      <c r="Z18" s="87" t="s">
        <v>1642</v>
      </c>
      <c r="AA18" s="87" t="s">
        <v>1247</v>
      </c>
      <c r="AB18" s="18"/>
      <c r="AC18" s="87">
        <v>13</v>
      </c>
      <c r="AD18" s="87" t="s">
        <v>1714</v>
      </c>
      <c r="AE18" s="87" t="s">
        <v>1715</v>
      </c>
      <c r="AF18" s="87" t="s">
        <v>1247</v>
      </c>
    </row>
    <row r="19" spans="1:32" ht="12">
      <c r="A19" s="18"/>
      <c r="B19" s="18"/>
      <c r="C19" s="18"/>
      <c r="D19" s="18"/>
      <c r="E19" s="18"/>
      <c r="F19" s="18"/>
      <c r="G19" s="18"/>
      <c r="H19" s="18"/>
      <c r="I19" s="18"/>
      <c r="J19" s="18"/>
      <c r="K19" s="18"/>
      <c r="L19" s="18"/>
      <c r="M19" s="18"/>
      <c r="N19" s="87">
        <v>14</v>
      </c>
      <c r="O19" s="87" t="s">
        <v>2028</v>
      </c>
      <c r="P19" s="87" t="s">
        <v>2029</v>
      </c>
      <c r="Q19" s="87" t="s">
        <v>1247</v>
      </c>
      <c r="R19" s="18"/>
      <c r="S19" s="18"/>
      <c r="T19" s="18"/>
      <c r="U19" s="18"/>
      <c r="V19" s="18"/>
      <c r="W19" s="18"/>
      <c r="X19" s="87">
        <v>14</v>
      </c>
      <c r="Y19" s="769" t="s">
        <v>2028</v>
      </c>
      <c r="Z19" s="87" t="s">
        <v>2029</v>
      </c>
      <c r="AA19" s="87" t="s">
        <v>1247</v>
      </c>
      <c r="AB19" s="18"/>
      <c r="AC19" s="87">
        <v>14</v>
      </c>
      <c r="AD19" s="87" t="s">
        <v>2367</v>
      </c>
      <c r="AE19" s="87" t="s">
        <v>2368</v>
      </c>
      <c r="AF19" s="87" t="s">
        <v>1247</v>
      </c>
    </row>
    <row r="20" spans="1:32" ht="12">
      <c r="A20" s="18"/>
      <c r="B20" s="18"/>
      <c r="C20" s="18"/>
      <c r="D20" s="18"/>
      <c r="E20" s="18"/>
      <c r="F20" s="18"/>
      <c r="G20" s="18"/>
      <c r="H20" s="18"/>
      <c r="I20" s="18"/>
      <c r="J20" s="18"/>
      <c r="K20" s="18"/>
      <c r="L20" s="18"/>
      <c r="M20" s="18"/>
      <c r="N20" s="87">
        <v>15</v>
      </c>
      <c r="O20" s="87" t="s">
        <v>1663</v>
      </c>
      <c r="P20" s="87" t="s">
        <v>1664</v>
      </c>
      <c r="Q20" s="87" t="s">
        <v>1247</v>
      </c>
      <c r="R20" s="18"/>
      <c r="S20" s="18"/>
      <c r="T20" s="18"/>
      <c r="U20" s="18"/>
      <c r="V20" s="18"/>
      <c r="W20" s="18"/>
      <c r="X20" s="87">
        <v>15</v>
      </c>
      <c r="Y20" s="769" t="s">
        <v>1663</v>
      </c>
      <c r="Z20" s="87" t="s">
        <v>1664</v>
      </c>
      <c r="AA20" s="87" t="s">
        <v>1247</v>
      </c>
      <c r="AB20" s="18"/>
      <c r="AC20" s="87">
        <v>15</v>
      </c>
      <c r="AD20" s="87" t="s">
        <v>2347</v>
      </c>
      <c r="AE20" s="87" t="s">
        <v>2348</v>
      </c>
      <c r="AF20" s="87" t="s">
        <v>1247</v>
      </c>
    </row>
    <row r="21" spans="1:32" ht="12">
      <c r="A21" s="18"/>
      <c r="B21" s="18"/>
      <c r="C21" s="18"/>
      <c r="D21" s="18"/>
      <c r="E21" s="18"/>
      <c r="F21" s="18"/>
      <c r="G21" s="18"/>
      <c r="H21" s="18"/>
      <c r="I21" s="18"/>
      <c r="J21" s="18"/>
      <c r="K21" s="18"/>
      <c r="L21" s="18"/>
      <c r="M21" s="18"/>
      <c r="N21" s="87">
        <v>16</v>
      </c>
      <c r="O21" s="87" t="s">
        <v>1683</v>
      </c>
      <c r="P21" s="87" t="s">
        <v>1684</v>
      </c>
      <c r="Q21" s="87" t="s">
        <v>1247</v>
      </c>
      <c r="R21" s="18"/>
      <c r="S21" s="18"/>
      <c r="T21" s="18"/>
      <c r="U21" s="18"/>
      <c r="V21" s="18"/>
      <c r="W21" s="18"/>
      <c r="X21" s="87">
        <v>16</v>
      </c>
      <c r="Y21" s="769" t="s">
        <v>1683</v>
      </c>
      <c r="Z21" s="87" t="s">
        <v>1684</v>
      </c>
      <c r="AA21" s="87" t="s">
        <v>1247</v>
      </c>
      <c r="AB21" s="18"/>
      <c r="AC21" s="87">
        <v>16</v>
      </c>
      <c r="AD21" s="87" t="s">
        <v>1750</v>
      </c>
      <c r="AE21" s="87" t="s">
        <v>1751</v>
      </c>
      <c r="AF21" s="87" t="s">
        <v>1247</v>
      </c>
    </row>
    <row r="22" spans="1:32" ht="12">
      <c r="A22" s="18"/>
      <c r="B22" s="18"/>
      <c r="C22" s="18"/>
      <c r="D22" s="18"/>
      <c r="E22" s="18"/>
      <c r="F22" s="18"/>
      <c r="G22" s="18"/>
      <c r="H22" s="18"/>
      <c r="I22" s="18"/>
      <c r="J22" s="18"/>
      <c r="K22" s="18"/>
      <c r="L22" s="18"/>
      <c r="M22" s="18"/>
      <c r="N22" s="87">
        <v>17</v>
      </c>
      <c r="O22" s="87" t="s">
        <v>2083</v>
      </c>
      <c r="P22" s="87" t="s">
        <v>2084</v>
      </c>
      <c r="Q22" s="87" t="s">
        <v>1247</v>
      </c>
      <c r="R22" s="18"/>
      <c r="S22" s="18"/>
      <c r="T22" s="18"/>
      <c r="U22" s="18"/>
      <c r="V22" s="18"/>
      <c r="W22" s="18"/>
      <c r="X22" s="87">
        <v>17</v>
      </c>
      <c r="Y22" s="769" t="s">
        <v>2083</v>
      </c>
      <c r="Z22" s="87" t="s">
        <v>2084</v>
      </c>
      <c r="AA22" s="87" t="s">
        <v>1247</v>
      </c>
      <c r="AB22" s="18"/>
      <c r="AC22" s="87">
        <v>17</v>
      </c>
      <c r="AD22" s="87" t="s">
        <v>1710</v>
      </c>
      <c r="AE22" s="87" t="s">
        <v>1711</v>
      </c>
      <c r="AF22" s="87" t="s">
        <v>1247</v>
      </c>
    </row>
    <row r="23" spans="1:32" ht="12">
      <c r="A23" s="18"/>
      <c r="B23" s="18"/>
      <c r="C23" s="18"/>
      <c r="D23" s="18"/>
      <c r="E23" s="18"/>
      <c r="F23" s="18"/>
      <c r="G23" s="18"/>
      <c r="H23" s="18"/>
      <c r="I23" s="18"/>
      <c r="J23" s="18"/>
      <c r="K23" s="18"/>
      <c r="L23" s="18"/>
      <c r="M23" s="18"/>
      <c r="N23" s="87">
        <v>18</v>
      </c>
      <c r="O23" s="87" t="s">
        <v>2104</v>
      </c>
      <c r="P23" s="87" t="s">
        <v>2105</v>
      </c>
      <c r="Q23" s="87" t="s">
        <v>1247</v>
      </c>
      <c r="R23" s="18"/>
      <c r="S23" s="18"/>
      <c r="T23" s="18"/>
      <c r="U23" s="18"/>
      <c r="V23" s="18"/>
      <c r="W23" s="18"/>
      <c r="X23" s="87">
        <v>18</v>
      </c>
      <c r="Y23" s="769" t="s">
        <v>2104</v>
      </c>
      <c r="Z23" s="87" t="s">
        <v>2105</v>
      </c>
      <c r="AA23" s="87" t="s">
        <v>1247</v>
      </c>
      <c r="AB23" s="18"/>
      <c r="AC23" s="87">
        <v>18</v>
      </c>
      <c r="AD23" s="87" t="s">
        <v>1774</v>
      </c>
      <c r="AE23" s="87" t="s">
        <v>1775</v>
      </c>
      <c r="AF23" s="87" t="s">
        <v>1247</v>
      </c>
    </row>
    <row r="24" spans="1:32" ht="12">
      <c r="A24" s="18"/>
      <c r="B24" s="18"/>
      <c r="C24" s="18"/>
      <c r="D24" s="18"/>
      <c r="E24" s="18"/>
      <c r="F24" s="18"/>
      <c r="G24" s="18"/>
      <c r="H24" s="18"/>
      <c r="I24" s="18"/>
      <c r="J24" s="18"/>
      <c r="K24" s="18"/>
      <c r="L24" s="18"/>
      <c r="M24" s="18"/>
      <c r="N24" s="87">
        <v>19</v>
      </c>
      <c r="O24" s="87" t="s">
        <v>2125</v>
      </c>
      <c r="P24" s="87" t="s">
        <v>2126</v>
      </c>
      <c r="Q24" s="87" t="s">
        <v>1247</v>
      </c>
      <c r="R24" s="18"/>
      <c r="S24" s="18"/>
      <c r="T24" s="18"/>
      <c r="U24" s="18"/>
      <c r="V24" s="18"/>
      <c r="W24" s="18"/>
      <c r="X24" s="87">
        <v>19</v>
      </c>
      <c r="Y24" s="769" t="s">
        <v>2125</v>
      </c>
      <c r="Z24" s="87" t="s">
        <v>2126</v>
      </c>
      <c r="AA24" s="87" t="s">
        <v>1247</v>
      </c>
      <c r="AB24" s="18"/>
      <c r="AC24" s="87">
        <v>19</v>
      </c>
      <c r="AD24" s="87" t="s">
        <v>1762</v>
      </c>
      <c r="AE24" s="87" t="s">
        <v>1763</v>
      </c>
      <c r="AF24" s="87" t="s">
        <v>1247</v>
      </c>
    </row>
    <row r="25" spans="1:32" ht="12">
      <c r="A25" s="18"/>
      <c r="B25" s="18"/>
      <c r="C25" s="18"/>
      <c r="D25" s="18"/>
      <c r="E25" s="18"/>
      <c r="F25" s="18"/>
      <c r="G25" s="18"/>
      <c r="H25" s="18"/>
      <c r="I25" s="18"/>
      <c r="J25" s="18"/>
      <c r="K25" s="18"/>
      <c r="L25" s="18"/>
      <c r="M25" s="18"/>
      <c r="N25" s="87">
        <v>20</v>
      </c>
      <c r="O25" s="87" t="s">
        <v>2146</v>
      </c>
      <c r="P25" s="87" t="s">
        <v>2147</v>
      </c>
      <c r="Q25" s="87" t="s">
        <v>1247</v>
      </c>
      <c r="R25" s="18"/>
      <c r="S25" s="18"/>
      <c r="T25" s="18"/>
      <c r="U25" s="18"/>
      <c r="V25" s="18"/>
      <c r="W25" s="18"/>
      <c r="X25" s="87">
        <v>20</v>
      </c>
      <c r="Y25" s="769" t="s">
        <v>2146</v>
      </c>
      <c r="Z25" s="87" t="s">
        <v>2147</v>
      </c>
      <c r="AA25" s="87" t="s">
        <v>1247</v>
      </c>
      <c r="AB25" s="18"/>
      <c r="AC25" s="87">
        <v>20</v>
      </c>
      <c r="AD25" s="87" t="s">
        <v>1766</v>
      </c>
      <c r="AE25" s="87" t="s">
        <v>1767</v>
      </c>
      <c r="AF25" s="87" t="s">
        <v>1247</v>
      </c>
    </row>
    <row r="26" spans="1:32" ht="12">
      <c r="A26" s="18"/>
      <c r="B26" s="18"/>
      <c r="C26" s="18"/>
      <c r="D26" s="18"/>
      <c r="E26" s="18"/>
      <c r="F26" s="18"/>
      <c r="G26" s="18"/>
      <c r="H26" s="18"/>
      <c r="I26" s="18"/>
      <c r="J26" s="18"/>
      <c r="K26" s="18"/>
      <c r="L26" s="18"/>
      <c r="M26" s="18"/>
      <c r="N26" s="87">
        <v>21</v>
      </c>
      <c r="O26" s="87" t="s">
        <v>2167</v>
      </c>
      <c r="P26" s="87" t="s">
        <v>2168</v>
      </c>
      <c r="Q26" s="87" t="s">
        <v>1247</v>
      </c>
      <c r="R26" s="18"/>
      <c r="S26" s="18"/>
      <c r="T26" s="18"/>
      <c r="U26" s="18"/>
      <c r="V26" s="18"/>
      <c r="W26" s="18"/>
      <c r="X26" s="87">
        <v>21</v>
      </c>
      <c r="Y26" s="769" t="s">
        <v>2167</v>
      </c>
      <c r="Z26" s="87" t="s">
        <v>2168</v>
      </c>
      <c r="AA26" s="87" t="s">
        <v>1247</v>
      </c>
      <c r="AB26" s="18"/>
      <c r="AC26" s="87">
        <v>21</v>
      </c>
      <c r="AD26" s="87" t="s">
        <v>1742</v>
      </c>
      <c r="AE26" s="87" t="s">
        <v>1743</v>
      </c>
      <c r="AF26" s="87" t="s">
        <v>1247</v>
      </c>
    </row>
    <row r="27" spans="1:32" ht="12">
      <c r="A27" s="18"/>
      <c r="B27" s="18"/>
      <c r="C27" s="18"/>
      <c r="D27" s="18"/>
      <c r="E27" s="18"/>
      <c r="F27" s="18"/>
      <c r="G27" s="18"/>
      <c r="H27" s="18"/>
      <c r="I27" s="18"/>
      <c r="J27" s="18"/>
      <c r="K27" s="18"/>
      <c r="L27" s="18"/>
      <c r="M27" s="18"/>
      <c r="N27" s="87">
        <v>22</v>
      </c>
      <c r="O27" s="87" t="s">
        <v>1698</v>
      </c>
      <c r="P27" s="87" t="s">
        <v>1699</v>
      </c>
      <c r="Q27" s="87" t="s">
        <v>1247</v>
      </c>
      <c r="R27" s="18"/>
      <c r="S27" s="18"/>
      <c r="T27" s="18"/>
      <c r="U27" s="18"/>
      <c r="V27" s="18"/>
      <c r="W27" s="18"/>
      <c r="X27" s="87">
        <v>22</v>
      </c>
      <c r="Y27" s="769" t="s">
        <v>1698</v>
      </c>
      <c r="Z27" s="87" t="s">
        <v>1699</v>
      </c>
      <c r="AA27" s="87" t="s">
        <v>1247</v>
      </c>
      <c r="AB27" s="18"/>
      <c r="AC27" s="87">
        <v>22</v>
      </c>
      <c r="AD27" s="87" t="s">
        <v>2351</v>
      </c>
      <c r="AE27" s="87" t="s">
        <v>2352</v>
      </c>
      <c r="AF27" s="87" t="s">
        <v>1247</v>
      </c>
    </row>
    <row r="28" spans="1:32" ht="12">
      <c r="A28" s="18"/>
      <c r="B28" s="18"/>
      <c r="C28" s="18"/>
      <c r="D28" s="18"/>
      <c r="E28" s="18"/>
      <c r="F28" s="18"/>
      <c r="G28" s="18"/>
      <c r="H28" s="18"/>
      <c r="I28" s="18"/>
      <c r="J28" s="18"/>
      <c r="K28" s="18"/>
      <c r="L28" s="18"/>
      <c r="M28" s="18"/>
      <c r="N28" s="87">
        <v>23</v>
      </c>
      <c r="O28" s="87" t="s">
        <v>2205</v>
      </c>
      <c r="P28" s="87" t="s">
        <v>2206</v>
      </c>
      <c r="Q28" s="87" t="s">
        <v>1247</v>
      </c>
      <c r="R28" s="18"/>
      <c r="S28" s="18"/>
      <c r="T28" s="18"/>
      <c r="U28" s="18"/>
      <c r="V28" s="18"/>
      <c r="W28" s="18"/>
      <c r="X28" s="87">
        <v>23</v>
      </c>
      <c r="Y28" s="769" t="s">
        <v>2205</v>
      </c>
      <c r="Z28" s="87" t="s">
        <v>2206</v>
      </c>
      <c r="AA28" s="87" t="s">
        <v>1247</v>
      </c>
      <c r="AB28" s="18"/>
      <c r="AC28" s="87">
        <v>23</v>
      </c>
      <c r="AD28" s="87" t="s">
        <v>1738</v>
      </c>
      <c r="AE28" s="87" t="s">
        <v>1739</v>
      </c>
      <c r="AF28" s="87" t="s">
        <v>1247</v>
      </c>
    </row>
    <row r="29" spans="1:32" ht="12">
      <c r="A29" s="18"/>
      <c r="B29" s="18"/>
      <c r="C29" s="18"/>
      <c r="D29" s="18"/>
      <c r="E29" s="18"/>
      <c r="F29" s="18"/>
      <c r="G29" s="18"/>
      <c r="H29" s="18"/>
      <c r="I29" s="18"/>
      <c r="J29" s="18"/>
      <c r="K29" s="18"/>
      <c r="L29" s="18"/>
      <c r="M29" s="18"/>
      <c r="N29" s="87">
        <v>24</v>
      </c>
      <c r="O29" s="87" t="s">
        <v>2226</v>
      </c>
      <c r="P29" s="87" t="s">
        <v>2227</v>
      </c>
      <c r="Q29" s="87" t="s">
        <v>1247</v>
      </c>
      <c r="R29" s="18"/>
      <c r="S29" s="18"/>
      <c r="T29" s="18"/>
      <c r="U29" s="18"/>
      <c r="V29" s="18"/>
      <c r="W29" s="18"/>
      <c r="X29" s="87">
        <v>24</v>
      </c>
      <c r="Y29" s="769" t="s">
        <v>2226</v>
      </c>
      <c r="Z29" s="87" t="s">
        <v>2227</v>
      </c>
      <c r="AA29" s="87" t="s">
        <v>1247</v>
      </c>
      <c r="AB29" s="18"/>
      <c r="AC29" s="87">
        <v>24</v>
      </c>
      <c r="AD29" s="87" t="s">
        <v>1770</v>
      </c>
      <c r="AE29" s="87" t="s">
        <v>1771</v>
      </c>
      <c r="AF29" s="87" t="s">
        <v>1247</v>
      </c>
    </row>
    <row r="30" spans="1:32" ht="12">
      <c r="A30" s="18"/>
      <c r="B30" s="18"/>
      <c r="C30" s="18"/>
      <c r="D30" s="18"/>
      <c r="E30" s="18"/>
      <c r="F30" s="18"/>
      <c r="G30" s="18"/>
      <c r="H30" s="18"/>
      <c r="I30" s="18"/>
      <c r="J30" s="18"/>
      <c r="K30" s="18"/>
      <c r="L30" s="18"/>
      <c r="M30" s="18"/>
      <c r="N30" s="87">
        <v>25</v>
      </c>
      <c r="O30" s="87" t="s">
        <v>2247</v>
      </c>
      <c r="P30" s="87" t="s">
        <v>2248</v>
      </c>
      <c r="Q30" s="87" t="s">
        <v>1247</v>
      </c>
      <c r="R30" s="18"/>
      <c r="S30" s="18"/>
      <c r="T30" s="18"/>
      <c r="U30" s="18"/>
      <c r="V30" s="18"/>
      <c r="W30" s="18"/>
      <c r="X30" s="87">
        <v>25</v>
      </c>
      <c r="Y30" s="769" t="s">
        <v>2247</v>
      </c>
      <c r="Z30" s="87" t="s">
        <v>2248</v>
      </c>
      <c r="AA30" s="87" t="s">
        <v>1247</v>
      </c>
      <c r="AB30" s="18"/>
      <c r="AC30" s="87">
        <v>25</v>
      </c>
      <c r="AD30" s="87" t="s">
        <v>1746</v>
      </c>
      <c r="AE30" s="87" t="s">
        <v>1747</v>
      </c>
      <c r="AF30" s="87" t="s">
        <v>1247</v>
      </c>
    </row>
    <row r="31" spans="1:32" ht="12">
      <c r="A31" s="18"/>
      <c r="B31" s="18"/>
      <c r="C31" s="18"/>
      <c r="D31" s="18"/>
      <c r="E31" s="18"/>
      <c r="F31" s="18"/>
      <c r="G31" s="18"/>
      <c r="H31" s="18"/>
      <c r="I31" s="18"/>
      <c r="J31" s="18"/>
      <c r="K31" s="18"/>
      <c r="L31" s="18"/>
      <c r="M31" s="18"/>
      <c r="N31" s="87">
        <v>26</v>
      </c>
      <c r="O31" s="87" t="s">
        <v>1686</v>
      </c>
      <c r="P31" s="87" t="s">
        <v>1687</v>
      </c>
      <c r="Q31" s="87" t="s">
        <v>1247</v>
      </c>
      <c r="R31" s="18"/>
      <c r="S31" s="18"/>
      <c r="T31" s="18"/>
      <c r="U31" s="18"/>
      <c r="V31" s="18"/>
      <c r="W31" s="18"/>
      <c r="X31" s="87">
        <v>26</v>
      </c>
      <c r="Y31" s="769" t="s">
        <v>1686</v>
      </c>
      <c r="Z31" s="87" t="s">
        <v>1687</v>
      </c>
      <c r="AA31" s="87" t="s">
        <v>1247</v>
      </c>
      <c r="AB31" s="18"/>
      <c r="AC31" s="87">
        <v>26</v>
      </c>
      <c r="AD31" s="87" t="s">
        <v>2403</v>
      </c>
      <c r="AE31" s="87" t="s">
        <v>2404</v>
      </c>
      <c r="AF31" s="87" t="s">
        <v>1247</v>
      </c>
    </row>
    <row r="32" spans="1:32" ht="12">
      <c r="A32" s="18"/>
      <c r="B32" s="18"/>
      <c r="C32" s="18"/>
      <c r="D32" s="18"/>
      <c r="E32" s="18"/>
      <c r="F32" s="18"/>
      <c r="G32" s="18"/>
      <c r="H32" s="18"/>
      <c r="I32" s="18"/>
      <c r="J32" s="18"/>
      <c r="K32" s="18"/>
      <c r="L32" s="18"/>
      <c r="M32" s="18"/>
      <c r="N32" s="87">
        <v>27</v>
      </c>
      <c r="O32" s="87" t="s">
        <v>2285</v>
      </c>
      <c r="P32" s="87" t="s">
        <v>2286</v>
      </c>
      <c r="Q32" s="87" t="s">
        <v>1247</v>
      </c>
      <c r="R32" s="18"/>
      <c r="S32" s="18"/>
      <c r="T32" s="18"/>
      <c r="U32" s="18"/>
      <c r="V32" s="18"/>
      <c r="W32" s="18"/>
      <c r="X32" s="87">
        <v>27</v>
      </c>
      <c r="Y32" s="769" t="s">
        <v>2285</v>
      </c>
      <c r="Z32" s="87" t="s">
        <v>2286</v>
      </c>
      <c r="AA32" s="87" t="s">
        <v>1247</v>
      </c>
      <c r="AB32" s="18"/>
      <c r="AC32" s="87">
        <v>27</v>
      </c>
      <c r="AD32" s="87" t="s">
        <v>1778</v>
      </c>
      <c r="AE32" s="87" t="s">
        <v>1779</v>
      </c>
      <c r="AF32" s="87" t="s">
        <v>1247</v>
      </c>
    </row>
    <row r="33" spans="1:32" ht="12">
      <c r="A33" s="18"/>
      <c r="B33" s="18"/>
      <c r="C33" s="18"/>
      <c r="D33" s="18"/>
      <c r="E33" s="18"/>
      <c r="F33" s="18"/>
      <c r="G33" s="18"/>
      <c r="H33" s="18"/>
      <c r="I33" s="18"/>
      <c r="J33" s="18"/>
      <c r="K33" s="18"/>
      <c r="L33" s="18"/>
      <c r="M33" s="18"/>
      <c r="N33" s="87">
        <v>28</v>
      </c>
      <c r="O33" s="87" t="s">
        <v>2306</v>
      </c>
      <c r="P33" s="87" t="s">
        <v>2307</v>
      </c>
      <c r="Q33" s="87" t="s">
        <v>1247</v>
      </c>
      <c r="R33" s="18"/>
      <c r="S33" s="18"/>
      <c r="T33" s="18"/>
      <c r="U33" s="18"/>
      <c r="V33" s="18"/>
      <c r="W33" s="18"/>
      <c r="X33" s="87">
        <v>28</v>
      </c>
      <c r="Y33" s="769" t="s">
        <v>2306</v>
      </c>
      <c r="Z33" s="87" t="s">
        <v>2307</v>
      </c>
      <c r="AA33" s="87" t="s">
        <v>1247</v>
      </c>
      <c r="AB33" s="18"/>
      <c r="AC33" s="87">
        <v>28</v>
      </c>
      <c r="AD33" s="87" t="s">
        <v>1754</v>
      </c>
      <c r="AE33" s="87" t="s">
        <v>1755</v>
      </c>
      <c r="AF33" s="87" t="s">
        <v>1247</v>
      </c>
    </row>
    <row r="34" spans="1:32" ht="12">
      <c r="A34" s="18"/>
      <c r="B34" s="18"/>
      <c r="C34" s="18"/>
      <c r="D34" s="18"/>
      <c r="E34" s="18"/>
      <c r="F34" s="18"/>
      <c r="G34" s="18"/>
      <c r="H34" s="18"/>
      <c r="I34" s="18"/>
      <c r="J34" s="18"/>
      <c r="K34" s="18"/>
      <c r="L34" s="18"/>
      <c r="M34" s="18"/>
      <c r="N34" s="87">
        <v>29</v>
      </c>
      <c r="O34" s="87" t="s">
        <v>2327</v>
      </c>
      <c r="P34" s="87" t="s">
        <v>2328</v>
      </c>
      <c r="Q34" s="87" t="s">
        <v>1247</v>
      </c>
      <c r="R34" s="18"/>
      <c r="S34" s="18"/>
      <c r="T34" s="18"/>
      <c r="U34" s="18"/>
      <c r="V34" s="18"/>
      <c r="W34" s="18"/>
      <c r="X34" s="87">
        <v>29</v>
      </c>
      <c r="Y34" s="769" t="s">
        <v>2327</v>
      </c>
      <c r="Z34" s="87" t="s">
        <v>2328</v>
      </c>
      <c r="AA34" s="87" t="s">
        <v>1247</v>
      </c>
      <c r="AB34" s="18"/>
      <c r="AC34" s="87">
        <v>29</v>
      </c>
      <c r="AD34" s="87" t="s">
        <v>2247</v>
      </c>
      <c r="AE34" s="87" t="s">
        <v>2248</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2406</v>
      </c>
      <c r="AE35" s="87" t="s">
        <v>2407</v>
      </c>
      <c r="AF35" s="87" t="s">
        <v>1247</v>
      </c>
    </row>
    <row r="36" spans="1:32" ht="12">
      <c r="A36" s="18"/>
      <c r="B36" s="18"/>
      <c r="C36" s="18"/>
      <c r="D36" s="18"/>
      <c r="E36" s="18"/>
      <c r="F36" s="18"/>
      <c r="G36" s="18"/>
      <c r="H36" s="18"/>
      <c r="I36" s="18"/>
      <c r="J36" s="18"/>
      <c r="K36" s="18"/>
      <c r="L36" s="18"/>
      <c r="M36" s="18"/>
      <c r="N36" s="87">
        <v>31</v>
      </c>
      <c r="O36" s="87" t="s">
        <v>2376</v>
      </c>
      <c r="P36" s="87" t="s">
        <v>2377</v>
      </c>
      <c r="Q36" s="87" t="s">
        <v>1245</v>
      </c>
      <c r="R36" s="18"/>
      <c r="S36" s="18"/>
      <c r="T36" s="18"/>
      <c r="U36" s="18"/>
      <c r="V36" s="18"/>
      <c r="W36" s="18"/>
      <c r="X36" s="87">
        <v>31</v>
      </c>
      <c r="Y36" s="769">
        <v>0</v>
      </c>
      <c r="Z36" s="87">
        <v>0</v>
      </c>
      <c r="AA36" s="87">
        <v>0</v>
      </c>
      <c r="AB36" s="18"/>
      <c r="AC36" s="87">
        <v>31</v>
      </c>
      <c r="AD36" s="87" t="s">
        <v>1637</v>
      </c>
      <c r="AE36" s="87" t="s">
        <v>1638</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1734</v>
      </c>
      <c r="AE37" s="87" t="s">
        <v>1735</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2371</v>
      </c>
      <c r="AE38" s="87" t="s">
        <v>2372</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1730</v>
      </c>
      <c r="AE39" s="87" t="s">
        <v>1731</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03</v>
      </c>
      <c r="I4" s="80" t="str">
        <f>HLOOKUP(I3,比較地域マスタ!$E$5:$L$6,2,0)</f>
        <v>岩手県</v>
      </c>
      <c r="J4" s="80" t="str">
        <f>HLOOKUP(J3,比較地域マスタ!$E$5:$L$6,2,0)</f>
        <v>普代村</v>
      </c>
      <c r="K4" s="80" t="str">
        <f>HLOOKUP(K3,比較地域マスタ!$E$5:$L$6,2,0)</f>
        <v>03485</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普代村</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3.591590502837934</v>
      </c>
      <c r="BB5" s="34"/>
      <c r="BC5" s="19"/>
      <c r="BD5" s="364">
        <f>AC35</f>
        <v>6.2272784833523431</v>
      </c>
      <c r="BE5" s="34"/>
      <c r="BF5" s="19"/>
      <c r="BG5" s="364">
        <f>AK35</f>
        <v>3.7894642825877853</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1.8749788084587653</v>
      </c>
      <c r="BA6" s="19"/>
      <c r="BB6" s="34"/>
      <c r="BC6" s="364">
        <f>AC36</f>
        <v>2.8727523042504925</v>
      </c>
      <c r="BD6" s="19"/>
      <c r="BE6" s="34"/>
      <c r="BF6" s="364">
        <f>AK36</f>
        <v>3.2129277749742875</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0.31248356881750983</v>
      </c>
      <c r="BA7" s="19"/>
      <c r="BB7" s="34"/>
      <c r="BC7" s="364">
        <f>AC37</f>
        <v>0.25862778137223452</v>
      </c>
      <c r="BD7" s="19"/>
      <c r="BE7" s="34"/>
      <c r="BF7" s="364">
        <f t="shared" ref="BF7:BF8" si="0">AK37</f>
        <v>0.25524805044432247</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1.4041281255616591</v>
      </c>
      <c r="BA8" s="19"/>
      <c r="BB8" s="34"/>
      <c r="BC8" s="364">
        <f>AC38</f>
        <v>3.0958983977296155</v>
      </c>
      <c r="BD8" s="19"/>
      <c r="BE8" s="34"/>
      <c r="BF8" s="364">
        <f t="shared" si="0"/>
        <v>0.32128845716917548</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21.608360286176069</v>
      </c>
      <c r="P9" s="500">
        <f>P10+P14+P15+P16+P22</f>
        <v>0.99999999999999989</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2.7546640684478314</v>
      </c>
      <c r="BA9" s="364">
        <f>AZ9</f>
        <v>2.7546640684478314</v>
      </c>
      <c r="BB9" s="34"/>
      <c r="BC9" s="364">
        <f>AC39</f>
        <v>3.2455046546973767</v>
      </c>
      <c r="BD9" s="364">
        <f>AC39</f>
        <v>3.2455046546973767</v>
      </c>
      <c r="BE9" s="34"/>
      <c r="BF9" s="364">
        <f>AK39</f>
        <v>3.0491393103899029</v>
      </c>
      <c r="BG9" s="364">
        <f>AK39</f>
        <v>3.0491393103899029</v>
      </c>
      <c r="BH9" s="34"/>
    </row>
    <row r="10" spans="1:62" ht="17.100000000000001" customHeight="1" thickBot="1">
      <c r="B10" s="366"/>
      <c r="C10" s="367"/>
      <c r="D10" s="369"/>
      <c r="E10" s="369"/>
      <c r="F10" s="369"/>
      <c r="G10" s="368"/>
      <c r="H10" s="368"/>
      <c r="I10" s="369"/>
      <c r="J10" s="370"/>
      <c r="K10" s="377"/>
      <c r="L10" s="286" t="s">
        <v>31</v>
      </c>
      <c r="M10" s="286"/>
      <c r="N10" s="622"/>
      <c r="O10" s="1025">
        <f>SUM(O11:O13)</f>
        <v>3.591590502837934</v>
      </c>
      <c r="P10" s="501">
        <f t="shared" ref="P10:P22" si="1">O10/$O$9</f>
        <v>0.16621300530312108</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6.3863707783288177</v>
      </c>
      <c r="BA10" s="364">
        <f>AZ10</f>
        <v>6.3863707783288177</v>
      </c>
      <c r="BB10" s="34"/>
      <c r="BC10" s="364">
        <f>AC40</f>
        <v>5.9577781974557933</v>
      </c>
      <c r="BD10" s="364">
        <f>AC40</f>
        <v>5.9577781974557933</v>
      </c>
      <c r="BE10" s="34"/>
      <c r="BF10" s="364">
        <f>AK40</f>
        <v>4.2653425241484983</v>
      </c>
      <c r="BG10" s="364">
        <f>AK40</f>
        <v>4.2653425241484983</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1.8749788084587653</v>
      </c>
      <c r="P11" s="502">
        <f t="shared" si="1"/>
        <v>8.6770989729298503E-2</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8.5707076757056786</v>
      </c>
      <c r="BB11" s="34"/>
      <c r="BC11" s="364"/>
      <c r="BD11" s="364">
        <f>AC41</f>
        <v>7.8652170711917027</v>
      </c>
      <c r="BE11" s="34"/>
      <c r="BF11" s="19"/>
      <c r="BG11" s="364">
        <f>AK41</f>
        <v>6.4299833749583799</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0.31248356881750983</v>
      </c>
      <c r="P12" s="502">
        <f t="shared" si="1"/>
        <v>1.4461234664687673E-2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8.3768190593829548</v>
      </c>
      <c r="BA12" s="19"/>
      <c r="BB12" s="34"/>
      <c r="BC12" s="364">
        <f>AC42</f>
        <v>7.636861522649486</v>
      </c>
      <c r="BD12" s="19"/>
      <c r="BE12" s="34"/>
      <c r="BF12" s="364">
        <f>AK42</f>
        <v>6.2818208358711711</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1.4041281255616591</v>
      </c>
      <c r="P13" s="502">
        <f t="shared" si="1"/>
        <v>6.4980780909134922E-2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0.193888616322724</v>
      </c>
      <c r="BA13" s="19"/>
      <c r="BB13" s="34"/>
      <c r="BC13" s="364">
        <f>AC45</f>
        <v>0.22835554854221651</v>
      </c>
      <c r="BD13" s="19"/>
      <c r="BE13" s="34"/>
      <c r="BF13" s="364">
        <f>AK45</f>
        <v>0.14816253908720869</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2.7546640684478314</v>
      </c>
      <c r="P14" s="501">
        <f t="shared" si="1"/>
        <v>0.12748140219645104</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6.3863707783288177</v>
      </c>
      <c r="P15" s="501">
        <f t="shared" si="1"/>
        <v>0.2955509207431391</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0.305027260855805</v>
      </c>
      <c r="BA15" s="364">
        <f>AZ15</f>
        <v>0.305027260855805</v>
      </c>
      <c r="BB15" s="34"/>
      <c r="BC15" s="364">
        <f>AC47</f>
        <v>0.48535984982994501</v>
      </c>
      <c r="BD15" s="364">
        <f>AC47</f>
        <v>0.48535984982994501</v>
      </c>
      <c r="BE15" s="34"/>
      <c r="BF15" s="364">
        <f>AK47</f>
        <v>0.48784133823164572</v>
      </c>
      <c r="BG15" s="364">
        <f>AK47</f>
        <v>0.48784133823164572</v>
      </c>
      <c r="BH15" s="34"/>
    </row>
    <row r="16" spans="1:62" ht="17.100000000000001" customHeight="1" thickBot="1">
      <c r="B16" s="366"/>
      <c r="C16" s="367"/>
      <c r="D16" s="369"/>
      <c r="E16" s="369"/>
      <c r="F16" s="369"/>
      <c r="G16" s="368"/>
      <c r="H16" s="368"/>
      <c r="I16" s="369"/>
      <c r="J16" s="370"/>
      <c r="K16" s="378"/>
      <c r="L16" s="286" t="s">
        <v>44</v>
      </c>
      <c r="M16" s="387"/>
      <c r="N16" s="388"/>
      <c r="O16" s="1025">
        <f>SUM(O18:O21)</f>
        <v>8.5707076757056786</v>
      </c>
      <c r="P16" s="501">
        <f t="shared" si="1"/>
        <v>0.39663850297742315</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8.3768190593829548</v>
      </c>
      <c r="P17" s="502">
        <f t="shared" si="1"/>
        <v>0.38766565109255502</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3.0464357408666807</v>
      </c>
      <c r="P18" s="502">
        <f t="shared" si="1"/>
        <v>0.14098412376137748</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5.3303833185162741</v>
      </c>
      <c r="P19" s="502">
        <f t="shared" si="1"/>
        <v>0.24668152733117757</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0.193888616322724</v>
      </c>
      <c r="P20" s="502">
        <f t="shared" si="1"/>
        <v>8.9728518848681028E-3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0.305027260855805</v>
      </c>
      <c r="P22" s="679">
        <f t="shared" si="1"/>
        <v>1.4116168779865539E-2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3.2812214445265036</v>
      </c>
      <c r="AZ22" s="364">
        <f t="shared" si="3"/>
        <v>6.7369423165532503</v>
      </c>
      <c r="BA22" s="364">
        <f t="shared" si="3"/>
        <v>5.8662285528110729</v>
      </c>
      <c r="BB22" s="364">
        <f t="shared" si="3"/>
        <v>7.7460230000771437</v>
      </c>
      <c r="BC22" s="364">
        <f t="shared" si="3"/>
        <v>7.5315156108428214</v>
      </c>
      <c r="BD22" s="364">
        <f t="shared" si="3"/>
        <v>6.2272784833523431</v>
      </c>
      <c r="BE22" s="364">
        <f t="shared" si="3"/>
        <v>4.3655528032401953</v>
      </c>
      <c r="BF22" s="364">
        <f t="shared" si="3"/>
        <v>5.4930904334415018</v>
      </c>
      <c r="BG22" s="364">
        <f t="shared" si="3"/>
        <v>5.3557959202871936</v>
      </c>
      <c r="BH22" s="364">
        <f t="shared" si="3"/>
        <v>5.491891792804938</v>
      </c>
      <c r="BI22" s="364">
        <f t="shared" si="3"/>
        <v>4.5292474965043903</v>
      </c>
      <c r="BJ22" s="364">
        <f t="shared" si="3"/>
        <v>3.9047888916788227</v>
      </c>
      <c r="BK22" s="364">
        <f t="shared" si="3"/>
        <v>4.4430526135260848</v>
      </c>
      <c r="BL22" s="364">
        <f t="shared" si="3"/>
        <v>3.7894642825877853</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3.0846425012783407</v>
      </c>
      <c r="AZ23" s="399">
        <f t="shared" ref="AZ23:BL23" si="4">Y39</f>
        <v>2.8844565731841301</v>
      </c>
      <c r="BA23" s="399">
        <f t="shared" si="4"/>
        <v>2.7546070092547339</v>
      </c>
      <c r="BB23" s="399">
        <f t="shared" si="4"/>
        <v>3.3927960110911934</v>
      </c>
      <c r="BC23" s="399">
        <f t="shared" si="4"/>
        <v>3.3827479322370815</v>
      </c>
      <c r="BD23" s="399">
        <f t="shared" si="4"/>
        <v>3.2455046546973767</v>
      </c>
      <c r="BE23" s="399">
        <f t="shared" si="4"/>
        <v>4.2069395344690559</v>
      </c>
      <c r="BF23" s="399">
        <f t="shared" si="4"/>
        <v>4.4397911016417551</v>
      </c>
      <c r="BG23" s="399">
        <f t="shared" si="4"/>
        <v>3.5441981052509579</v>
      </c>
      <c r="BH23" s="399">
        <f t="shared" si="4"/>
        <v>3.1812152451303835</v>
      </c>
      <c r="BI23" s="399">
        <f t="shared" si="4"/>
        <v>3.4020503289266903</v>
      </c>
      <c r="BJ23" s="399">
        <f t="shared" si="4"/>
        <v>3.1698210225160701</v>
      </c>
      <c r="BK23" s="399">
        <f t="shared" si="4"/>
        <v>2.7255652802877584</v>
      </c>
      <c r="BL23" s="399">
        <f t="shared" si="4"/>
        <v>3.0491393103899029</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5.2880150767828011</v>
      </c>
      <c r="AZ24" s="364">
        <f t="shared" ref="AZ24:BL24" si="5">Y40</f>
        <v>5.0370417315911906</v>
      </c>
      <c r="BA24" s="364">
        <f t="shared" si="5"/>
        <v>5.229957511161194</v>
      </c>
      <c r="BB24" s="364">
        <f t="shared" si="5"/>
        <v>6.3468238629780185</v>
      </c>
      <c r="BC24" s="364">
        <f t="shared" si="5"/>
        <v>6.8953478267494281</v>
      </c>
      <c r="BD24" s="364">
        <f t="shared" si="5"/>
        <v>5.9577781974557933</v>
      </c>
      <c r="BE24" s="364">
        <f t="shared" si="5"/>
        <v>5.2410863651602444</v>
      </c>
      <c r="BF24" s="364">
        <f t="shared" si="5"/>
        <v>6.0062083868199263</v>
      </c>
      <c r="BG24" s="364">
        <f t="shared" si="5"/>
        <v>5.4683441981971299</v>
      </c>
      <c r="BH24" s="364">
        <f t="shared" si="5"/>
        <v>5.4139220208090242</v>
      </c>
      <c r="BI24" s="364">
        <f t="shared" si="5"/>
        <v>4.9347497769619419</v>
      </c>
      <c r="BJ24" s="364">
        <f t="shared" si="5"/>
        <v>4.525624772819655</v>
      </c>
      <c r="BK24" s="364">
        <f t="shared" si="5"/>
        <v>4.3080929753915616</v>
      </c>
      <c r="BL24" s="364">
        <f t="shared" si="5"/>
        <v>4.2653425241484983</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8.1175649086320298</v>
      </c>
      <c r="AZ25" s="364">
        <f t="shared" ref="AZ25:BL25" si="6">Y41</f>
        <v>8.0045505177817358</v>
      </c>
      <c r="BA25" s="364">
        <f t="shared" si="6"/>
        <v>8.1167550129041626</v>
      </c>
      <c r="BB25" s="364">
        <f t="shared" si="6"/>
        <v>7.3804214077710517</v>
      </c>
      <c r="BC25" s="364">
        <f t="shared" si="6"/>
        <v>7.5746268713990812</v>
      </c>
      <c r="BD25" s="364">
        <f t="shared" si="6"/>
        <v>7.8652170711917027</v>
      </c>
      <c r="BE25" s="364">
        <f t="shared" si="6"/>
        <v>7.7580401632186726</v>
      </c>
      <c r="BF25" s="364">
        <f t="shared" si="6"/>
        <v>7.668664603469324</v>
      </c>
      <c r="BG25" s="364">
        <f t="shared" si="6"/>
        <v>7.8067822479492746</v>
      </c>
      <c r="BH25" s="364">
        <f t="shared" si="6"/>
        <v>7.5008991829798832</v>
      </c>
      <c r="BI25" s="364">
        <f t="shared" si="6"/>
        <v>7.2953092724429638</v>
      </c>
      <c r="BJ25" s="364">
        <f t="shared" si="6"/>
        <v>7.025973698593309</v>
      </c>
      <c r="BK25" s="364">
        <f t="shared" si="6"/>
        <v>6.425485627474302</v>
      </c>
      <c r="BL25" s="364">
        <f t="shared" si="6"/>
        <v>6.4299833749583799</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0.40233321604157968</v>
      </c>
      <c r="AZ26" s="364">
        <f t="shared" si="7"/>
        <v>0.47315269779400765</v>
      </c>
      <c r="BA26" s="364">
        <f t="shared" si="7"/>
        <v>0.41254394281402801</v>
      </c>
      <c r="BB26" s="364">
        <f t="shared" si="7"/>
        <v>0.46001837777828686</v>
      </c>
      <c r="BC26" s="364">
        <f t="shared" si="7"/>
        <v>0.480924671087538</v>
      </c>
      <c r="BD26" s="364">
        <f t="shared" si="7"/>
        <v>0.48535984982994501</v>
      </c>
      <c r="BE26" s="364">
        <f t="shared" si="7"/>
        <v>0.38401788989163743</v>
      </c>
      <c r="BF26" s="364">
        <f t="shared" si="7"/>
        <v>0.43734792989259413</v>
      </c>
      <c r="BG26" s="364">
        <f t="shared" si="7"/>
        <v>0.56324227932652315</v>
      </c>
      <c r="BH26" s="364">
        <f t="shared" si="7"/>
        <v>0.38892351471095005</v>
      </c>
      <c r="BI26" s="364">
        <f t="shared" si="7"/>
        <v>0.50173035861707804</v>
      </c>
      <c r="BJ26" s="364">
        <f t="shared" si="7"/>
        <v>0.59584873733176436</v>
      </c>
      <c r="BK26" s="364">
        <f t="shared" si="7"/>
        <v>0.43887307245017498</v>
      </c>
      <c r="BL26" s="364">
        <f t="shared" si="7"/>
        <v>0.48784133823164572</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20.173777147261255</v>
      </c>
      <c r="AZ27" s="364">
        <f t="shared" si="8"/>
        <v>23.13614383690431</v>
      </c>
      <c r="BA27" s="364">
        <f t="shared" si="8"/>
        <v>22.380092028945192</v>
      </c>
      <c r="BB27" s="364">
        <f t="shared" si="8"/>
        <v>25.326082659695697</v>
      </c>
      <c r="BC27" s="364">
        <f t="shared" si="8"/>
        <v>25.865162912315949</v>
      </c>
      <c r="BD27" s="364">
        <f t="shared" si="8"/>
        <v>23.781138256527161</v>
      </c>
      <c r="BE27" s="364">
        <f t="shared" si="8"/>
        <v>21.955636755979807</v>
      </c>
      <c r="BF27" s="364">
        <f t="shared" si="8"/>
        <v>24.045102455265102</v>
      </c>
      <c r="BG27" s="364">
        <f t="shared" si="8"/>
        <v>22.738362751011081</v>
      </c>
      <c r="BH27" s="364">
        <f t="shared" si="8"/>
        <v>21.976851756435178</v>
      </c>
      <c r="BI27" s="364">
        <f t="shared" si="8"/>
        <v>20.663087233453066</v>
      </c>
      <c r="BJ27" s="364">
        <f t="shared" si="8"/>
        <v>19.222057122939621</v>
      </c>
      <c r="BK27" s="364">
        <f t="shared" si="8"/>
        <v>18.341069569129882</v>
      </c>
      <c r="BL27" s="364">
        <f t="shared" si="8"/>
        <v>18.021770830316214</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23.781138256527161</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6.2272784833523431</v>
      </c>
      <c r="P31" s="501">
        <f t="shared" ref="P31:P43" si="9">O31/$O$30</f>
        <v>0.26185788149325251</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2.8727523042504925</v>
      </c>
      <c r="P32" s="502">
        <f t="shared" si="9"/>
        <v>0.12079961325913464</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0.25862778137223452</v>
      </c>
      <c r="P33" s="502">
        <f t="shared" si="9"/>
        <v>1.0875332315148938E-2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3.0958983977296155</v>
      </c>
      <c r="P34" s="502">
        <f t="shared" si="9"/>
        <v>0.13018293591896893</v>
      </c>
      <c r="Q34" s="371"/>
      <c r="R34" s="15"/>
      <c r="S34" s="366"/>
      <c r="T34" s="622" t="s">
        <v>29</v>
      </c>
      <c r="U34" s="375"/>
      <c r="V34" s="375"/>
      <c r="W34" s="375"/>
      <c r="X34" s="1012">
        <f>X35+X39+X40+X41+X47</f>
        <v>20.173777147261255</v>
      </c>
      <c r="Y34" s="1013">
        <f t="shared" ref="Y34:AK34" si="10">Y35+Y39+Y40+Y41+Y47</f>
        <v>23.13614383690431</v>
      </c>
      <c r="Z34" s="1013">
        <f t="shared" si="10"/>
        <v>22.380092028945192</v>
      </c>
      <c r="AA34" s="1013">
        <f t="shared" si="10"/>
        <v>25.326082659695697</v>
      </c>
      <c r="AB34" s="1013">
        <f t="shared" si="10"/>
        <v>25.865162912315949</v>
      </c>
      <c r="AC34" s="1013">
        <f t="shared" si="10"/>
        <v>23.781138256527161</v>
      </c>
      <c r="AD34" s="1013">
        <f t="shared" si="10"/>
        <v>21.955636755979807</v>
      </c>
      <c r="AE34" s="1013">
        <f t="shared" si="10"/>
        <v>24.045102455265102</v>
      </c>
      <c r="AF34" s="1013">
        <f t="shared" si="10"/>
        <v>22.738362751011081</v>
      </c>
      <c r="AG34" s="1013">
        <f t="shared" si="10"/>
        <v>21.976851756435178</v>
      </c>
      <c r="AH34" s="1013">
        <f t="shared" si="10"/>
        <v>20.663087233453066</v>
      </c>
      <c r="AI34" s="1013">
        <f t="shared" si="10"/>
        <v>19.222057122939621</v>
      </c>
      <c r="AJ34" s="1013">
        <f t="shared" si="10"/>
        <v>18.341069569129882</v>
      </c>
      <c r="AK34" s="1014">
        <f t="shared" si="10"/>
        <v>18.021770830316214</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3.2455046546973767</v>
      </c>
      <c r="P35" s="501">
        <f t="shared" si="9"/>
        <v>0.13647389875489199</v>
      </c>
      <c r="Q35" s="371"/>
      <c r="R35" s="15"/>
      <c r="S35" s="366"/>
      <c r="T35" s="377"/>
      <c r="U35" s="286" t="s">
        <v>31</v>
      </c>
      <c r="V35" s="387"/>
      <c r="W35" s="387"/>
      <c r="X35" s="1015">
        <f>SUM(X36:X38)</f>
        <v>3.2812214445265036</v>
      </c>
      <c r="Y35" s="1016">
        <f t="shared" ref="Y35:AK35" si="11">SUM(Y36:Y38)</f>
        <v>6.7369423165532503</v>
      </c>
      <c r="Z35" s="1016">
        <f t="shared" si="11"/>
        <v>5.8662285528110729</v>
      </c>
      <c r="AA35" s="1016">
        <f t="shared" si="11"/>
        <v>7.7460230000771437</v>
      </c>
      <c r="AB35" s="1016">
        <f t="shared" si="11"/>
        <v>7.5315156108428214</v>
      </c>
      <c r="AC35" s="1016">
        <f t="shared" si="11"/>
        <v>6.2272784833523431</v>
      </c>
      <c r="AD35" s="1016">
        <f t="shared" si="11"/>
        <v>4.3655528032401953</v>
      </c>
      <c r="AE35" s="1016">
        <f t="shared" si="11"/>
        <v>5.4930904334415018</v>
      </c>
      <c r="AF35" s="1016">
        <f t="shared" si="11"/>
        <v>5.3557959202871936</v>
      </c>
      <c r="AG35" s="1016">
        <f t="shared" si="11"/>
        <v>5.491891792804938</v>
      </c>
      <c r="AH35" s="1016">
        <f t="shared" si="11"/>
        <v>4.5292474965043903</v>
      </c>
      <c r="AI35" s="1016">
        <f t="shared" si="11"/>
        <v>3.9047888916788227</v>
      </c>
      <c r="AJ35" s="1016">
        <f t="shared" si="11"/>
        <v>4.4430526135260848</v>
      </c>
      <c r="AK35" s="1017">
        <f t="shared" si="11"/>
        <v>3.7894642825877853</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5.9577781974557933</v>
      </c>
      <c r="P36" s="501">
        <f t="shared" si="9"/>
        <v>0.25052535892896438</v>
      </c>
      <c r="Q36" s="371"/>
      <c r="R36" s="15"/>
      <c r="S36" s="401" t="s">
        <v>98</v>
      </c>
      <c r="T36" s="378"/>
      <c r="U36" s="389"/>
      <c r="V36" s="379" t="s">
        <v>98</v>
      </c>
      <c r="W36" s="402"/>
      <c r="X36" s="1018">
        <f>VLOOKUP(年度マスタ!$K$4&amp;"_"&amp;X$33,データシート1!$A:$BS,MATCH("aa_"&amp;$S36,データシート1!$A$1:$BS$1,0),0)</f>
        <v>2.6697398086603963</v>
      </c>
      <c r="Y36" s="1019">
        <f>VLOOKUP(年度マスタ!$K$4&amp;"_"&amp;Y$33,データシート1!$A:$BS,MATCH("aa_"&amp;$S36,データシート1!$A$1:$BS$1,0),0)</f>
        <v>2.6641076653760281</v>
      </c>
      <c r="Z36" s="1019">
        <f>VLOOKUP(年度マスタ!$K$4&amp;"_"&amp;Z$33,データシート1!$A:$BS,MATCH("aa_"&amp;$S36,データシート1!$A$1:$BS$1,0),0)</f>
        <v>2.082502350388908</v>
      </c>
      <c r="AA36" s="1019">
        <f>VLOOKUP(年度マスタ!$K$4&amp;"_"&amp;AA$33,データシート1!$A:$BS,MATCH("aa_"&amp;$S36,データシート1!$A$1:$BS$1,0),0)</f>
        <v>3.5731381334408749</v>
      </c>
      <c r="AB36" s="1019">
        <f>VLOOKUP(年度マスタ!$K$4&amp;"_"&amp;AB$33,データシート1!$A:$BS,MATCH("aa_"&amp;$S36,データシート1!$A$1:$BS$1,0),0)</f>
        <v>3.456893356294513</v>
      </c>
      <c r="AC36" s="1019">
        <f>VLOOKUP(年度マスタ!$K$4&amp;"_"&amp;AC$33,データシート1!$A:$BS,MATCH("aa_"&amp;$S36,データシート1!$A$1:$BS$1,0),0)</f>
        <v>2.8727523042504925</v>
      </c>
      <c r="AD36" s="1019">
        <f>VLOOKUP(年度マスタ!$K$4&amp;"_"&amp;AD$33,データシート1!$A:$BS,MATCH("aa_"&amp;$S36,データシート1!$A$1:$BS$1,0),0)</f>
        <v>3.8886671534917698</v>
      </c>
      <c r="AE36" s="1019">
        <f>VLOOKUP(年度マスタ!$K$4&amp;"_"&amp;AE$33,データシート1!$A:$BS,MATCH("aa_"&amp;$S36,データシート1!$A$1:$BS$1,0),0)</f>
        <v>5.0377732897781922</v>
      </c>
      <c r="AF36" s="1019">
        <f>VLOOKUP(年度マスタ!$K$4&amp;"_"&amp;AF$33,データシート1!$A:$BS,MATCH("aa_"&amp;$S36,データシート1!$A$1:$BS$1,0),0)</f>
        <v>4.8635453334727412</v>
      </c>
      <c r="AG36" s="1019">
        <f>VLOOKUP(年度マスタ!$K$4&amp;"_"&amp;AG$33,データシート1!$A:$BS,MATCH("aa_"&amp;$S36,データシート1!$A$1:$BS$1,0),0)</f>
        <v>5.0232315845579461</v>
      </c>
      <c r="AH36" s="1019">
        <f>VLOOKUP(年度マスタ!$K$4&amp;"_"&amp;AH$33,データシート1!$A:$BS,MATCH("aa_"&amp;$S36,データシート1!$A$1:$BS$1,0),0)</f>
        <v>4.091211505763753</v>
      </c>
      <c r="AI36" s="1019">
        <f>VLOOKUP(年度マスタ!$K$4&amp;"_"&amp;AI$33,データシート1!$A:$BS,MATCH("aa_"&amp;$S36,データシート1!$A$1:$BS$1,0),0)</f>
        <v>3.4790783128505911</v>
      </c>
      <c r="AJ36" s="1019">
        <f>VLOOKUP(年度マスタ!$K$4&amp;"_"&amp;AJ$33,データシート1!$A:$BS,MATCH("aa_"&amp;$S36,データシート1!$A$1:$BS$1,0),0)</f>
        <v>3.8562315585225369</v>
      </c>
      <c r="AK36" s="1020">
        <f>VLOOKUP(年度マスタ!$K$4&amp;"_"&amp;AK$33,データシート1!$A:$BS,MATCH("aa_"&amp;$S36,データシート1!$A$1:$BS$1,0),0)</f>
        <v>3.2129277749742875</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7.8652170711917027</v>
      </c>
      <c r="P37" s="501">
        <f t="shared" si="9"/>
        <v>0.33073341512713139</v>
      </c>
      <c r="Q37" s="371"/>
      <c r="R37" s="15"/>
      <c r="S37" s="401" t="s">
        <v>100</v>
      </c>
      <c r="T37" s="378"/>
      <c r="U37" s="389"/>
      <c r="V37" s="379" t="s">
        <v>107</v>
      </c>
      <c r="W37" s="402"/>
      <c r="X37" s="1018">
        <f>VLOOKUP(年度マスタ!$K$4&amp;"_"&amp;X$33,データシート1!$A:$BS,MATCH("aa_"&amp;$S37,データシート1!$A$1:$BS$1,0),0)</f>
        <v>0.27495608525548315</v>
      </c>
      <c r="Y37" s="1019">
        <f>VLOOKUP(年度マスタ!$K$4&amp;"_"&amp;Y$33,データシート1!$A:$BS,MATCH("aa_"&amp;$S37,データシート1!$A$1:$BS$1,0),0)</f>
        <v>0.23911885013542855</v>
      </c>
      <c r="Z37" s="1019">
        <f>VLOOKUP(年度マスタ!$K$4&amp;"_"&amp;Z$33,データシート1!$A:$BS,MATCH("aa_"&amp;$S37,データシート1!$A$1:$BS$1,0),0)</f>
        <v>0.22801008831194011</v>
      </c>
      <c r="AA37" s="1019">
        <f>VLOOKUP(年度マスタ!$K$4&amp;"_"&amp;AA$33,データシート1!$A:$BS,MATCH("aa_"&amp;$S37,データシート1!$A$1:$BS$1,0),0)</f>
        <v>0.27825954706943939</v>
      </c>
      <c r="AB37" s="1019">
        <f>VLOOKUP(年度マスタ!$K$4&amp;"_"&amp;AB$33,データシート1!$A:$BS,MATCH("aa_"&amp;$S37,データシート1!$A$1:$BS$1,0),0)</f>
        <v>0.26610302195755015</v>
      </c>
      <c r="AC37" s="1019">
        <f>VLOOKUP(年度マスタ!$K$4&amp;"_"&amp;AC$33,データシート1!$A:$BS,MATCH("aa_"&amp;$S37,データシート1!$A$1:$BS$1,0),0)</f>
        <v>0.25862778137223452</v>
      </c>
      <c r="AD37" s="1019">
        <f>VLOOKUP(年度マスタ!$K$4&amp;"_"&amp;AD$33,データシート1!$A:$BS,MATCH("aa_"&amp;$S37,データシート1!$A$1:$BS$1,0),0)</f>
        <v>0.24575673564974632</v>
      </c>
      <c r="AE37" s="1019">
        <f>VLOOKUP(年度マスタ!$K$4&amp;"_"&amp;AE$33,データシート1!$A:$BS,MATCH("aa_"&amp;$S37,データシート1!$A$1:$BS$1,0),0)</f>
        <v>0.25295623315567645</v>
      </c>
      <c r="AF37" s="1019">
        <f>VLOOKUP(年度マスタ!$K$4&amp;"_"&amp;AF$33,データシート1!$A:$BS,MATCH("aa_"&amp;$S37,データシート1!$A$1:$BS$1,0),0)</f>
        <v>0.24726223993193588</v>
      </c>
      <c r="AG37" s="1019">
        <f>VLOOKUP(年度マスタ!$K$4&amp;"_"&amp;AG$33,データシート1!$A:$BS,MATCH("aa_"&amp;$S37,データシート1!$A$1:$BS$1,0),0)</f>
        <v>0.25073525484040515</v>
      </c>
      <c r="AH37" s="1019">
        <f>VLOOKUP(年度マスタ!$K$4&amp;"_"&amp;AH$33,データシート1!$A:$BS,MATCH("aa_"&amp;$S37,データシート1!$A$1:$BS$1,0),0)</f>
        <v>0.23848293486334457</v>
      </c>
      <c r="AI37" s="1019">
        <f>VLOOKUP(年度マスタ!$K$4&amp;"_"&amp;AI$33,データシート1!$A:$BS,MATCH("aa_"&amp;$S37,データシート1!$A$1:$BS$1,0),0)</f>
        <v>0.22424158738763231</v>
      </c>
      <c r="AJ37" s="1019">
        <f>VLOOKUP(年度マスタ!$K$4&amp;"_"&amp;AJ$33,データシート1!$A:$BS,MATCH("aa_"&amp;$S37,データシート1!$A$1:$BS$1,0),0)</f>
        <v>0.23400970037286806</v>
      </c>
      <c r="AK37" s="1020">
        <f>VLOOKUP(年度マスタ!$K$4&amp;"_"&amp;AK$33,データシート1!$A:$BS,MATCH("aa_"&amp;$S37,データシート1!$A$1:$BS$1,0),0)</f>
        <v>0.25524805044432247</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7.636861522649486</v>
      </c>
      <c r="P38" s="502">
        <f t="shared" si="9"/>
        <v>0.32113103419485872</v>
      </c>
      <c r="Q38" s="371"/>
      <c r="R38" s="15"/>
      <c r="S38" s="401" t="s">
        <v>101</v>
      </c>
      <c r="T38" s="378"/>
      <c r="U38" s="391"/>
      <c r="V38" s="404" t="s">
        <v>110</v>
      </c>
      <c r="W38" s="404"/>
      <c r="X38" s="1018">
        <f>VLOOKUP(年度マスタ!$K$4&amp;"_"&amp;X$33,データシート1!$A:$BS,MATCH("aa_"&amp;$S38,データシート1!$A$1:$BS$1,0),0)</f>
        <v>0.33652555061062406</v>
      </c>
      <c r="Y38" s="1019">
        <f>VLOOKUP(年度マスタ!$K$4&amp;"_"&amp;Y$33,データシート1!$A:$BS,MATCH("aa_"&amp;$S38,データシート1!$A$1:$BS$1,0),0)</f>
        <v>3.833715801041794</v>
      </c>
      <c r="Z38" s="1019">
        <f>VLOOKUP(年度マスタ!$K$4&amp;"_"&amp;Z$33,データシート1!$A:$BS,MATCH("aa_"&amp;$S38,データシート1!$A$1:$BS$1,0),0)</f>
        <v>3.5557161141102247</v>
      </c>
      <c r="AA38" s="1019">
        <f>VLOOKUP(年度マスタ!$K$4&amp;"_"&amp;AA$33,データシート1!$A:$BS,MATCH("aa_"&amp;$S38,データシート1!$A$1:$BS$1,0),0)</f>
        <v>3.8946253195668294</v>
      </c>
      <c r="AB38" s="1019">
        <f>VLOOKUP(年度マスタ!$K$4&amp;"_"&amp;AB$33,データシート1!$A:$BS,MATCH("aa_"&amp;$S38,データシート1!$A$1:$BS$1,0),0)</f>
        <v>3.8085192325907582</v>
      </c>
      <c r="AC38" s="1019">
        <f>VLOOKUP(年度マスタ!$K$4&amp;"_"&amp;AC$33,データシート1!$A:$BS,MATCH("aa_"&amp;$S38,データシート1!$A$1:$BS$1,0),0)</f>
        <v>3.0958983977296155</v>
      </c>
      <c r="AD38" s="1019">
        <f>VLOOKUP(年度マスタ!$K$4&amp;"_"&amp;AD$33,データシート1!$A:$BS,MATCH("aa_"&amp;$S38,データシート1!$A$1:$BS$1,0),0)</f>
        <v>0.23112891409867942</v>
      </c>
      <c r="AE38" s="1019">
        <f>VLOOKUP(年度マスタ!$K$4&amp;"_"&amp;AE$33,データシート1!$A:$BS,MATCH("aa_"&amp;$S38,データシート1!$A$1:$BS$1,0),0)</f>
        <v>0.20236091050763355</v>
      </c>
      <c r="AF38" s="1019">
        <f>VLOOKUP(年度マスタ!$K$4&amp;"_"&amp;AF$33,データシート1!$A:$BS,MATCH("aa_"&amp;$S38,データシート1!$A$1:$BS$1,0),0)</f>
        <v>0.244988346882517</v>
      </c>
      <c r="AG38" s="1019">
        <f>VLOOKUP(年度マスタ!$K$4&amp;"_"&amp;AG$33,データシート1!$A:$BS,MATCH("aa_"&amp;$S38,データシート1!$A$1:$BS$1,0),0)</f>
        <v>0.21792495340658671</v>
      </c>
      <c r="AH38" s="1019">
        <f>VLOOKUP(年度マスタ!$K$4&amp;"_"&amp;AH$33,データシート1!$A:$BS,MATCH("aa_"&amp;$S38,データシート1!$A$1:$BS$1,0),0)</f>
        <v>0.19955305587729305</v>
      </c>
      <c r="AI38" s="1019">
        <f>VLOOKUP(年度マスタ!$K$4&amp;"_"&amp;AI$33,データシート1!$A:$BS,MATCH("aa_"&amp;$S38,データシート1!$A$1:$BS$1,0),0)</f>
        <v>0.2014689914405991</v>
      </c>
      <c r="AJ38" s="1019">
        <f>VLOOKUP(年度マスタ!$K$4&amp;"_"&amp;AJ$33,データシート1!$A:$BS,MATCH("aa_"&amp;$S38,データシート1!$A$1:$BS$1,0),0)</f>
        <v>0.3528113546306792</v>
      </c>
      <c r="AK38" s="1020">
        <f>VLOOKUP(年度マスタ!$K$4&amp;"_"&amp;AK$33,データシート1!$A:$BS,MATCH("aa_"&amp;$S38,データシート1!$A$1:$BS$1,0),0)</f>
        <v>0.32128845716917548</v>
      </c>
      <c r="AL38" s="373"/>
      <c r="AW38" s="19" t="str">
        <f>年度マスタ!H4</f>
        <v>03</v>
      </c>
      <c r="AX38" s="19" t="s">
        <v>111</v>
      </c>
      <c r="AY38" s="19">
        <f>VLOOKUP($AW38&amp;"_"&amp;$AY$34,データシート1!$A:$BS,MATCH($AY$31&amp;"_"&amp;AY$36,データシート1!$A$1:$BS$1,0),0)</f>
        <v>2864.8561083852378</v>
      </c>
      <c r="AZ38" s="19">
        <f>VLOOKUP($AW38&amp;"_"&amp;$AY$34,データシート1!$A:$BS,MATCH($AY$31&amp;"_"&amp;AZ$36,データシート1!$A$1:$BS$1,0),0)</f>
        <v>159.94890012330251</v>
      </c>
      <c r="BA38" s="19">
        <f>VLOOKUP($AW38&amp;"_"&amp;$AY$34,データシート1!$A:$BS,MATCH($AY$31&amp;"_"&amp;BA$36,データシート1!$A$1:$BS$1,0),0)</f>
        <v>481.68279473152046</v>
      </c>
      <c r="BB38" s="19">
        <f>VLOOKUP($AW38&amp;"_"&amp;$AY$34,データシート1!$A:$BS,MATCH($AY$31&amp;"_"&amp;BB$36,データシート1!$A$1:$BS$1,0),0)</f>
        <v>1735.0876575291352</v>
      </c>
      <c r="BC38" s="19">
        <f>VLOOKUP($AW38&amp;"_"&amp;$AY$34,データシート1!$A:$BS,MATCH($AY$31&amp;"_"&amp;BC$36,データシート1!$A$1:$BS$1,0),0)</f>
        <v>2054.5788235167392</v>
      </c>
      <c r="BD38" s="19">
        <f>VLOOKUP($AW38&amp;"_"&amp;$AY$34,データシート1!$A:$BS,MATCH($AY$31&amp;"_"&amp;BD$36,データシート1!$A$1:$BS$1,0),0)</f>
        <v>1033.4389847066386</v>
      </c>
      <c r="BE38" s="19">
        <f>VLOOKUP($AW38&amp;"_"&amp;$AY$34,データシート1!$A:$BS,MATCH($AY$31&amp;"_"&amp;BE$36,データシート1!$A$1:$BS$1,0),0)</f>
        <v>1135.2821060973558</v>
      </c>
      <c r="BF38" s="19">
        <f>VLOOKUP($AW38&amp;"_"&amp;$AY$34,データシート1!$A:$BS,MATCH($AY$31&amp;"_"&amp;BF$36,データシート1!$A$1:$BS$1,0),0)</f>
        <v>71.991539265161691</v>
      </c>
      <c r="BG38" s="19">
        <f>VLOOKUP($AW38&amp;"_"&amp;$AY$34,データシート1!$A:$BS,MATCH($AY$31&amp;"_"&amp;BG$36,データシート1!$A$1:$BS$1,0),0)</f>
        <v>20.681180998846756</v>
      </c>
      <c r="BH38" s="19">
        <f>VLOOKUP($AW38&amp;"_"&amp;$AY$34,データシート1!$A:$BS,MATCH($AY$31&amp;"_"&amp;BH$36,データシート1!$A$1:$BS$1,0),0)</f>
        <v>168.43754189863466</v>
      </c>
    </row>
    <row r="39" spans="2:64" ht="17.100000000000001" customHeight="1" thickBot="1">
      <c r="B39" s="366"/>
      <c r="C39" s="367"/>
      <c r="D39" s="369"/>
      <c r="E39" s="993"/>
      <c r="F39" s="369"/>
      <c r="G39" s="368"/>
      <c r="H39" s="368"/>
      <c r="I39" s="369"/>
      <c r="J39" s="370"/>
      <c r="K39" s="378"/>
      <c r="L39" s="389"/>
      <c r="M39" s="389"/>
      <c r="N39" s="390" t="s">
        <v>1298</v>
      </c>
      <c r="O39" s="1026">
        <f>AC43</f>
        <v>2.7014421967787228</v>
      </c>
      <c r="P39" s="502">
        <f t="shared" si="9"/>
        <v>0.1135960006471626</v>
      </c>
      <c r="Q39" s="371"/>
      <c r="R39" s="15"/>
      <c r="S39" s="401" t="s">
        <v>102</v>
      </c>
      <c r="T39" s="378"/>
      <c r="U39" s="386" t="s">
        <v>112</v>
      </c>
      <c r="V39" s="387"/>
      <c r="W39" s="387"/>
      <c r="X39" s="1015">
        <f>VLOOKUP(年度マスタ!$K$4&amp;"_"&amp;X$33,データシート1!$A:$BS,MATCH("aa_"&amp;$S39,データシート1!$A$1:$BS$1,0),0)</f>
        <v>3.0846425012783407</v>
      </c>
      <c r="Y39" s="1016">
        <f>VLOOKUP(年度マスタ!$K$4&amp;"_"&amp;Y$33,データシート1!$A:$BS,MATCH("aa_"&amp;$S39,データシート1!$A$1:$BS$1,0),0)</f>
        <v>2.8844565731841301</v>
      </c>
      <c r="Z39" s="1016">
        <f>VLOOKUP(年度マスタ!$K$4&amp;"_"&amp;Z$33,データシート1!$A:$BS,MATCH("aa_"&amp;$S39,データシート1!$A$1:$BS$1,0),0)</f>
        <v>2.7546070092547339</v>
      </c>
      <c r="AA39" s="1016">
        <f>VLOOKUP(年度マスタ!$K$4&amp;"_"&amp;AA$33,データシート1!$A:$BS,MATCH("aa_"&amp;$S39,データシート1!$A$1:$BS$1,0),0)</f>
        <v>3.3927960110911934</v>
      </c>
      <c r="AB39" s="1016">
        <f>VLOOKUP(年度マスタ!$K$4&amp;"_"&amp;AB$33,データシート1!$A:$BS,MATCH("aa_"&amp;$S39,データシート1!$A$1:$BS$1,0),0)</f>
        <v>3.3827479322370815</v>
      </c>
      <c r="AC39" s="1016">
        <f>VLOOKUP(年度マスタ!$K$4&amp;"_"&amp;AC$33,データシート1!$A:$BS,MATCH("aa_"&amp;$S39,データシート1!$A$1:$BS$1,0),0)</f>
        <v>3.2455046546973767</v>
      </c>
      <c r="AD39" s="1016">
        <f>VLOOKUP(年度マスタ!$K$4&amp;"_"&amp;AD$33,データシート1!$A:$BS,MATCH("aa_"&amp;$S39,データシート1!$A$1:$BS$1,0),0)</f>
        <v>4.2069395344690559</v>
      </c>
      <c r="AE39" s="1016">
        <f>VLOOKUP(年度マスタ!$K$4&amp;"_"&amp;AE$33,データシート1!$A:$BS,MATCH("aa_"&amp;$S39,データシート1!$A$1:$BS$1,0),0)</f>
        <v>4.4397911016417551</v>
      </c>
      <c r="AF39" s="1016">
        <f>VLOOKUP(年度マスタ!$K$4&amp;"_"&amp;AF$33,データシート1!$A:$BS,MATCH("aa_"&amp;$S39,データシート1!$A$1:$BS$1,0),0)</f>
        <v>3.5441981052509579</v>
      </c>
      <c r="AG39" s="1016">
        <f>VLOOKUP(年度マスタ!$K$4&amp;"_"&amp;AG$33,データシート1!$A:$BS,MATCH("aa_"&amp;$S39,データシート1!$A$1:$BS$1,0),0)</f>
        <v>3.1812152451303835</v>
      </c>
      <c r="AH39" s="1016">
        <f>VLOOKUP(年度マスタ!$K$4&amp;"_"&amp;AH$33,データシート1!$A:$BS,MATCH("aa_"&amp;$S39,データシート1!$A$1:$BS$1,0),0)</f>
        <v>3.4020503289266903</v>
      </c>
      <c r="AI39" s="1016">
        <f>VLOOKUP(年度マスタ!$K$4&amp;"_"&amp;AI$33,データシート1!$A:$BS,MATCH("aa_"&amp;$S39,データシート1!$A$1:$BS$1,0),0)</f>
        <v>3.1698210225160701</v>
      </c>
      <c r="AJ39" s="1016">
        <f>VLOOKUP(年度マスタ!$K$4&amp;"_"&amp;AJ$33,データシート1!$A:$BS,MATCH("aa_"&amp;$S39,データシート1!$A$1:$BS$1,0),0)</f>
        <v>2.7255652802877584</v>
      </c>
      <c r="AK39" s="1017">
        <f>VLOOKUP(年度マスタ!$K$4&amp;"_"&amp;AK$33,データシート1!$A:$BS,MATCH("aa_"&amp;$S39,データシート1!$A$1:$BS$1,0),0)</f>
        <v>3.0491393103899029</v>
      </c>
      <c r="AL39" s="373"/>
      <c r="AW39" s="19" t="str">
        <f>年度マスタ!K4</f>
        <v>03485</v>
      </c>
      <c r="AX39" s="19" t="s">
        <v>113</v>
      </c>
      <c r="AY39" s="19">
        <f>VLOOKUP($AW39&amp;"_"&amp;$AY$34,データシート1!$A:$BS,MATCH($AY$31&amp;"_"&amp;AY$36,データシート1!$A$1:$BS$1,0),0)</f>
        <v>3.2129277749742875</v>
      </c>
      <c r="AZ39" s="19">
        <f>VLOOKUP($AW39&amp;"_"&amp;$AY$34,データシート1!$A:$BS,MATCH($AY$31&amp;"_"&amp;AZ$36,データシート1!$A$1:$BS$1,0),0)</f>
        <v>0.25524805044432247</v>
      </c>
      <c r="BA39" s="19">
        <f>VLOOKUP($AW39&amp;"_"&amp;$AY$34,データシート1!$A:$BS,MATCH($AY$31&amp;"_"&amp;BA$36,データシート1!$A$1:$BS$1,0),0)</f>
        <v>0.32128845716917548</v>
      </c>
      <c r="BB39" s="19">
        <f>VLOOKUP($AW39&amp;"_"&amp;$AY$34,データシート1!$A:$BS,MATCH($AY$31&amp;"_"&amp;BB$36,データシート1!$A$1:$BS$1,0),0)</f>
        <v>3.0491393103899029</v>
      </c>
      <c r="BC39" s="19">
        <f>VLOOKUP($AW39&amp;"_"&amp;$AY$34,データシート1!$A:$BS,MATCH($AY$31&amp;"_"&amp;BC$36,データシート1!$A$1:$BS$1,0),0)</f>
        <v>4.2653425241484983</v>
      </c>
      <c r="BD39" s="19">
        <f>VLOOKUP($AW39&amp;"_"&amp;$AY$34,データシート1!$A:$BS,MATCH($AY$31&amp;"_"&amp;BD$36,データシート1!$A$1:$BS$1,0),0)</f>
        <v>1.9910652711502705</v>
      </c>
      <c r="BE39" s="19">
        <f>VLOOKUP($AW39&amp;"_"&amp;$AY$34,データシート1!$A:$BS,MATCH($AY$31&amp;"_"&amp;BE$36,データシート1!$A$1:$BS$1,0),0)</f>
        <v>4.290755564720901</v>
      </c>
      <c r="BF39" s="19">
        <f>VLOOKUP($AW39&amp;"_"&amp;$AY$34,データシート1!$A:$BS,MATCH($AY$31&amp;"_"&amp;BF$36,データシート1!$A$1:$BS$1,0),0)</f>
        <v>0.14816253908720869</v>
      </c>
      <c r="BG39" s="19">
        <f>VLOOKUP($AW39&amp;"_"&amp;$AY$34,データシート1!$A:$BS,MATCH($AY$31&amp;"_"&amp;BG$36,データシート1!$A$1:$BS$1,0),0)</f>
        <v>0</v>
      </c>
      <c r="BH39" s="19">
        <f>VLOOKUP($AW39&amp;"_"&amp;$AY$34,データシート1!$A:$BS,MATCH($AY$31&amp;"_"&amp;BH$36,データシート1!$A$1:$BS$1,0),0)</f>
        <v>0.48784133823164572</v>
      </c>
    </row>
    <row r="40" spans="2:64" ht="17.100000000000001" customHeight="1" thickBot="1">
      <c r="B40" s="366"/>
      <c r="C40" s="367"/>
      <c r="D40" s="369"/>
      <c r="E40" s="369"/>
      <c r="F40" s="369"/>
      <c r="G40" s="368"/>
      <c r="H40" s="368"/>
      <c r="I40" s="369"/>
      <c r="J40" s="370"/>
      <c r="K40" s="378"/>
      <c r="L40" s="389"/>
      <c r="M40" s="391"/>
      <c r="N40" s="382" t="s">
        <v>47</v>
      </c>
      <c r="O40" s="1026">
        <f>AC44</f>
        <v>4.9354193258707628</v>
      </c>
      <c r="P40" s="502">
        <f t="shared" si="9"/>
        <v>0.20753503354769606</v>
      </c>
      <c r="Q40" s="371"/>
      <c r="R40" s="15"/>
      <c r="S40" s="401" t="s">
        <v>78</v>
      </c>
      <c r="T40" s="378"/>
      <c r="U40" s="386" t="s">
        <v>78</v>
      </c>
      <c r="V40" s="387"/>
      <c r="W40" s="387"/>
      <c r="X40" s="1015">
        <f>VLOOKUP(年度マスタ!$K$4&amp;"_"&amp;X$33,データシート1!$A:$BS,MATCH("aa_"&amp;$S40,データシート1!$A$1:$BS$1,0),0)</f>
        <v>5.2880150767828011</v>
      </c>
      <c r="Y40" s="1016">
        <f>VLOOKUP(年度マスタ!$K$4&amp;"_"&amp;Y$33,データシート1!$A:$BS,MATCH("aa_"&amp;$S40,データシート1!$A$1:$BS$1,0),0)</f>
        <v>5.0370417315911906</v>
      </c>
      <c r="Z40" s="1016">
        <f>VLOOKUP(年度マスタ!$K$4&amp;"_"&amp;Z$33,データシート1!$A:$BS,MATCH("aa_"&amp;$S40,データシート1!$A$1:$BS$1,0),0)</f>
        <v>5.229957511161194</v>
      </c>
      <c r="AA40" s="1016">
        <f>VLOOKUP(年度マスタ!$K$4&amp;"_"&amp;AA$33,データシート1!$A:$BS,MATCH("aa_"&amp;$S40,データシート1!$A$1:$BS$1,0),0)</f>
        <v>6.3468238629780185</v>
      </c>
      <c r="AB40" s="1016">
        <f>VLOOKUP(年度マスタ!$K$4&amp;"_"&amp;AB$33,データシート1!$A:$BS,MATCH("aa_"&amp;$S40,データシート1!$A$1:$BS$1,0),0)</f>
        <v>6.8953478267494281</v>
      </c>
      <c r="AC40" s="1016">
        <f>VLOOKUP(年度マスタ!$K$4&amp;"_"&amp;AC$33,データシート1!$A:$BS,MATCH("aa_"&amp;$S40,データシート1!$A$1:$BS$1,0),0)</f>
        <v>5.9577781974557933</v>
      </c>
      <c r="AD40" s="1016">
        <f>VLOOKUP(年度マスタ!$K$4&amp;"_"&amp;AD$33,データシート1!$A:$BS,MATCH("aa_"&amp;$S40,データシート1!$A$1:$BS$1,0),0)</f>
        <v>5.2410863651602444</v>
      </c>
      <c r="AE40" s="1016">
        <f>VLOOKUP(年度マスタ!$K$4&amp;"_"&amp;AE$33,データシート1!$A:$BS,MATCH("aa_"&amp;$S40,データシート1!$A$1:$BS$1,0),0)</f>
        <v>6.0062083868199263</v>
      </c>
      <c r="AF40" s="1016">
        <f>VLOOKUP(年度マスタ!$K$4&amp;"_"&amp;AF$33,データシート1!$A:$BS,MATCH("aa_"&amp;$S40,データシート1!$A$1:$BS$1,0),0)</f>
        <v>5.4683441981971299</v>
      </c>
      <c r="AG40" s="1016">
        <f>VLOOKUP(年度マスタ!$K$4&amp;"_"&amp;AG$33,データシート1!$A:$BS,MATCH("aa_"&amp;$S40,データシート1!$A$1:$BS$1,0),0)</f>
        <v>5.4139220208090242</v>
      </c>
      <c r="AH40" s="1016">
        <f>VLOOKUP(年度マスタ!$K$4&amp;"_"&amp;AH$33,データシート1!$A:$BS,MATCH("aa_"&amp;$S40,データシート1!$A$1:$BS$1,0),0)</f>
        <v>4.9347497769619419</v>
      </c>
      <c r="AI40" s="1016">
        <f>VLOOKUP(年度マスタ!$K$4&amp;"_"&amp;AI$33,データシート1!$A:$BS,MATCH("aa_"&amp;$S40,データシート1!$A$1:$BS$1,0),0)</f>
        <v>4.525624772819655</v>
      </c>
      <c r="AJ40" s="1016">
        <f>VLOOKUP(年度マスタ!$K$4&amp;"_"&amp;AJ$33,データシート1!$A:$BS,MATCH("aa_"&amp;$S40,データシート1!$A$1:$BS$1,0),0)</f>
        <v>4.3080929753915616</v>
      </c>
      <c r="AK40" s="1017">
        <f>VLOOKUP(年度マスタ!$K$4&amp;"_"&amp;AK$33,データシート1!$A:$BS,MATCH("aa_"&amp;$S40,データシート1!$A$1:$BS$1,0),0)</f>
        <v>4.2653425241484983</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0.22835554854221651</v>
      </c>
      <c r="P41" s="502">
        <f t="shared" si="9"/>
        <v>9.6023809322726694E-3</v>
      </c>
      <c r="Q41" s="371"/>
      <c r="R41" s="15"/>
      <c r="S41" s="401" t="s">
        <v>1276</v>
      </c>
      <c r="T41" s="378"/>
      <c r="U41" s="286" t="s">
        <v>44</v>
      </c>
      <c r="V41" s="387"/>
      <c r="W41" s="387"/>
      <c r="X41" s="1015">
        <f>X42+X45+X46</f>
        <v>8.1175649086320298</v>
      </c>
      <c r="Y41" s="1016">
        <f t="shared" ref="Y41:AH41" si="12">Y42+Y45+Y46</f>
        <v>8.0045505177817358</v>
      </c>
      <c r="Z41" s="1016">
        <f t="shared" si="12"/>
        <v>8.1167550129041626</v>
      </c>
      <c r="AA41" s="1016">
        <f t="shared" si="12"/>
        <v>7.3804214077710517</v>
      </c>
      <c r="AB41" s="1016">
        <f t="shared" si="12"/>
        <v>7.5746268713990812</v>
      </c>
      <c r="AC41" s="1016">
        <f t="shared" si="12"/>
        <v>7.8652170711917027</v>
      </c>
      <c r="AD41" s="1016">
        <f t="shared" si="12"/>
        <v>7.7580401632186726</v>
      </c>
      <c r="AE41" s="1016">
        <f t="shared" si="12"/>
        <v>7.668664603469324</v>
      </c>
      <c r="AF41" s="1016">
        <f t="shared" si="12"/>
        <v>7.8067822479492746</v>
      </c>
      <c r="AG41" s="1016">
        <f t="shared" si="12"/>
        <v>7.5008991829798832</v>
      </c>
      <c r="AH41" s="1016">
        <f t="shared" si="12"/>
        <v>7.2953092724429638</v>
      </c>
      <c r="AI41" s="1016">
        <f>AI42+AI45+AI46</f>
        <v>7.025973698593309</v>
      </c>
      <c r="AJ41" s="1016">
        <f>AJ42+AJ45+AJ46</f>
        <v>6.425485627474302</v>
      </c>
      <c r="AK41" s="1017">
        <f>AK42+AK45+AK46</f>
        <v>6.4299833749583799</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7.9247884472747128</v>
      </c>
      <c r="Y42" s="1019">
        <f t="shared" ref="Y42:AK42" si="13">SUM(Y43:Y44)</f>
        <v>7.8238843412603867</v>
      </c>
      <c r="Z42" s="1019">
        <f t="shared" si="13"/>
        <v>7.931067445936467</v>
      </c>
      <c r="AA42" s="1019">
        <f t="shared" si="13"/>
        <v>7.1698162821420013</v>
      </c>
      <c r="AB42" s="1019">
        <f t="shared" si="13"/>
        <v>7.3477918598962795</v>
      </c>
      <c r="AC42" s="1019">
        <f t="shared" si="13"/>
        <v>7.636861522649486</v>
      </c>
      <c r="AD42" s="1019">
        <f t="shared" si="13"/>
        <v>7.5420605573867929</v>
      </c>
      <c r="AE42" s="1019">
        <f t="shared" si="13"/>
        <v>7.4609368236083764</v>
      </c>
      <c r="AF42" s="1019">
        <f t="shared" si="13"/>
        <v>7.6073880333250372</v>
      </c>
      <c r="AG42" s="1019">
        <f t="shared" si="13"/>
        <v>7.3112965539693953</v>
      </c>
      <c r="AH42" s="1019">
        <f t="shared" si="13"/>
        <v>7.122853477236462</v>
      </c>
      <c r="AI42" s="1019">
        <f t="shared" si="13"/>
        <v>6.8638029986814688</v>
      </c>
      <c r="AJ42" s="1019">
        <f t="shared" si="13"/>
        <v>6.2739502778701528</v>
      </c>
      <c r="AK42" s="1020">
        <f t="shared" si="13"/>
        <v>6.2818208358711711</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0.48535984982994501</v>
      </c>
      <c r="P43" s="679">
        <f t="shared" si="9"/>
        <v>2.0409445695759719E-2</v>
      </c>
      <c r="Q43" s="371"/>
      <c r="R43" s="15"/>
      <c r="S43" s="401" t="s">
        <v>46</v>
      </c>
      <c r="T43" s="405"/>
      <c r="U43" s="389"/>
      <c r="V43" s="406"/>
      <c r="W43" s="390" t="s">
        <v>46</v>
      </c>
      <c r="X43" s="1018">
        <f>VLOOKUP(年度マスタ!$K$4&amp;"_"&amp;X$33,データシート1!$A:$BS,MATCH("aa_"&amp;$S43,データシート1!$A$1:$BS$1,0),0)</f>
        <v>2.8292073329092795</v>
      </c>
      <c r="Y43" s="1019">
        <f>VLOOKUP(年度マスタ!$K$4&amp;"_"&amp;Y$33,データシート1!$A:$BS,MATCH("aa_"&amp;$S43,データシート1!$A$1:$BS$1,0),0)</f>
        <v>2.8603959197597932</v>
      </c>
      <c r="Z43" s="1019">
        <f>VLOOKUP(年度マスタ!$K$4&amp;"_"&amp;Z$33,データシート1!$A:$BS,MATCH("aa_"&amp;$S43,データシート1!$A$1:$BS$1,0),0)</f>
        <v>2.8353517458538064</v>
      </c>
      <c r="AA43" s="1019">
        <f>VLOOKUP(年度マスタ!$K$4&amp;"_"&amp;AA$33,データシート1!$A:$BS,MATCH("aa_"&amp;$S43,データシート1!$A$1:$BS$1,0),0)</f>
        <v>2.7557922068805438</v>
      </c>
      <c r="AB43" s="1019">
        <f>VLOOKUP(年度マスタ!$K$4&amp;"_"&amp;AB$33,データシート1!$A:$BS,MATCH("aa_"&amp;$S43,データシート1!$A$1:$BS$1,0),0)</f>
        <v>2.7494020484140704</v>
      </c>
      <c r="AC43" s="1019">
        <f>VLOOKUP(年度マスタ!$K$4&amp;"_"&amp;AC$33,データシート1!$A:$BS,MATCH("aa_"&amp;$S43,データシート1!$A$1:$BS$1,0),0)</f>
        <v>2.7014421967787228</v>
      </c>
      <c r="AD43" s="1019">
        <f>VLOOKUP(年度マスタ!$K$4&amp;"_"&amp;AD$33,データシート1!$A:$BS,MATCH("aa_"&amp;$S43,データシート1!$A$1:$BS$1,0),0)</f>
        <v>2.6362064917458543</v>
      </c>
      <c r="AE43" s="1019">
        <f>VLOOKUP(年度マスタ!$K$4&amp;"_"&amp;AE$33,データシート1!$A:$BS,MATCH("aa_"&amp;$S43,データシート1!$A$1:$BS$1,0),0)</f>
        <v>2.5662986372964411</v>
      </c>
      <c r="AF43" s="1019">
        <f>VLOOKUP(年度マスタ!$K$4&amp;"_"&amp;AF$33,データシート1!$A:$BS,MATCH("aa_"&amp;$S43,データシート1!$A$1:$BS$1,0),0)</f>
        <v>2.5980457193084368</v>
      </c>
      <c r="AG43" s="1019">
        <f>VLOOKUP(年度マスタ!$K$4&amp;"_"&amp;AG$33,データシート1!$A:$BS,MATCH("aa_"&amp;$S43,データシート1!$A$1:$BS$1,0),0)</f>
        <v>2.4736970010428583</v>
      </c>
      <c r="AH43" s="1019">
        <f>VLOOKUP(年度マスタ!$K$4&amp;"_"&amp;AH$33,データシート1!$A:$BS,MATCH("aa_"&amp;$S43,データシート1!$A$1:$BS$1,0),0)</f>
        <v>2.4337861270338239</v>
      </c>
      <c r="AI43" s="1019">
        <f>VLOOKUP(年度マスタ!$K$4&amp;"_"&amp;AI$33,データシート1!$A:$BS,MATCH("aa_"&amp;$S43,データシート1!$A$1:$BS$1,0),0)</f>
        <v>2.3320131076542916</v>
      </c>
      <c r="AJ43" s="1019">
        <f>VLOOKUP(年度マスタ!$K$4&amp;"_"&amp;AJ$33,データシート1!$A:$BS,MATCH("aa_"&amp;$S43,データシート1!$A$1:$BS$1,0),0)</f>
        <v>2.085156482111755</v>
      </c>
      <c r="AK43" s="1020">
        <f>VLOOKUP(年度マスタ!$K$4&amp;"_"&amp;AK$33,データシート1!$A:$BS,MATCH("aa_"&amp;$S43,データシート1!$A$1:$BS$1,0),0)</f>
        <v>1.9910652711502705</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5.0955811143654337</v>
      </c>
      <c r="Y44" s="1019">
        <f>VLOOKUP(年度マスタ!$K$4&amp;"_"&amp;Y$33,データシート1!$A:$BS,MATCH("aa_"&amp;$S44,データシート1!$A$1:$BS$1,0),0)</f>
        <v>4.9634884215005934</v>
      </c>
      <c r="Z44" s="1019">
        <f>VLOOKUP(年度マスタ!$K$4&amp;"_"&amp;Z$33,データシート1!$A:$BS,MATCH("aa_"&amp;$S44,データシート1!$A$1:$BS$1,0),0)</f>
        <v>5.0957157000826605</v>
      </c>
      <c r="AA44" s="1019">
        <f>VLOOKUP(年度マスタ!$K$4&amp;"_"&amp;AA$33,データシート1!$A:$BS,MATCH("aa_"&amp;$S44,データシート1!$A$1:$BS$1,0),0)</f>
        <v>4.4140240752614579</v>
      </c>
      <c r="AB44" s="1019">
        <f>VLOOKUP(年度マスタ!$K$4&amp;"_"&amp;AB$33,データシート1!$A:$BS,MATCH("aa_"&amp;$S44,データシート1!$A$1:$BS$1,0),0)</f>
        <v>4.5983898114822095</v>
      </c>
      <c r="AC44" s="1019">
        <f>VLOOKUP(年度マスタ!$K$4&amp;"_"&amp;AC$33,データシート1!$A:$BS,MATCH("aa_"&amp;$S44,データシート1!$A$1:$BS$1,0),0)</f>
        <v>4.9354193258707628</v>
      </c>
      <c r="AD44" s="1019">
        <f>VLOOKUP(年度マスタ!$K$4&amp;"_"&amp;AD$33,データシート1!$A:$BS,MATCH("aa_"&amp;$S44,データシート1!$A$1:$BS$1,0),0)</f>
        <v>4.9058540656409386</v>
      </c>
      <c r="AE44" s="1019">
        <f>VLOOKUP(年度マスタ!$K$4&amp;"_"&amp;AE$33,データシート1!$A:$BS,MATCH("aa_"&amp;$S44,データシート1!$A$1:$BS$1,0),0)</f>
        <v>4.8946381863119353</v>
      </c>
      <c r="AF44" s="1019">
        <f>VLOOKUP(年度マスタ!$K$4&amp;"_"&amp;AF$33,データシート1!$A:$BS,MATCH("aa_"&amp;$S44,データシート1!$A$1:$BS$1,0),0)</f>
        <v>5.0093423140166005</v>
      </c>
      <c r="AG44" s="1019">
        <f>VLOOKUP(年度マスタ!$K$4&amp;"_"&amp;AG$33,データシート1!$A:$BS,MATCH("aa_"&amp;$S44,データシート1!$A$1:$BS$1,0),0)</f>
        <v>4.8375995529265374</v>
      </c>
      <c r="AH44" s="1019">
        <f>VLOOKUP(年度マスタ!$K$4&amp;"_"&amp;AH$33,データシート1!$A:$BS,MATCH("aa_"&amp;$S44,データシート1!$A$1:$BS$1,0),0)</f>
        <v>4.6890673502026381</v>
      </c>
      <c r="AI44" s="1019">
        <f>VLOOKUP(年度マスタ!$K$4&amp;"_"&amp;AI$33,データシート1!$A:$BS,MATCH("aa_"&amp;$S44,データシート1!$A$1:$BS$1,0),0)</f>
        <v>4.5317898910271772</v>
      </c>
      <c r="AJ44" s="1019">
        <f>VLOOKUP(年度マスタ!$K$4&amp;"_"&amp;AJ$33,データシート1!$A:$BS,MATCH("aa_"&amp;$S44,データシート1!$A$1:$BS$1,0),0)</f>
        <v>4.1887937957583983</v>
      </c>
      <c r="AK44" s="1020">
        <f>VLOOKUP(年度マスタ!$K$4&amp;"_"&amp;AK$33,データシート1!$A:$BS,MATCH("aa_"&amp;$S44,データシート1!$A$1:$BS$1,0),0)</f>
        <v>4.290755564720901</v>
      </c>
      <c r="AL44" s="373"/>
      <c r="AW44" s="19" t="str">
        <f>AW47</f>
        <v>岩手県</v>
      </c>
      <c r="AX44" s="407">
        <f t="shared" si="14"/>
        <v>0.36052775873012544</v>
      </c>
      <c r="AY44" s="407">
        <f t="shared" si="14"/>
        <v>0.17839710259116406</v>
      </c>
      <c r="AZ44" s="407">
        <f t="shared" si="14"/>
        <v>0.21124633534798468</v>
      </c>
      <c r="BA44" s="407">
        <f t="shared" si="14"/>
        <v>0.23251050283339805</v>
      </c>
      <c r="BB44" s="407">
        <f t="shared" si="14"/>
        <v>1.731830049732784E-2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0.19277646135731785</v>
      </c>
      <c r="Y45" s="1019">
        <f>VLOOKUP(年度マスタ!$K$4&amp;"_"&amp;Y$33,データシート1!$A:$BS,MATCH("aa_"&amp;$S45,データシート1!$A$1:$BS$1,0),0)</f>
        <v>0.18066617652134964</v>
      </c>
      <c r="Z45" s="1019">
        <f>VLOOKUP(年度マスタ!$K$4&amp;"_"&amp;Z$33,データシート1!$A:$BS,MATCH("aa_"&amp;$S45,データシート1!$A$1:$BS$1,0),0)</f>
        <v>0.18568756696769509</v>
      </c>
      <c r="AA45" s="1019">
        <f>VLOOKUP(年度マスタ!$K$4&amp;"_"&amp;AA$33,データシート1!$A:$BS,MATCH("aa_"&amp;$S45,データシート1!$A$1:$BS$1,0),0)</f>
        <v>0.21060512562905012</v>
      </c>
      <c r="AB45" s="1019">
        <f>VLOOKUP(年度マスタ!$K$4&amp;"_"&amp;AB$33,データシート1!$A:$BS,MATCH("aa_"&amp;$S45,データシート1!$A$1:$BS$1,0),0)</f>
        <v>0.22683501150280166</v>
      </c>
      <c r="AC45" s="1019">
        <f>VLOOKUP(年度マスタ!$K$4&amp;"_"&amp;AC$33,データシート1!$A:$BS,MATCH("aa_"&amp;$S45,データシート1!$A$1:$BS$1,0),0)</f>
        <v>0.22835554854221651</v>
      </c>
      <c r="AD45" s="1019">
        <f>VLOOKUP(年度マスタ!$K$4&amp;"_"&amp;AD$33,データシート1!$A:$BS,MATCH("aa_"&amp;$S45,データシート1!$A$1:$BS$1,0),0)</f>
        <v>0.21597960583187986</v>
      </c>
      <c r="AE45" s="1019">
        <f>VLOOKUP(年度マスタ!$K$4&amp;"_"&amp;AE$33,データシート1!$A:$BS,MATCH("aa_"&amp;$S45,データシート1!$A$1:$BS$1,0),0)</f>
        <v>0.20772777986094731</v>
      </c>
      <c r="AF45" s="1019">
        <f>VLOOKUP(年度マスタ!$K$4&amp;"_"&amp;AF$33,データシート1!$A:$BS,MATCH("aa_"&amp;$S45,データシート1!$A$1:$BS$1,0),0)</f>
        <v>0.19939421462423704</v>
      </c>
      <c r="AG45" s="1019">
        <f>VLOOKUP(年度マスタ!$K$4&amp;"_"&amp;AG$33,データシート1!$A:$BS,MATCH("aa_"&amp;$S45,データシート1!$A$1:$BS$1,0),0)</f>
        <v>0.18960262901048835</v>
      </c>
      <c r="AH45" s="1019">
        <f>VLOOKUP(年度マスタ!$K$4&amp;"_"&amp;AH$33,データシート1!$A:$BS,MATCH("aa_"&amp;$S45,データシート1!$A$1:$BS$1,0),0)</f>
        <v>0.17245579520650151</v>
      </c>
      <c r="AI45" s="1019">
        <f>VLOOKUP(年度マスタ!$K$4&amp;"_"&amp;AI$33,データシート1!$A:$BS,MATCH("aa_"&amp;$S45,データシート1!$A$1:$BS$1,0),0)</f>
        <v>0.16217069991184044</v>
      </c>
      <c r="AJ45" s="1019">
        <f>VLOOKUP(年度マスタ!$K$4&amp;"_"&amp;AJ$33,データシート1!$A:$BS,MATCH("aa_"&amp;$S45,データシート1!$A$1:$BS$1,0),0)</f>
        <v>0.15153534960414897</v>
      </c>
      <c r="AK45" s="1020">
        <f>VLOOKUP(年度マスタ!$K$4&amp;"_"&amp;AK$33,データシート1!$A:$BS,MATCH("aa_"&amp;$S45,データシート1!$A$1:$BS$1,0),0)</f>
        <v>0.14816253908720869</v>
      </c>
      <c r="AL45" s="373"/>
      <c r="AW45" s="19" t="str">
        <f>AW48</f>
        <v>普代村</v>
      </c>
      <c r="AX45" s="407">
        <f t="shared" ref="AX45:BB45" si="15">AX48/$BC48</f>
        <v>0.21027147211378086</v>
      </c>
      <c r="AY45" s="407">
        <f t="shared" si="15"/>
        <v>0.16919199223533807</v>
      </c>
      <c r="AZ45" s="407">
        <f t="shared" si="15"/>
        <v>0.23667721470374828</v>
      </c>
      <c r="BA45" s="407">
        <f t="shared" si="15"/>
        <v>0.3567897647517449</v>
      </c>
      <c r="BB45" s="407">
        <f t="shared" si="15"/>
        <v>2.7069556195387819E-2</v>
      </c>
      <c r="BC45" s="407">
        <f t="shared" ref="BC45" si="16">SUM(AX45:BB45)</f>
        <v>0.99999999999999989</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0.40233321604157968</v>
      </c>
      <c r="Y47" s="1022">
        <f>VLOOKUP(年度マスタ!$K$4&amp;"_"&amp;Y$33,データシート1!$A:$BS,MATCH("aa_"&amp;$S47,データシート1!$A$1:$BS$1,0),0)</f>
        <v>0.47315269779400765</v>
      </c>
      <c r="Z47" s="1022">
        <f>VLOOKUP(年度マスタ!$K$4&amp;"_"&amp;Z$33,データシート1!$A:$BS,MATCH("aa_"&amp;$S47,データシート1!$A$1:$BS$1,0),0)</f>
        <v>0.41254394281402801</v>
      </c>
      <c r="AA47" s="1022">
        <f>VLOOKUP(年度マスタ!$K$4&amp;"_"&amp;AA$33,データシート1!$A:$BS,MATCH("aa_"&amp;$S47,データシート1!$A$1:$BS$1,0),0)</f>
        <v>0.46001837777828686</v>
      </c>
      <c r="AB47" s="1022">
        <f>VLOOKUP(年度マスタ!$K$4&amp;"_"&amp;AB$33,データシート1!$A:$BS,MATCH("aa_"&amp;$S47,データシート1!$A$1:$BS$1,0),0)</f>
        <v>0.480924671087538</v>
      </c>
      <c r="AC47" s="1022">
        <f>VLOOKUP(年度マスタ!$K$4&amp;"_"&amp;AC$33,データシート1!$A:$BS,MATCH("aa_"&amp;$S47,データシート1!$A$1:$BS$1,0),0)</f>
        <v>0.48535984982994501</v>
      </c>
      <c r="AD47" s="1022">
        <f>VLOOKUP(年度マスタ!$K$4&amp;"_"&amp;AD$33,データシート1!$A:$BS,MATCH("aa_"&amp;$S47,データシート1!$A$1:$BS$1,0),0)</f>
        <v>0.38401788989163743</v>
      </c>
      <c r="AE47" s="1022">
        <f>VLOOKUP(年度マスタ!$K$4&amp;"_"&amp;AE$33,データシート1!$A:$BS,MATCH("aa_"&amp;$S47,データシート1!$A$1:$BS$1,0),0)</f>
        <v>0.43734792989259413</v>
      </c>
      <c r="AF47" s="1022">
        <f>VLOOKUP(年度マスタ!$K$4&amp;"_"&amp;AF$33,データシート1!$A:$BS,MATCH("aa_"&amp;$S47,データシート1!$A$1:$BS$1,0),0)</f>
        <v>0.56324227932652315</v>
      </c>
      <c r="AG47" s="1022">
        <f>VLOOKUP(年度マスタ!$K$4&amp;"_"&amp;AG$33,データシート1!$A:$BS,MATCH("aa_"&amp;$S47,データシート1!$A$1:$BS$1,0),0)</f>
        <v>0.38892351471095005</v>
      </c>
      <c r="AH47" s="1022">
        <f>VLOOKUP(年度マスタ!$K$4&amp;"_"&amp;AH$33,データシート1!$A:$BS,MATCH("aa_"&amp;$S47,データシート1!$A$1:$BS$1,0),0)</f>
        <v>0.50173035861707804</v>
      </c>
      <c r="AI47" s="1022">
        <f>VLOOKUP(年度マスタ!$K$4&amp;"_"&amp;AI$33,データシート1!$A:$BS,MATCH("aa_"&amp;$S47,データシート1!$A$1:$BS$1,0),0)</f>
        <v>0.59584873733176436</v>
      </c>
      <c r="AJ47" s="1022">
        <f>VLOOKUP(年度マスタ!$K$4&amp;"_"&amp;AJ$33,データシート1!$A:$BS,MATCH("aa_"&amp;$S47,データシート1!$A$1:$BS$1,0),0)</f>
        <v>0.43887307245017498</v>
      </c>
      <c r="AK47" s="1023">
        <f>VLOOKUP(年度マスタ!$K$4&amp;"_"&amp;AK$33,データシート1!$A:$BS,MATCH("aa_"&amp;$S47,データシート1!$A$1:$BS$1,0),0)</f>
        <v>0.48784133823164572</v>
      </c>
      <c r="AL47" s="373"/>
      <c r="AW47" s="19" t="str">
        <f>年度マスタ!I4</f>
        <v>岩手県</v>
      </c>
      <c r="AX47" s="408">
        <f>SUM(AY38:BA38)</f>
        <v>3506.4878032400607</v>
      </c>
      <c r="AY47" s="408">
        <f t="shared" si="17"/>
        <v>1735.0876575291352</v>
      </c>
      <c r="AZ47" s="408">
        <f t="shared" si="17"/>
        <v>2054.5788235167392</v>
      </c>
      <c r="BA47" s="408">
        <f>SUM(BD38:BG38)</f>
        <v>2261.3938110680028</v>
      </c>
      <c r="BB47" s="408">
        <f>BH38</f>
        <v>168.43754189863466</v>
      </c>
      <c r="BC47" s="408">
        <f>SUM(AX47:BB47)</f>
        <v>9725.9856372525719</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1648</v>
      </c>
      <c r="AL48" s="411"/>
      <c r="AW48" s="19" t="str">
        <f>年度マスタ!J4</f>
        <v>普代村</v>
      </c>
      <c r="AX48" s="408">
        <f>SUM(AY39:BA39)</f>
        <v>3.7894642825877853</v>
      </c>
      <c r="AY48" s="408">
        <f>BB39</f>
        <v>3.0491393103899029</v>
      </c>
      <c r="AZ48" s="408">
        <f>BC39</f>
        <v>4.2653425241484983</v>
      </c>
      <c r="BA48" s="408">
        <f>SUM(BD39:BG39)</f>
        <v>6.4299833749583799</v>
      </c>
      <c r="BB48" s="408">
        <f>BH39</f>
        <v>0.48784133823164572</v>
      </c>
      <c r="BC48" s="408">
        <f>SUM(AX48:BB48)</f>
        <v>18.021770830316214</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18.021770830316214</v>
      </c>
      <c r="P51" s="500">
        <f>P52+P56+P57+P58+P64</f>
        <v>0.99999999999999989</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3.7894642825877853</v>
      </c>
      <c r="P52" s="501">
        <f t="shared" ref="P52:P64" si="18">O52/$O$51</f>
        <v>0.21027147211378086</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3.2129277749742875</v>
      </c>
      <c r="P53" s="502">
        <f t="shared" si="18"/>
        <v>0.17828035908488538</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0.25524805044432247</v>
      </c>
      <c r="P54" s="502">
        <f t="shared" si="18"/>
        <v>1.4163316848694154E-2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0.32128845716917548</v>
      </c>
      <c r="P55" s="502">
        <f t="shared" si="18"/>
        <v>1.7827796180201347E-2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3.0491393103899029</v>
      </c>
      <c r="P56" s="501">
        <f t="shared" si="18"/>
        <v>0.16919199223533807</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4.2653425241484983</v>
      </c>
      <c r="P57" s="501">
        <f t="shared" si="18"/>
        <v>0.23667721470374828</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6.4299833749583799</v>
      </c>
      <c r="P58" s="501">
        <f t="shared" si="18"/>
        <v>0.3567897647517449</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6.2818208358711711</v>
      </c>
      <c r="P59" s="502">
        <f t="shared" si="18"/>
        <v>0.34856845617545501</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1.9910652711502705</v>
      </c>
      <c r="P60" s="502">
        <f t="shared" si="18"/>
        <v>0.11048111142335144</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4.290755564720901</v>
      </c>
      <c r="P61" s="502">
        <f t="shared" si="18"/>
        <v>0.23808734475210361</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0.14816253908720869</v>
      </c>
      <c r="P62" s="502">
        <f t="shared" si="18"/>
        <v>8.2213085762898371E-3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0.48784133823164572</v>
      </c>
      <c r="P64" s="679">
        <f t="shared" si="18"/>
        <v>2.7069556195387819E-2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普代村</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26.130500000000001</v>
      </c>
      <c r="AI7" s="88">
        <f>VLOOKUP(年度マスタ!$K$4&amp;"_"&amp;$AG7,データシート1!$A:$BS,MATCH("ab_"&amp;AI$2,データシート1!$A$1:$BS$1,0),0)</f>
        <v>125</v>
      </c>
      <c r="AJ7" s="88">
        <f>VLOOKUP(年度マスタ!$K$4&amp;"_"&amp;$AG7,データシート1!$A:$BS,MATCH("ab_"&amp;AJ$2,データシート1!$A$1:$BS$1,0),0)</f>
        <v>5</v>
      </c>
      <c r="AK7" s="88">
        <f>VLOOKUP(年度マスタ!$K$4&amp;"_"&amp;$AG7,データシート1!$A:$BS,MATCH("ab_"&amp;AK$2,データシート1!$A$1:$BS$1,0),0)</f>
        <v>625</v>
      </c>
      <c r="AL7" s="88">
        <f>VLOOKUP(年度マスタ!$K$4&amp;"_"&amp;$AG7,データシート1!$A:$BS,MATCH("ab_"&amp;AL$2,データシート1!$A$1:$BS$1,0),0)</f>
        <v>1119</v>
      </c>
      <c r="AM7" s="88">
        <f>VLOOKUP(年度マスタ!$K$4&amp;"_"&amp;$AG7,データシート1!$A:$BS,MATCH("ab_"&amp;AM$2,データシート1!$A$1:$BS$1,0),0)</f>
        <v>1449</v>
      </c>
      <c r="AN7" s="88">
        <f>VLOOKUP(年度マスタ!$K$4&amp;"_"&amp;$AG7,データシート1!$A:$BS,MATCH("ab_"&amp;AN$2,データシート1!$A$1:$BS$1,0),0)</f>
        <v>999</v>
      </c>
      <c r="AO7" s="88">
        <f>VLOOKUP(年度マスタ!$K$4&amp;"_"&amp;$AG7,データシート1!$A:$BS,MATCH("ab_"&amp;AO$2,データシート1!$A$1:$BS$1,0),0)</f>
        <v>3150</v>
      </c>
      <c r="AP7" s="88">
        <f>VLOOKUP(年度マスタ!$K$4&amp;"_"&amp;$AG7,データシート1!$A:$BS,MATCH("ab_"&amp;AP$2,データシート1!$A$1:$BS$1,0),0)</f>
        <v>0</v>
      </c>
      <c r="AQ7" s="1073">
        <f>VLOOKUP(年度マスタ!$K$4&amp;"_"&amp;$AG7,データシート1!$A:$BS,MATCH("ab_"&amp;AQ$2,データシート1!$A$1:$BS$1,0),0)</f>
        <v>0.40233321604157968</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19.916699999999999</v>
      </c>
      <c r="AI8" s="88">
        <f>VLOOKUP(年度マスタ!$K$4&amp;"_"&amp;$AG8,データシート1!$A:$BS,MATCH("ab_"&amp;AI$2,データシート1!$A$1:$BS$1,0),0)</f>
        <v>88</v>
      </c>
      <c r="AJ8" s="88">
        <f>VLOOKUP(年度マスタ!$K$4&amp;"_"&amp;$AG8,データシート1!$A:$BS,MATCH("ab_"&amp;AJ$2,データシート1!$A$1:$BS$1,0),0)</f>
        <v>78</v>
      </c>
      <c r="AK8" s="88">
        <f>VLOOKUP(年度マスタ!$K$4&amp;"_"&amp;$AG8,データシート1!$A:$BS,MATCH("ab_"&amp;AK$2,データシート1!$A$1:$BS$1,0),0)</f>
        <v>587</v>
      </c>
      <c r="AL8" s="88">
        <f>VLOOKUP(年度マスタ!$K$4&amp;"_"&amp;$AG8,データシート1!$A:$BS,MATCH("ab_"&amp;AL$2,データシート1!$A$1:$BS$1,0),0)</f>
        <v>1119</v>
      </c>
      <c r="AM8" s="88">
        <f>VLOOKUP(年度マスタ!$K$4&amp;"_"&amp;$AG8,データシート1!$A:$BS,MATCH("ab_"&amp;AM$2,データシート1!$A$1:$BS$1,0),0)</f>
        <v>1446</v>
      </c>
      <c r="AN8" s="88">
        <f>VLOOKUP(年度マスタ!$K$4&amp;"_"&amp;$AG8,データシート1!$A:$BS,MATCH("ab_"&amp;AN$2,データシート1!$A$1:$BS$1,0),0)</f>
        <v>999</v>
      </c>
      <c r="AO8" s="88">
        <f>VLOOKUP(年度マスタ!$K$4&amp;"_"&amp;$AG8,データシート1!$A:$BS,MATCH("ab_"&amp;AO$2,データシート1!$A$1:$BS$1,0),0)</f>
        <v>3099</v>
      </c>
      <c r="AP8" s="88">
        <f>VLOOKUP(年度マスタ!$K$4&amp;"_"&amp;$AG8,データシート1!$A:$BS,MATCH("ab_"&amp;AP$2,データシート1!$A$1:$BS$1,0),0)</f>
        <v>0</v>
      </c>
      <c r="AQ8" s="1073">
        <f>VLOOKUP(年度マスタ!$K$4&amp;"_"&amp;$AG8,データシート1!$A:$BS,MATCH("ab_"&amp;AQ$2,データシート1!$A$1:$BS$1,0),0)</f>
        <v>0.47315269779400765</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18.296600000000002</v>
      </c>
      <c r="AI9" s="88">
        <f>VLOOKUP(年度マスタ!$K$4&amp;"_"&amp;$AG9,データシート1!$A:$BS,MATCH("ab_"&amp;AI$2,データシート1!$A$1:$BS$1,0),0)</f>
        <v>88</v>
      </c>
      <c r="AJ9" s="88">
        <f>VLOOKUP(年度マスタ!$K$4&amp;"_"&amp;$AG9,データシート1!$A:$BS,MATCH("ab_"&amp;AJ$2,データシート1!$A$1:$BS$1,0),0)</f>
        <v>78</v>
      </c>
      <c r="AK9" s="88">
        <f>VLOOKUP(年度マスタ!$K$4&amp;"_"&amp;$AG9,データシート1!$A:$BS,MATCH("ab_"&amp;AK$2,データシート1!$A$1:$BS$1,0),0)</f>
        <v>587</v>
      </c>
      <c r="AL9" s="88">
        <f>VLOOKUP(年度マスタ!$K$4&amp;"_"&amp;$AG9,データシート1!$A:$BS,MATCH("ab_"&amp;AL$2,データシート1!$A$1:$BS$1,0),0)</f>
        <v>1118</v>
      </c>
      <c r="AM9" s="88">
        <f>VLOOKUP(年度マスタ!$K$4&amp;"_"&amp;$AG9,データシート1!$A:$BS,MATCH("ab_"&amp;AM$2,データシート1!$A$1:$BS$1,0),0)</f>
        <v>1440</v>
      </c>
      <c r="AN9" s="88">
        <f>VLOOKUP(年度マスタ!$K$4&amp;"_"&amp;$AG9,データシート1!$A:$BS,MATCH("ab_"&amp;AN$2,データシート1!$A$1:$BS$1,0),0)</f>
        <v>1000</v>
      </c>
      <c r="AO9" s="88">
        <f>VLOOKUP(年度マスタ!$K$4&amp;"_"&amp;$AG9,データシート1!$A:$BS,MATCH("ab_"&amp;AO$2,データシート1!$A$1:$BS$1,0),0)</f>
        <v>3052</v>
      </c>
      <c r="AP9" s="88">
        <f>VLOOKUP(年度マスタ!$K$4&amp;"_"&amp;$AG9,データシート1!$A:$BS,MATCH("ab_"&amp;AP$2,データシート1!$A$1:$BS$1,0),0)</f>
        <v>0</v>
      </c>
      <c r="AQ9" s="1073">
        <f>VLOOKUP(年度マスタ!$K$4&amp;"_"&amp;$AG9,データシート1!$A:$BS,MATCH("ab_"&amp;AQ$2,データシート1!$A$1:$BS$1,0),0)</f>
        <v>0.41254394281402801</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34.766599999999997</v>
      </c>
      <c r="AI10" s="88">
        <f>VLOOKUP(年度マスタ!$K$4&amp;"_"&amp;$AG10,データシート1!$A:$BS,MATCH("ab_"&amp;AI$2,データシート1!$A$1:$BS$1,0),0)</f>
        <v>88</v>
      </c>
      <c r="AJ10" s="88">
        <f>VLOOKUP(年度マスタ!$K$4&amp;"_"&amp;$AG10,データシート1!$A:$BS,MATCH("ab_"&amp;AJ$2,データシート1!$A$1:$BS$1,0),0)</f>
        <v>78</v>
      </c>
      <c r="AK10" s="88">
        <f>VLOOKUP(年度マスタ!$K$4&amp;"_"&amp;$AG10,データシート1!$A:$BS,MATCH("ab_"&amp;AK$2,データシート1!$A$1:$BS$1,0),0)</f>
        <v>587</v>
      </c>
      <c r="AL10" s="88">
        <f>VLOOKUP(年度マスタ!$K$4&amp;"_"&amp;$AG10,データシート1!$A:$BS,MATCH("ab_"&amp;AL$2,データシート1!$A$1:$BS$1,0),0)</f>
        <v>1116</v>
      </c>
      <c r="AM10" s="88">
        <f>VLOOKUP(年度マスタ!$K$4&amp;"_"&amp;$AG10,データシート1!$A:$BS,MATCH("ab_"&amp;AM$2,データシート1!$A$1:$BS$1,0),0)</f>
        <v>1430</v>
      </c>
      <c r="AN10" s="88">
        <f>VLOOKUP(年度マスタ!$K$4&amp;"_"&amp;$AG10,データシート1!$A:$BS,MATCH("ab_"&amp;AN$2,データシート1!$A$1:$BS$1,0),0)</f>
        <v>892</v>
      </c>
      <c r="AO10" s="88">
        <f>VLOOKUP(年度マスタ!$K$4&amp;"_"&amp;$AG10,データシート1!$A:$BS,MATCH("ab_"&amp;AO$2,データシート1!$A$1:$BS$1,0),0)</f>
        <v>3001</v>
      </c>
      <c r="AP10" s="88">
        <f>VLOOKUP(年度マスタ!$K$4&amp;"_"&amp;$AG10,データシート1!$A:$BS,MATCH("ab_"&amp;AP$2,データシート1!$A$1:$BS$1,0),0)</f>
        <v>0</v>
      </c>
      <c r="AQ10" s="1073">
        <f>VLOOKUP(年度マスタ!$K$4&amp;"_"&amp;$AG10,データシート1!$A:$BS,MATCH("ab_"&amp;AQ$2,データシート1!$A$1:$BS$1,0),0)</f>
        <v>0.46001837777828686</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29.347899999999999</v>
      </c>
      <c r="AI11" s="88">
        <f>VLOOKUP(年度マスタ!$K$4&amp;"_"&amp;$AG11,データシート1!$A:$BS,MATCH("ab_"&amp;AI$2,データシート1!$A$1:$BS$1,0),0)</f>
        <v>88</v>
      </c>
      <c r="AJ11" s="88">
        <f>VLOOKUP(年度マスタ!$K$4&amp;"_"&amp;$AG11,データシート1!$A:$BS,MATCH("ab_"&amp;AJ$2,データシート1!$A$1:$BS$1,0),0)</f>
        <v>78</v>
      </c>
      <c r="AK11" s="88">
        <f>VLOOKUP(年度マスタ!$K$4&amp;"_"&amp;$AG11,データシート1!$A:$BS,MATCH("ab_"&amp;AK$2,データシート1!$A$1:$BS$1,0),0)</f>
        <v>587</v>
      </c>
      <c r="AL11" s="88">
        <f>VLOOKUP(年度マスタ!$K$4&amp;"_"&amp;$AG11,データシート1!$A:$BS,MATCH("ab_"&amp;AL$2,データシート1!$A$1:$BS$1,0),0)</f>
        <v>1133</v>
      </c>
      <c r="AM11" s="88">
        <f>VLOOKUP(年度マスタ!$K$4&amp;"_"&amp;$AG11,データシート1!$A:$BS,MATCH("ab_"&amp;AM$2,データシート1!$A$1:$BS$1,0),0)</f>
        <v>1438</v>
      </c>
      <c r="AN11" s="88">
        <f>VLOOKUP(年度マスタ!$K$4&amp;"_"&amp;$AG11,データシート1!$A:$BS,MATCH("ab_"&amp;AN$2,データシート1!$A$1:$BS$1,0),0)</f>
        <v>924</v>
      </c>
      <c r="AO11" s="88">
        <f>VLOOKUP(年度マスタ!$K$4&amp;"_"&amp;$AG11,データシート1!$A:$BS,MATCH("ab_"&amp;AO$2,データシート1!$A$1:$BS$1,0),0)</f>
        <v>2975</v>
      </c>
      <c r="AP11" s="88">
        <f>VLOOKUP(年度マスタ!$K$4&amp;"_"&amp;$AG11,データシート1!$A:$BS,MATCH("ab_"&amp;AP$2,データシート1!$A$1:$BS$1,0),0)</f>
        <v>0</v>
      </c>
      <c r="AQ11" s="1073">
        <f>VLOOKUP(年度マスタ!$K$4&amp;"_"&amp;$AG11,データシート1!$A:$BS,MATCH("ab_"&amp;AQ$2,データシート1!$A$1:$BS$1,0),0)</f>
        <v>0.480924671087538</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22.864999999999998</v>
      </c>
      <c r="AI12" s="88">
        <f>VLOOKUP(年度マスタ!$K$4&amp;"_"&amp;$AG12,データシート1!$A:$BS,MATCH("ab_"&amp;AI$2,データシート1!$A$1:$BS$1,0),0)</f>
        <v>88</v>
      </c>
      <c r="AJ12" s="88">
        <f>VLOOKUP(年度マスタ!$K$4&amp;"_"&amp;$AG12,データシート1!$A:$BS,MATCH("ab_"&amp;AJ$2,データシート1!$A$1:$BS$1,0),0)</f>
        <v>78</v>
      </c>
      <c r="AK12" s="88">
        <f>VLOOKUP(年度マスタ!$K$4&amp;"_"&amp;$AG12,データシート1!$A:$BS,MATCH("ab_"&amp;AK$2,データシート1!$A$1:$BS$1,0),0)</f>
        <v>587</v>
      </c>
      <c r="AL12" s="88">
        <f>VLOOKUP(年度マスタ!$K$4&amp;"_"&amp;$AG12,データシート1!$A:$BS,MATCH("ab_"&amp;AL$2,データシート1!$A$1:$BS$1,0),0)</f>
        <v>1136</v>
      </c>
      <c r="AM12" s="88">
        <f>VLOOKUP(年度マスタ!$K$4&amp;"_"&amp;$AG12,データシート1!$A:$BS,MATCH("ab_"&amp;AM$2,データシート1!$A$1:$BS$1,0),0)</f>
        <v>1476</v>
      </c>
      <c r="AN12" s="88">
        <f>VLOOKUP(年度マスタ!$K$4&amp;"_"&amp;$AG12,データシート1!$A:$BS,MATCH("ab_"&amp;AN$2,データシート1!$A$1:$BS$1,0),0)</f>
        <v>988</v>
      </c>
      <c r="AO12" s="88">
        <f>VLOOKUP(年度マスタ!$K$4&amp;"_"&amp;$AG12,データシート1!$A:$BS,MATCH("ab_"&amp;AO$2,データシート1!$A$1:$BS$1,0),0)</f>
        <v>2952</v>
      </c>
      <c r="AP12" s="88">
        <f>VLOOKUP(年度マスタ!$K$4&amp;"_"&amp;$AG12,データシート1!$A:$BS,MATCH("ab_"&amp;AP$2,データシート1!$A$1:$BS$1,0),0)</f>
        <v>0</v>
      </c>
      <c r="AQ12" s="1073">
        <f>VLOOKUP(年度マスタ!$K$4&amp;"_"&amp;$AG12,データシート1!$A:$BS,MATCH("ab_"&amp;AQ$2,データシート1!$A$1:$BS$1,0),0)</f>
        <v>0.48535984982994501</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30.866</v>
      </c>
      <c r="AI13" s="88">
        <f>VLOOKUP(年度マスタ!$K$4&amp;"_"&amp;$AG13,データシート1!$A:$BS,MATCH("ab_"&amp;AI$2,データシート1!$A$1:$BS$1,0),0)</f>
        <v>85</v>
      </c>
      <c r="AJ13" s="88">
        <f>VLOOKUP(年度マスタ!$K$4&amp;"_"&amp;$AG13,データシート1!$A:$BS,MATCH("ab_"&amp;AJ$2,データシート1!$A$1:$BS$1,0),0)</f>
        <v>5</v>
      </c>
      <c r="AK13" s="88">
        <f>VLOOKUP(年度マスタ!$K$4&amp;"_"&amp;$AG13,データシート1!$A:$BS,MATCH("ab_"&amp;AK$2,データシート1!$A$1:$BS$1,0),0)</f>
        <v>778</v>
      </c>
      <c r="AL13" s="88">
        <f>VLOOKUP(年度マスタ!$K$4&amp;"_"&amp;$AG13,データシート1!$A:$BS,MATCH("ab_"&amp;AL$2,データシート1!$A$1:$BS$1,0),0)</f>
        <v>1138</v>
      </c>
      <c r="AM13" s="88">
        <f>VLOOKUP(年度マスタ!$K$4&amp;"_"&amp;$AG13,データシート1!$A:$BS,MATCH("ab_"&amp;AM$2,データシート1!$A$1:$BS$1,0),0)</f>
        <v>1517</v>
      </c>
      <c r="AN13" s="88">
        <f>VLOOKUP(年度マスタ!$K$4&amp;"_"&amp;$AG13,データシート1!$A:$BS,MATCH("ab_"&amp;AN$2,データシート1!$A$1:$BS$1,0),0)</f>
        <v>977</v>
      </c>
      <c r="AO13" s="88">
        <f>VLOOKUP(年度マスタ!$K$4&amp;"_"&amp;$AG13,データシート1!$A:$BS,MATCH("ab_"&amp;AO$2,データシート1!$A$1:$BS$1,0),0)</f>
        <v>2910</v>
      </c>
      <c r="AP13" s="88">
        <f>VLOOKUP(年度マスタ!$K$4&amp;"_"&amp;$AG13,データシート1!$A:$BS,MATCH("ab_"&amp;AP$2,データシート1!$A$1:$BS$1,0),0)</f>
        <v>0</v>
      </c>
      <c r="AQ13" s="1073">
        <f>VLOOKUP(年度マスタ!$K$4&amp;"_"&amp;$AG13,データシート1!$A:$BS,MATCH("ab_"&amp;AQ$2,データシート1!$A$1:$BS$1,0),0)</f>
        <v>0.38401788989163743</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45.660200000000003</v>
      </c>
      <c r="AI14" s="88">
        <f>VLOOKUP(年度マスタ!$K$4&amp;"_"&amp;$AG14,データシート1!$A:$BS,MATCH("ab_"&amp;AI$2,データシート1!$A$1:$BS$1,0),0)</f>
        <v>85</v>
      </c>
      <c r="AJ14" s="88">
        <f>VLOOKUP(年度マスタ!$K$4&amp;"_"&amp;$AG14,データシート1!$A:$BS,MATCH("ab_"&amp;AJ$2,データシート1!$A$1:$BS$1,0),0)</f>
        <v>5</v>
      </c>
      <c r="AK14" s="88">
        <f>VLOOKUP(年度マスタ!$K$4&amp;"_"&amp;$AG14,データシート1!$A:$BS,MATCH("ab_"&amp;AK$2,データシート1!$A$1:$BS$1,0),0)</f>
        <v>778</v>
      </c>
      <c r="AL14" s="88">
        <f>VLOOKUP(年度マスタ!$K$4&amp;"_"&amp;$AG14,データシート1!$A:$BS,MATCH("ab_"&amp;AL$2,データシート1!$A$1:$BS$1,0),0)</f>
        <v>1157</v>
      </c>
      <c r="AM14" s="88">
        <f>VLOOKUP(年度マスタ!$K$4&amp;"_"&amp;$AG14,データシート1!$A:$BS,MATCH("ab_"&amp;AM$2,データシート1!$A$1:$BS$1,0),0)</f>
        <v>1491</v>
      </c>
      <c r="AN14" s="88">
        <f>VLOOKUP(年度マスタ!$K$4&amp;"_"&amp;$AG14,データシート1!$A:$BS,MATCH("ab_"&amp;AN$2,データシート1!$A$1:$BS$1,0),0)</f>
        <v>974</v>
      </c>
      <c r="AO14" s="88">
        <f>VLOOKUP(年度マスタ!$K$4&amp;"_"&amp;$AG14,データシート1!$A:$BS,MATCH("ab_"&amp;AO$2,データシート1!$A$1:$BS$1,0),0)</f>
        <v>2859</v>
      </c>
      <c r="AP14" s="88">
        <f>VLOOKUP(年度マスタ!$K$4&amp;"_"&amp;$AG14,データシート1!$A:$BS,MATCH("ab_"&amp;AP$2,データシート1!$A$1:$BS$1,0),0)</f>
        <v>0</v>
      </c>
      <c r="AQ14" s="1073">
        <f>VLOOKUP(年度マスタ!$K$4&amp;"_"&amp;$AG14,データシート1!$A:$BS,MATCH("ab_"&amp;AQ$2,データシート1!$A$1:$BS$1,0),0)</f>
        <v>0.43734792989259413</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44.460299999999997</v>
      </c>
      <c r="AI15" s="88">
        <f>VLOOKUP(年度マスタ!$K$4&amp;"_"&amp;$AG15,データシート1!$A:$BS,MATCH("ab_"&amp;AI$2,データシート1!$A$1:$BS$1,0),0)</f>
        <v>85</v>
      </c>
      <c r="AJ15" s="88">
        <f>VLOOKUP(年度マスタ!$K$4&amp;"_"&amp;$AG15,データシート1!$A:$BS,MATCH("ab_"&amp;AJ$2,データシート1!$A$1:$BS$1,0),0)</f>
        <v>5</v>
      </c>
      <c r="AK15" s="88">
        <f>VLOOKUP(年度マスタ!$K$4&amp;"_"&amp;$AG15,データシート1!$A:$BS,MATCH("ab_"&amp;AK$2,データシート1!$A$1:$BS$1,0),0)</f>
        <v>778</v>
      </c>
      <c r="AL15" s="88">
        <f>VLOOKUP(年度マスタ!$K$4&amp;"_"&amp;$AG15,データシート1!$A:$BS,MATCH("ab_"&amp;AL$2,データシート1!$A$1:$BS$1,0),0)</f>
        <v>1162</v>
      </c>
      <c r="AM15" s="88">
        <f>VLOOKUP(年度マスタ!$K$4&amp;"_"&amp;$AG15,データシート1!$A:$BS,MATCH("ab_"&amp;AM$2,データシート1!$A$1:$BS$1,0),0)</f>
        <v>1528</v>
      </c>
      <c r="AN15" s="88">
        <f>VLOOKUP(年度マスタ!$K$4&amp;"_"&amp;$AG15,データシート1!$A:$BS,MATCH("ab_"&amp;AN$2,データシート1!$A$1:$BS$1,0),0)</f>
        <v>1031</v>
      </c>
      <c r="AO15" s="88">
        <f>VLOOKUP(年度マスタ!$K$4&amp;"_"&amp;$AG15,データシート1!$A:$BS,MATCH("ab_"&amp;AO$2,データシート1!$A$1:$BS$1,0),0)</f>
        <v>2823</v>
      </c>
      <c r="AP15" s="88">
        <f>VLOOKUP(年度マスタ!$K$4&amp;"_"&amp;$AG15,データシート1!$A:$BS,MATCH("ab_"&amp;AP$2,データシート1!$A$1:$BS$1,0),0)</f>
        <v>0</v>
      </c>
      <c r="AQ15" s="1073">
        <f>VLOOKUP(年度マスタ!$K$4&amp;"_"&amp;$AG15,データシート1!$A:$BS,MATCH("ab_"&amp;AQ$2,データシート1!$A$1:$BS$1,0),0)</f>
        <v>0.56324227932652315</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52.489199999999997</v>
      </c>
      <c r="AI16" s="88">
        <f>VLOOKUP(年度マスタ!$K$4&amp;"_"&amp;$AG16,データシート1!$A:$BS,MATCH("ab_"&amp;AI$2,データシート1!$A$1:$BS$1,0),0)</f>
        <v>85</v>
      </c>
      <c r="AJ16" s="88">
        <f>VLOOKUP(年度マスタ!$K$4&amp;"_"&amp;$AG16,データシート1!$A:$BS,MATCH("ab_"&amp;AJ$2,データシート1!$A$1:$BS$1,0),0)</f>
        <v>5</v>
      </c>
      <c r="AK16" s="88">
        <f>VLOOKUP(年度マスタ!$K$4&amp;"_"&amp;$AG16,データシート1!$A:$BS,MATCH("ab_"&amp;AK$2,データシート1!$A$1:$BS$1,0),0)</f>
        <v>778</v>
      </c>
      <c r="AL16" s="88">
        <f>VLOOKUP(年度マスタ!$K$4&amp;"_"&amp;$AG16,データシート1!$A:$BS,MATCH("ab_"&amp;AL$2,データシート1!$A$1:$BS$1,0),0)</f>
        <v>1162</v>
      </c>
      <c r="AM16" s="88">
        <f>VLOOKUP(年度マスタ!$K$4&amp;"_"&amp;$AG16,データシート1!$A:$BS,MATCH("ab_"&amp;AM$2,データシート1!$A$1:$BS$1,0),0)</f>
        <v>1479</v>
      </c>
      <c r="AN16" s="88">
        <f>VLOOKUP(年度マスタ!$K$4&amp;"_"&amp;$AG16,データシート1!$A:$BS,MATCH("ab_"&amp;AN$2,データシート1!$A$1:$BS$1,0),0)</f>
        <v>1002</v>
      </c>
      <c r="AO16" s="88">
        <f>VLOOKUP(年度マスタ!$K$4&amp;"_"&amp;$AG16,データシート1!$A:$BS,MATCH("ab_"&amp;AO$2,データシート1!$A$1:$BS$1,0),0)</f>
        <v>2776</v>
      </c>
      <c r="AP16" s="88">
        <f>VLOOKUP(年度マスタ!$K$4&amp;"_"&amp;$AG16,データシート1!$A:$BS,MATCH("ab_"&amp;AP$2,データシート1!$A$1:$BS$1,0),0)</f>
        <v>0</v>
      </c>
      <c r="AQ16" s="1073">
        <f>VLOOKUP(年度マスタ!$K$4&amp;"_"&amp;$AG16,データシート1!$A:$BS,MATCH("ab_"&amp;AQ$2,データシート1!$A$1:$BS$1,0),0)</f>
        <v>0.38892351471094999</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43.834399999999988</v>
      </c>
      <c r="AI17" s="187">
        <f>VLOOKUP(年度マスタ!$K$4&amp;"_"&amp;$AG17,データシート1!$A:$BS,MATCH("ab_"&amp;AI$2,データシート1!$A$1:$BS$1,0),0)</f>
        <v>85</v>
      </c>
      <c r="AJ17" s="187">
        <f>VLOOKUP(年度マスタ!$K$4&amp;"_"&amp;$AG17,データシート1!$A:$BS,MATCH("ab_"&amp;AJ$2,データシート1!$A$1:$BS$1,0),0)</f>
        <v>5</v>
      </c>
      <c r="AK17" s="187">
        <f>VLOOKUP(年度マスタ!$K$4&amp;"_"&amp;$AG17,データシート1!$A:$BS,MATCH("ab_"&amp;AK$2,データシート1!$A$1:$BS$1,0),0)</f>
        <v>778</v>
      </c>
      <c r="AL17" s="187">
        <f>VLOOKUP(年度マスタ!$K$4&amp;"_"&amp;$AG17,データシート1!$A:$BS,MATCH("ab_"&amp;AL$2,データシート1!$A$1:$BS$1,0),0)</f>
        <v>1147</v>
      </c>
      <c r="AM17" s="187">
        <f>VLOOKUP(年度マスタ!$K$4&amp;"_"&amp;$AG17,データシート1!$A:$BS,MATCH("ab_"&amp;AM$2,データシート1!$A$1:$BS$1,0),0)</f>
        <v>1483</v>
      </c>
      <c r="AN17" s="187">
        <f>VLOOKUP(年度マスタ!$K$4&amp;"_"&amp;$AG17,データシート1!$A:$BS,MATCH("ab_"&amp;AN$2,データシート1!$A$1:$BS$1,0),0)</f>
        <v>981</v>
      </c>
      <c r="AO17" s="187">
        <f>VLOOKUP(年度マスタ!$K$4&amp;"_"&amp;$AG17,データシート1!$A:$BS,MATCH("ab_"&amp;AO$2,データシート1!$A$1:$BS$1,0),0)</f>
        <v>2721</v>
      </c>
      <c r="AP17" s="187">
        <f>VLOOKUP(年度マスタ!$K$4&amp;"_"&amp;$AG17,データシート1!$A:$BS,MATCH("ab_"&amp;AP$2,データシート1!$A$1:$BS$1,0),0)</f>
        <v>0</v>
      </c>
      <c r="AQ17" s="1074">
        <f>VLOOKUP(年度マスタ!$K$4&amp;"_"&amp;$AG17,データシート1!$A:$BS,MATCH("ab_"&amp;AQ$2,データシート1!$A$1:$BS$1,0),0)</f>
        <v>0.50173035861707804</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39.591700000000003</v>
      </c>
      <c r="AI18" s="88">
        <f>VLOOKUP(年度マスタ!$K$4&amp;"_"&amp;$AG18,データシート1!$A:$BS,MATCH("ab_"&amp;AI$2,データシート1!$A$1:$BS$1,0),0)</f>
        <v>85</v>
      </c>
      <c r="AJ18" s="88">
        <f>VLOOKUP(年度マスタ!$K$4&amp;"_"&amp;$AG18,データシート1!$A:$BS,MATCH("ab_"&amp;AJ$2,データシート1!$A$1:$BS$1,0),0)</f>
        <v>5</v>
      </c>
      <c r="AK18" s="88">
        <f>VLOOKUP(年度マスタ!$K$4&amp;"_"&amp;$AG18,データシート1!$A:$BS,MATCH("ab_"&amp;AK$2,データシート1!$A$1:$BS$1,0),0)</f>
        <v>778</v>
      </c>
      <c r="AL18" s="88">
        <f>VLOOKUP(年度マスタ!$K$4&amp;"_"&amp;$AG18,データシート1!$A:$BS,MATCH("ab_"&amp;AL$2,データシート1!$A$1:$BS$1,0),0)</f>
        <v>1130</v>
      </c>
      <c r="AM18" s="88">
        <f>VLOOKUP(年度マスタ!$K$4&amp;"_"&amp;$AG18,データシート1!$A:$BS,MATCH("ab_"&amp;AM$2,データシート1!$A$1:$BS$1,0),0)</f>
        <v>1460</v>
      </c>
      <c r="AN18" s="88">
        <f>VLOOKUP(年度マスタ!$K$4&amp;"_"&amp;$AG18,データシート1!$A:$BS,MATCH("ab_"&amp;AN$2,データシート1!$A$1:$BS$1,0),0)</f>
        <v>941</v>
      </c>
      <c r="AO18" s="88">
        <f>VLOOKUP(年度マスタ!$K$4&amp;"_"&amp;$AG18,データシート1!$A:$BS,MATCH("ab_"&amp;AO$2,データシート1!$A$1:$BS$1,0),0)</f>
        <v>2628</v>
      </c>
      <c r="AP18" s="88">
        <f>VLOOKUP(年度マスタ!$K$4&amp;"_"&amp;$AG18,データシート1!$A:$BS,MATCH("ab_"&amp;AP$2,データシート1!$A$1:$BS$1,0),0)</f>
        <v>0</v>
      </c>
      <c r="AQ18" s="1073">
        <f>VLOOKUP(年度マスタ!$K$4&amp;"_"&amp;$AG18,データシート1!$A:$BS,MATCH("ab_"&amp;AQ$2,データシート1!$A$1:$BS$1,0),0)</f>
        <v>0.59584873733176436</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33.846200000000003</v>
      </c>
      <c r="AI19" s="88">
        <f>VLOOKUP(年度マスタ!$K$4&amp;"_"&amp;$AG19,データシート1!$A:$BS,MATCH("ab_"&amp;AI$2,データシート1!$A$1:$BS$1,0),0)</f>
        <v>78</v>
      </c>
      <c r="AJ19" s="88">
        <f>VLOOKUP(年度マスタ!$K$4&amp;"_"&amp;$AG19,データシート1!$A:$BS,MATCH("ab_"&amp;AJ$2,データシート1!$A$1:$BS$1,0),0)</f>
        <v>9</v>
      </c>
      <c r="AK19" s="88">
        <f>VLOOKUP(年度マスタ!$K$4&amp;"_"&amp;$AG19,データシート1!$A:$BS,MATCH("ab_"&amp;AK$2,データシート1!$A$1:$BS$1,0),0)</f>
        <v>742</v>
      </c>
      <c r="AL19" s="88">
        <f>VLOOKUP(年度マスタ!$K$4&amp;"_"&amp;$AG19,データシート1!$A:$BS,MATCH("ab_"&amp;AL$2,データシート1!$A$1:$BS$1,0),0)</f>
        <v>1120</v>
      </c>
      <c r="AM19" s="88">
        <f>VLOOKUP(年度マスタ!$K$4&amp;"_"&amp;$AG19,データシート1!$A:$BS,MATCH("ab_"&amp;AM$2,データシート1!$A$1:$BS$1,0),0)</f>
        <v>1490</v>
      </c>
      <c r="AN19" s="88">
        <f>VLOOKUP(年度マスタ!$K$4&amp;"_"&amp;$AG19,データシート1!$A:$BS,MATCH("ab_"&amp;AN$2,データシート1!$A$1:$BS$1,0),0)</f>
        <v>945</v>
      </c>
      <c r="AO19" s="88">
        <f>VLOOKUP(年度マスタ!$K$4&amp;"_"&amp;$AG19,データシート1!$A:$BS,MATCH("ab_"&amp;AO$2,データシート1!$A$1:$BS$1,0),0)</f>
        <v>2570</v>
      </c>
      <c r="AP19" s="88">
        <f>VLOOKUP(年度マスタ!$K$4&amp;"_"&amp;$AG19,データシート1!$A:$BS,MATCH("ab_"&amp;AP$2,データシート1!$A$1:$BS$1,0),0)</f>
        <v>0</v>
      </c>
      <c r="AQ19" s="1073">
        <f>VLOOKUP(年度マスタ!$K$4&amp;"_"&amp;$AG19,データシート1!$A:$BS,MATCH("ab_"&amp;AQ$2,データシート1!$A$1:$BS$1,0),0)</f>
        <v>0.43887307245017498</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30.429200000000002</v>
      </c>
      <c r="AI20" s="88">
        <f>VLOOKUP(年度マスタ!$K$4&amp;"_"&amp;$AG20,データシート1!$A:$BS,MATCH("ab_"&amp;AI$2,データシート1!$A$1:$BS$1,0),0)</f>
        <v>78</v>
      </c>
      <c r="AJ20" s="88">
        <f>VLOOKUP(年度マスタ!$K$4&amp;"_"&amp;$AG20,データシート1!$A:$BS,MATCH("ab_"&amp;AJ$2,データシート1!$A$1:$BS$1,0),0)</f>
        <v>9</v>
      </c>
      <c r="AK20" s="88">
        <f>VLOOKUP(年度マスタ!$K$4&amp;"_"&amp;$AG20,データシート1!$A:$BS,MATCH("ab_"&amp;AK$2,データシート1!$A$1:$BS$1,0),0)</f>
        <v>742</v>
      </c>
      <c r="AL20" s="88">
        <f>VLOOKUP(年度マスタ!$K$4&amp;"_"&amp;$AG20,データシート1!$A:$BS,MATCH("ab_"&amp;AL$2,データシート1!$A$1:$BS$1,0),0)</f>
        <v>1105</v>
      </c>
      <c r="AM20" s="88">
        <f>VLOOKUP(年度マスタ!$K$4&amp;"_"&amp;$AG20,データシート1!$A:$BS,MATCH("ab_"&amp;AM$2,データシート1!$A$1:$BS$1,0),0)</f>
        <v>1465</v>
      </c>
      <c r="AN20" s="88">
        <f>VLOOKUP(年度マスタ!$K$4&amp;"_"&amp;$AG20,データシート1!$A:$BS,MATCH("ab_"&amp;AN$2,データシート1!$A$1:$BS$1,0),0)</f>
        <v>944</v>
      </c>
      <c r="AO20" s="88">
        <f>VLOOKUP(年度マスタ!$K$4&amp;"_"&amp;$AG20,データシート1!$A:$BS,MATCH("ab_"&amp;AO$2,データシート1!$A$1:$BS$1,0),0)</f>
        <v>2483</v>
      </c>
      <c r="AP20" s="88">
        <f>VLOOKUP(年度マスタ!$K$4&amp;"_"&amp;$AG20,データシート1!$A:$BS,MATCH("ab_"&amp;AP$2,データシート1!$A$1:$BS$1,0),0)</f>
        <v>0</v>
      </c>
      <c r="AQ20" s="1073">
        <f>VLOOKUP(年度マスタ!$K$4&amp;"_"&amp;$AG20,データシート1!$A:$BS,MATCH("ab_"&amp;AQ$2,データシート1!$A$1:$BS$1,0),0)</f>
        <v>0.48784133823164572</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普代村</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03485</v>
      </c>
      <c r="BF13" s="80" t="str">
        <f>年度マスタ!K4</f>
        <v>03485</v>
      </c>
      <c r="BG13" s="80" t="str">
        <f>年度マスタ!K4</f>
        <v>03485</v>
      </c>
      <c r="BH13" s="318" t="s">
        <v>108</v>
      </c>
      <c r="BI13" s="318" t="s">
        <v>108</v>
      </c>
      <c r="BJ13" s="318" t="s">
        <v>108</v>
      </c>
      <c r="BK13" s="318" t="str">
        <f>年度マスタ!K4</f>
        <v>03485</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普代村</v>
      </c>
      <c r="BF14" s="80" t="str">
        <f>AP2</f>
        <v>普代村</v>
      </c>
      <c r="BG14" s="80" t="str">
        <f>AP2</f>
        <v>普代村</v>
      </c>
      <c r="BH14" s="80" t="s">
        <v>118</v>
      </c>
      <c r="BI14" s="80" t="s">
        <v>118</v>
      </c>
      <c r="BJ14" s="80" t="s">
        <v>118</v>
      </c>
      <c r="BK14" s="80" t="str">
        <f>AP2</f>
        <v>普代村</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0</v>
      </c>
      <c r="G21" s="996">
        <f t="shared" ref="G21:O21" si="5">SUM(G22,G26,G27,G28)</f>
        <v>0</v>
      </c>
      <c r="H21" s="996">
        <f t="shared" si="5"/>
        <v>0</v>
      </c>
      <c r="I21" s="996">
        <f t="shared" si="5"/>
        <v>0</v>
      </c>
      <c r="J21" s="996">
        <f t="shared" si="5"/>
        <v>0</v>
      </c>
      <c r="K21" s="996">
        <f t="shared" si="5"/>
        <v>0</v>
      </c>
      <c r="L21" s="996">
        <f t="shared" si="5"/>
        <v>0</v>
      </c>
      <c r="M21" s="996">
        <f t="shared" si="5"/>
        <v>0</v>
      </c>
      <c r="N21" s="996">
        <f t="shared" si="5"/>
        <v>0</v>
      </c>
      <c r="O21" s="996">
        <f t="shared" si="5"/>
        <v>0</v>
      </c>
      <c r="P21" s="997">
        <f>SUM(P22,P26,P27,P28)</f>
        <v>0</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0</v>
      </c>
      <c r="G22" s="998">
        <f t="shared" ref="G22:P22" si="6">SUM(G23:G25)</f>
        <v>0</v>
      </c>
      <c r="H22" s="998">
        <f t="shared" si="6"/>
        <v>0</v>
      </c>
      <c r="I22" s="998">
        <f t="shared" si="6"/>
        <v>0</v>
      </c>
      <c r="J22" s="998">
        <f t="shared" si="6"/>
        <v>0</v>
      </c>
      <c r="K22" s="998">
        <f t="shared" si="6"/>
        <v>0</v>
      </c>
      <c r="L22" s="998">
        <f t="shared" si="6"/>
        <v>0</v>
      </c>
      <c r="M22" s="998">
        <f t="shared" si="6"/>
        <v>0</v>
      </c>
      <c r="N22" s="998">
        <f t="shared" si="6"/>
        <v>0</v>
      </c>
      <c r="O22" s="998">
        <f t="shared" si="6"/>
        <v>0</v>
      </c>
      <c r="P22" s="999">
        <f t="shared" si="6"/>
        <v>0</v>
      </c>
      <c r="Z22" s="313"/>
      <c r="AB22" s="312"/>
      <c r="AC22" s="571" t="s">
        <v>1377</v>
      </c>
      <c r="AP22" s="18" t="s">
        <v>1387</v>
      </c>
      <c r="AQ22" s="313"/>
      <c r="AV22" s="80" t="str">
        <f>AW22</f>
        <v>エネルギー起源CO2</v>
      </c>
      <c r="AW22" s="80" t="str">
        <f>D56</f>
        <v>エネルギー起源CO2</v>
      </c>
      <c r="AX22" s="201">
        <f>P56</f>
        <v>0</v>
      </c>
      <c r="AY22" s="201">
        <f>AX22</f>
        <v>0</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8.6208355620658068</v>
      </c>
      <c r="AG24" s="996">
        <f t="shared" ref="AG24:AP24" si="7">AG25+AG29</f>
        <v>11.138819011168337</v>
      </c>
      <c r="AH24" s="996">
        <f t="shared" si="7"/>
        <v>10.914263543079903</v>
      </c>
      <c r="AI24" s="996">
        <f t="shared" si="7"/>
        <v>9.4727831380497207</v>
      </c>
      <c r="AJ24" s="996">
        <f t="shared" si="7"/>
        <v>8.5724923377092512</v>
      </c>
      <c r="AK24" s="996">
        <f t="shared" si="7"/>
        <v>9.9328815350832578</v>
      </c>
      <c r="AL24" s="996">
        <f t="shared" si="7"/>
        <v>8.8999940255381524</v>
      </c>
      <c r="AM24" s="996">
        <f t="shared" si="7"/>
        <v>8.6731070379353206</v>
      </c>
      <c r="AN24" s="996">
        <f t="shared" si="7"/>
        <v>7.9312978254310806</v>
      </c>
      <c r="AO24" s="996">
        <f>AO25+AO29</f>
        <v>7.0746099141948928</v>
      </c>
      <c r="AP24" s="997">
        <f t="shared" si="7"/>
        <v>7.1686178938138436</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5.8662285528110729</v>
      </c>
      <c r="AG25" s="998">
        <f>①CO2排出量の現状把握!AA35</f>
        <v>7.7460230000771437</v>
      </c>
      <c r="AH25" s="998">
        <f>①CO2排出量の現状把握!AB35</f>
        <v>7.5315156108428214</v>
      </c>
      <c r="AI25" s="998">
        <f>①CO2排出量の現状把握!AC35</f>
        <v>6.2272784833523431</v>
      </c>
      <c r="AJ25" s="998">
        <f>①CO2排出量の現状把握!AD35</f>
        <v>4.3655528032401953</v>
      </c>
      <c r="AK25" s="998">
        <f>①CO2排出量の現状把握!AE35</f>
        <v>5.4930904334415018</v>
      </c>
      <c r="AL25" s="998">
        <f>①CO2排出量の現状把握!AF35</f>
        <v>5.3557959202871936</v>
      </c>
      <c r="AM25" s="998">
        <f>①CO2排出量の現状把握!AG35</f>
        <v>5.491891792804938</v>
      </c>
      <c r="AN25" s="998">
        <f>①CO2排出量の現状把握!AH35</f>
        <v>4.5292474965043903</v>
      </c>
      <c r="AO25" s="998">
        <f>①CO2排出量の現状把握!AI35</f>
        <v>3.9047888916788227</v>
      </c>
      <c r="AP25" s="999">
        <f>①CO2排出量の現状把握!AJ35</f>
        <v>4.4430526135260848</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2.082502350388908</v>
      </c>
      <c r="AG26" s="1000">
        <f>①CO2排出量の現状把握!AA36</f>
        <v>3.5731381334408749</v>
      </c>
      <c r="AH26" s="1000">
        <f>①CO2排出量の現状把握!AB36</f>
        <v>3.456893356294513</v>
      </c>
      <c r="AI26" s="1000">
        <f>①CO2排出量の現状把握!AC36</f>
        <v>2.8727523042504925</v>
      </c>
      <c r="AJ26" s="1000">
        <f>①CO2排出量の現状把握!AD36</f>
        <v>3.8886671534917698</v>
      </c>
      <c r="AK26" s="1000">
        <f>①CO2排出量の現状把握!AE36</f>
        <v>5.0377732897781922</v>
      </c>
      <c r="AL26" s="1000">
        <f>①CO2排出量の現状把握!AF36</f>
        <v>4.8635453334727412</v>
      </c>
      <c r="AM26" s="1000">
        <f>①CO2排出量の現状把握!AG36</f>
        <v>5.0232315845579461</v>
      </c>
      <c r="AN26" s="1000">
        <f>①CO2排出量の現状把握!AH36</f>
        <v>4.091211505763753</v>
      </c>
      <c r="AO26" s="1000">
        <f>①CO2排出量の現状把握!AI36</f>
        <v>3.4790783128505911</v>
      </c>
      <c r="AP26" s="1001">
        <f>①CO2排出量の現状把握!AJ36</f>
        <v>3.8562315585225369</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0.22801008831194011</v>
      </c>
      <c r="AG27" s="1000">
        <f>①CO2排出量の現状把握!AA37</f>
        <v>0.27825954706943939</v>
      </c>
      <c r="AH27" s="1000">
        <f>①CO2排出量の現状把握!AB37</f>
        <v>0.26610302195755015</v>
      </c>
      <c r="AI27" s="1000">
        <f>①CO2排出量の現状把握!AC37</f>
        <v>0.25862778137223452</v>
      </c>
      <c r="AJ27" s="1000">
        <f>①CO2排出量の現状把握!AD37</f>
        <v>0.24575673564974632</v>
      </c>
      <c r="AK27" s="1000">
        <f>①CO2排出量の現状把握!AE37</f>
        <v>0.25295623315567645</v>
      </c>
      <c r="AL27" s="1000">
        <f>①CO2排出量の現状把握!AF37</f>
        <v>0.24726223993193588</v>
      </c>
      <c r="AM27" s="1000">
        <f>①CO2排出量の現状把握!AG37</f>
        <v>0.25073525484040515</v>
      </c>
      <c r="AN27" s="1000">
        <f>①CO2排出量の現状把握!AH37</f>
        <v>0.23848293486334457</v>
      </c>
      <c r="AO27" s="1000">
        <f>①CO2排出量の現状把握!AI37</f>
        <v>0.22424158738763231</v>
      </c>
      <c r="AP27" s="1001">
        <f>①CO2排出量の現状把握!AJ37</f>
        <v>0.23400970037286806</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3.5557161141102247</v>
      </c>
      <c r="AG28" s="1000">
        <f>①CO2排出量の現状把握!AA38</f>
        <v>3.8946253195668294</v>
      </c>
      <c r="AH28" s="1000">
        <f>①CO2排出量の現状把握!AB38</f>
        <v>3.8085192325907582</v>
      </c>
      <c r="AI28" s="1000">
        <f>①CO2排出量の現状把握!AC38</f>
        <v>3.0958983977296155</v>
      </c>
      <c r="AJ28" s="1000">
        <f>①CO2排出量の現状把握!AD38</f>
        <v>0.23112891409867942</v>
      </c>
      <c r="AK28" s="1000">
        <f>①CO2排出量の現状把握!AE38</f>
        <v>0.20236091050763355</v>
      </c>
      <c r="AL28" s="1000">
        <f>①CO2排出量の現状把握!AF38</f>
        <v>0.244988346882517</v>
      </c>
      <c r="AM28" s="1000">
        <f>①CO2排出量の現状把握!AG38</f>
        <v>0.21792495340658671</v>
      </c>
      <c r="AN28" s="1000">
        <f>①CO2排出量の現状把握!AH38</f>
        <v>0.19955305587729305</v>
      </c>
      <c r="AO28" s="1000">
        <f>①CO2排出量の現状把握!AI38</f>
        <v>0.2014689914405991</v>
      </c>
      <c r="AP28" s="1001">
        <f>①CO2排出量の現状把握!AJ38</f>
        <v>0.3528113546306792</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2.7546070092547339</v>
      </c>
      <c r="AG29" s="1002">
        <f>①CO2排出量の現状把握!AA39</f>
        <v>3.3927960110911934</v>
      </c>
      <c r="AH29" s="1002">
        <f>①CO2排出量の現状把握!AB39</f>
        <v>3.3827479322370815</v>
      </c>
      <c r="AI29" s="1002">
        <f>①CO2排出量の現状把握!AC39</f>
        <v>3.2455046546973767</v>
      </c>
      <c r="AJ29" s="1002">
        <f>①CO2排出量の現状把握!AD39</f>
        <v>4.2069395344690559</v>
      </c>
      <c r="AK29" s="1002">
        <f>①CO2排出量の現状把握!AE39</f>
        <v>4.4397911016417551</v>
      </c>
      <c r="AL29" s="1002">
        <f>①CO2排出量の現状把握!AF39</f>
        <v>3.5441981052509579</v>
      </c>
      <c r="AM29" s="1002">
        <f>①CO2排出量の現状把握!AG39</f>
        <v>3.1812152451303835</v>
      </c>
      <c r="AN29" s="1002">
        <f>①CO2排出量の現状把握!AH39</f>
        <v>3.4020503289266903</v>
      </c>
      <c r="AO29" s="1002">
        <f>①CO2排出量の現状把握!AI39</f>
        <v>3.1698210225160701</v>
      </c>
      <c r="AP29" s="1003">
        <f>①CO2排出量の現状把握!AJ39</f>
        <v>2.7255652802877584</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v>
      </c>
      <c r="AG32" s="509">
        <f t="shared" si="12"/>
        <v>0</v>
      </c>
      <c r="AH32" s="509">
        <f t="shared" si="12"/>
        <v>0</v>
      </c>
      <c r="AI32" s="509">
        <f t="shared" si="12"/>
        <v>0</v>
      </c>
      <c r="AJ32" s="509">
        <f t="shared" si="12"/>
        <v>0</v>
      </c>
      <c r="AK32" s="509">
        <f t="shared" si="12"/>
        <v>0</v>
      </c>
      <c r="AL32" s="509">
        <f t="shared" si="12"/>
        <v>0</v>
      </c>
      <c r="AM32" s="509">
        <f t="shared" si="12"/>
        <v>0</v>
      </c>
      <c r="AN32" s="509">
        <f t="shared" si="12"/>
        <v>0</v>
      </c>
      <c r="AO32" s="509">
        <f t="shared" si="12"/>
        <v>0</v>
      </c>
      <c r="AP32" s="509">
        <f t="shared" si="12"/>
        <v>0</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v>
      </c>
      <c r="AI33" s="506">
        <f t="shared" si="13"/>
        <v>0</v>
      </c>
      <c r="AJ33" s="506">
        <f t="shared" si="13"/>
        <v>0</v>
      </c>
      <c r="AK33" s="506">
        <f t="shared" si="13"/>
        <v>0</v>
      </c>
      <c r="AL33" s="506">
        <f t="shared" si="13"/>
        <v>0</v>
      </c>
      <c r="AM33" s="506">
        <f t="shared" si="13"/>
        <v>0</v>
      </c>
      <c r="AN33" s="506">
        <f t="shared" si="13"/>
        <v>0</v>
      </c>
      <c r="AO33" s="506">
        <f t="shared" si="13"/>
        <v>0</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0</v>
      </c>
      <c r="G55" s="1004">
        <f t="shared" ref="G55:P55" si="29">SUM(G56,G57,G60,G61,G62,G63,G64,G65,)</f>
        <v>0</v>
      </c>
      <c r="H55" s="1004">
        <f t="shared" si="29"/>
        <v>0</v>
      </c>
      <c r="I55" s="1004">
        <f t="shared" si="29"/>
        <v>0</v>
      </c>
      <c r="J55" s="1004">
        <f t="shared" si="29"/>
        <v>0</v>
      </c>
      <c r="K55" s="1004">
        <f t="shared" si="29"/>
        <v>0</v>
      </c>
      <c r="L55" s="1004">
        <f t="shared" si="29"/>
        <v>0</v>
      </c>
      <c r="M55" s="1004">
        <f t="shared" si="29"/>
        <v>0</v>
      </c>
      <c r="N55" s="1004">
        <f t="shared" si="29"/>
        <v>0</v>
      </c>
      <c r="O55" s="1004">
        <f t="shared" si="29"/>
        <v>0</v>
      </c>
      <c r="P55" s="1005">
        <f t="shared" si="29"/>
        <v>0</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0</v>
      </c>
      <c r="G56" s="1006">
        <f>IFERROR(VLOOKUP(年度マスタ!$K$4&amp;"_"&amp;G$54,データシート1!$A:$CD,MATCH("bc_"&amp;$C56,データシート1!$A$1:$CD$1,0),0),0)</f>
        <v>0</v>
      </c>
      <c r="H56" s="1006">
        <f>IFERROR(VLOOKUP(年度マスタ!$K$4&amp;"_"&amp;H$54,データシート1!$A:$CD,MATCH("bc_"&amp;$C56,データシート1!$A$1:$CD$1,0),0),0)</f>
        <v>0</v>
      </c>
      <c r="I56" s="1006">
        <f>IFERROR(VLOOKUP(年度マスタ!$K$4&amp;"_"&amp;I$54,データシート1!$A:$CD,MATCH("bc_"&amp;$C56,データシート1!$A$1:$CD$1,0),0),0)</f>
        <v>0</v>
      </c>
      <c r="J56" s="1006">
        <f>IFERROR(VLOOKUP(年度マスタ!$K$4&amp;"_"&amp;J$54,データシート1!$A:$CD,MATCH("bc_"&amp;$C56,データシート1!$A$1:$CD$1,0),0),0)</f>
        <v>0</v>
      </c>
      <c r="K56" s="1006">
        <f>IFERROR(VLOOKUP(年度マスタ!$K$4&amp;"_"&amp;K$54,データシート1!$A:$CD,MATCH("bc_"&amp;$C56,データシート1!$A$1:$CD$1,0),0),0)</f>
        <v>0</v>
      </c>
      <c r="L56" s="1006">
        <f>IFERROR(VLOOKUP(年度マスタ!$K$4&amp;"_"&amp;L$54,データシート1!$A:$CD,MATCH("bc_"&amp;$C56,データシート1!$A$1:$CD$1,0),0),0)</f>
        <v>0</v>
      </c>
      <c r="M56" s="1006">
        <f>IFERROR(VLOOKUP(年度マスタ!$K$4&amp;"_"&amp;M$54,データシート1!$A:$CD,MATCH("bc_"&amp;$C56,データシート1!$A$1:$CD$1,0),0),0)</f>
        <v>0</v>
      </c>
      <c r="N56" s="1006">
        <f>IFERROR(VLOOKUP(年度マスタ!$K$4&amp;"_"&amp;N$54,データシート1!$A:$CD,MATCH("bc_"&amp;$C56,データシート1!$A$1:$CD$1,0),0),0)</f>
        <v>0</v>
      </c>
      <c r="O56" s="1006">
        <f>IFERROR(VLOOKUP(年度マスタ!$K$4&amp;"_"&amp;O$54,データシート1!$A:$CD,MATCH("bc_"&amp;$C56,データシート1!$A$1:$CD$1,0),0),0)</f>
        <v>0</v>
      </c>
      <c r="P56" s="1007">
        <f>IFERROR(VLOOKUP(年度マスタ!$K$4&amp;"_"&amp;P$54,データシート1!$A:$CD,MATCH("bc_"&amp;$C56,データシート1!$A$1:$CD$1,0),0),0)</f>
        <v>0</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普代村</v>
      </c>
      <c r="AF1" s="345"/>
      <c r="AG1" s="203"/>
      <c r="AH1" s="188"/>
      <c r="AI1" s="188"/>
      <c r="AJ1" s="188"/>
      <c r="AK1" s="188"/>
      <c r="AL1" s="189"/>
      <c r="AM1" s="189"/>
      <c r="AN1" s="189"/>
      <c r="AO1" s="189"/>
      <c r="AP1" s="189"/>
      <c r="AQ1" s="189"/>
      <c r="AR1" s="189"/>
      <c r="AS1" s="189"/>
      <c r="AT1" s="190"/>
    </row>
    <row r="2" spans="1:47" s="577" customFormat="1" ht="27.95" customHeight="1">
      <c r="A2" s="576"/>
      <c r="B2" s="576" t="s">
        <v>1645</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1649</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62.7</v>
      </c>
      <c r="K6" s="688">
        <f>VLOOKUP(年度マスタ!$K$4&amp;"_"&amp;K$5,データシート1!$A:$BS,MATCH("cb_"&amp;$G6,データシート1!$A$1:$BS$1,0),0)</f>
        <v>94.8</v>
      </c>
      <c r="L6" s="688">
        <f>VLOOKUP(年度マスタ!$K$4&amp;"_"&amp;L$5,データシート1!$A:$BS,MATCH("cb_"&amp;$G6,データシート1!$A$1:$BS$1,0),0)</f>
        <v>106.5</v>
      </c>
      <c r="M6" s="688">
        <f>VLOOKUP(年度マスタ!$K$4&amp;"_"&amp;M$5,データシート1!$A:$BS,MATCH("cb_"&amp;$G6,データシート1!$A$1:$BS$1,0),0)</f>
        <v>109.9</v>
      </c>
      <c r="N6" s="688">
        <f>VLOOKUP(年度マスタ!$K$4&amp;"_"&amp;N$5,データシート1!$A:$BS,MATCH("cb_"&amp;$G6,データシート1!$A$1:$BS$1,0),0)</f>
        <v>128</v>
      </c>
      <c r="O6" s="688">
        <f>VLOOKUP(年度マスタ!$K$4&amp;"_"&amp;O$5,データシート1!$A:$BS,MATCH("cb_"&amp;$G6,データシート1!$A$1:$BS$1,0),0)</f>
        <v>138.4</v>
      </c>
      <c r="P6" s="688">
        <f>VLOOKUP(年度マスタ!$K$4&amp;"_"&amp;P$5,データシート1!$A:$BS,MATCH("cb_"&amp;$G6,データシート1!$A$1:$BS$1,0),0)</f>
        <v>166.3</v>
      </c>
      <c r="Q6" s="688">
        <f>VLOOKUP(年度マスタ!$K$4&amp;"_"&amp;Q$5,データシート1!$A:$BS,MATCH("cb_"&amp;$G6,データシート1!$A$1:$BS$1,0),0)</f>
        <v>176.2</v>
      </c>
      <c r="R6" s="704">
        <f>VLOOKUP(年度マスタ!$K$4&amp;"_"&amp;R$5,データシート1!$A:$BS,MATCH("cb_"&amp;$G6,データシート1!$A$1:$BS$1,0),0)</f>
        <v>181.8</v>
      </c>
      <c r="S6" s="627"/>
      <c r="T6" s="226"/>
      <c r="U6" s="640"/>
      <c r="V6" s="231"/>
      <c r="W6" s="231"/>
      <c r="X6" s="231"/>
      <c r="Y6" s="232" t="s">
        <v>233</v>
      </c>
      <c r="Z6" s="734" t="s">
        <v>234</v>
      </c>
      <c r="AA6" s="734"/>
      <c r="AB6" s="734"/>
      <c r="AC6" s="735">
        <f>SUM(AC7:AC8)</f>
        <v>70158</v>
      </c>
      <c r="AD6" s="735">
        <f>SUM(AD7:AD8)</f>
        <v>88913.901000000013</v>
      </c>
      <c r="AE6" s="736">
        <f>$AD6*3600/100000000</f>
        <v>3.2009004360000004</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64.2</v>
      </c>
      <c r="K7" s="684">
        <f>VLOOKUP(年度マスタ!$K$4&amp;"_"&amp;K$5,データシート1!$A:$BS,MATCH("cb_"&amp;$G7,データシート1!$A$1:$BS$1,0),0)</f>
        <v>64.2</v>
      </c>
      <c r="L7" s="684">
        <f>VLOOKUP(年度マスタ!$K$4&amp;"_"&amp;L$5,データシート1!$A:$BS,MATCH("cb_"&amp;$G7,データシート1!$A$1:$BS$1,0),0)</f>
        <v>99.4</v>
      </c>
      <c r="M7" s="684">
        <f>VLOOKUP(年度マスタ!$K$4&amp;"_"&amp;M$5,データシート1!$A:$BS,MATCH("cb_"&amp;$G7,データシート1!$A$1:$BS$1,0),0)</f>
        <v>207.9</v>
      </c>
      <c r="N7" s="684">
        <f>VLOOKUP(年度マスタ!$K$4&amp;"_"&amp;N$5,データシート1!$A:$BS,MATCH("cb_"&amp;$G7,データシート1!$A$1:$BS$1,0),0)</f>
        <v>282</v>
      </c>
      <c r="O7" s="684">
        <f>VLOOKUP(年度マスタ!$K$4&amp;"_"&amp;O$5,データシート1!$A:$BS,MATCH("cb_"&amp;$G7,データシート1!$A$1:$BS$1,0),0)</f>
        <v>364.3</v>
      </c>
      <c r="P7" s="684">
        <f>VLOOKUP(年度マスタ!$K$4&amp;"_"&amp;P$5,データシート1!$A:$BS,MATCH("cb_"&amp;$G7,データシート1!$A$1:$BS$1,0),0)</f>
        <v>391.8</v>
      </c>
      <c r="Q7" s="684">
        <f>VLOOKUP(年度マスタ!$K$4&amp;"_"&amp;Q$5,データシート1!$A:$BS,MATCH("cb_"&amp;$G7,データシート1!$A$1:$BS$1,0),0)</f>
        <v>699.8</v>
      </c>
      <c r="R7" s="705">
        <f>VLOOKUP(年度マスタ!$K$4&amp;"_"&amp;R$5,データシート1!$A:$BS,MATCH("cb_"&amp;$G7,データシート1!$A$1:$BS$1,0),0)</f>
        <v>699.8</v>
      </c>
      <c r="S7" s="627"/>
      <c r="T7" s="226"/>
      <c r="U7" s="640"/>
      <c r="V7" s="231"/>
      <c r="W7" s="231"/>
      <c r="X7" s="231"/>
      <c r="Y7" s="232" t="s">
        <v>236</v>
      </c>
      <c r="Z7" s="248" t="s">
        <v>1368</v>
      </c>
      <c r="AA7" s="248"/>
      <c r="AB7" s="248"/>
      <c r="AC7" s="671">
        <f>VLOOKUP(年度マスタ!$K$4&amp;"_令和4年度",データシート3!A:AB,MATCH("ea_"&amp;$Y7&amp;"_設備",データシート3!$A$1:$AB$1,0),0)</f>
        <v>21824</v>
      </c>
      <c r="AD7" s="671">
        <f>VLOOKUP(年度マスタ!$K$4&amp;"_令和4年度",データシート3!A:AB,MATCH("ea_"&amp;$Y7&amp;"_年間発電",データシート3!$A$1:$AB$1,0),0)/10^3</f>
        <v>27774.986000000004</v>
      </c>
      <c r="AE7" s="606">
        <f t="shared" ref="AE7:AE16" si="0">$AD7*3600/100000000</f>
        <v>0.99989949600000005</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48334</v>
      </c>
      <c r="AD8" s="671">
        <f>VLOOKUP(年度マスタ!$K$4&amp;"_令和4年度",データシート3!A:AB,MATCH("ea_"&amp;$Y8&amp;"_年間発電",データシート3!$A$1:$AB$1,0),0)/10^3</f>
        <v>61138.915000000008</v>
      </c>
      <c r="AE8" s="606">
        <f t="shared" si="0"/>
        <v>2.2010009400000001</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28.4</v>
      </c>
      <c r="M9" s="684">
        <f>VLOOKUP(年度マスタ!$K$4&amp;"_"&amp;M$5,データシート1!$A:$BS,MATCH("cb_"&amp;$G9,データシート1!$A$1:$BS$1,0),0)</f>
        <v>28.4</v>
      </c>
      <c r="N9" s="684">
        <f>VLOOKUP(年度マスタ!$K$4&amp;"_"&amp;N$5,データシート1!$A:$BS,MATCH("cb_"&amp;$G9,データシート1!$A$1:$BS$1,0),0)</f>
        <v>28</v>
      </c>
      <c r="O9" s="684">
        <f>VLOOKUP(年度マスタ!$K$4&amp;"_"&amp;O$5,データシート1!$A:$BS,MATCH("cb_"&amp;$G9,データシート1!$A$1:$BS$1,0),0)</f>
        <v>28.4</v>
      </c>
      <c r="P9" s="684">
        <f>VLOOKUP(年度マスタ!$K$4&amp;"_"&amp;P$5,データシート1!$A:$BS,MATCH("cb_"&amp;$G9,データシート1!$A$1:$BS$1,0),0)</f>
        <v>28.4</v>
      </c>
      <c r="Q9" s="684">
        <f>VLOOKUP(年度マスタ!$K$4&amp;"_"&amp;Q$5,データシート1!$A:$BS,MATCH("cb_"&amp;$G9,データシート1!$A$1:$BS$1,0),0)</f>
        <v>28.4</v>
      </c>
      <c r="R9" s="705">
        <f>VLOOKUP(年度マスタ!$K$4&amp;"_"&amp;R$5,データシート1!$A:$BS,MATCH("cb_"&amp;$G9,データシート1!$A$1:$BS$1,0),0)</f>
        <v>28.4</v>
      </c>
      <c r="S9" s="627"/>
      <c r="T9" s="226"/>
      <c r="U9" s="640"/>
      <c r="V9" s="231"/>
      <c r="W9" s="231"/>
      <c r="X9" s="231"/>
      <c r="Y9" s="232" t="s">
        <v>238</v>
      </c>
      <c r="Z9" s="244" t="s">
        <v>222</v>
      </c>
      <c r="AA9" s="244"/>
      <c r="AB9" s="244"/>
      <c r="AC9" s="737">
        <f>VLOOKUP(年度マスタ!$K$4&amp;"_令和4年度",データシート3!A:AB,MATCH("ea_"&amp;$Y9&amp;"_設備",データシート3!$A$1:$AB$1,0),0)</f>
        <v>134200</v>
      </c>
      <c r="AD9" s="737">
        <f>VLOOKUP(年度マスタ!$K$4&amp;"_令和4年度",データシート3!A:AB,MATCH("ea_"&amp;$Y9&amp;"_年間発電",データシート3!$A$1:$AB$1,0),0)/10^3</f>
        <v>380420.18199999991</v>
      </c>
      <c r="AE9" s="738">
        <f t="shared" si="0"/>
        <v>13.695126551999996</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1211</v>
      </c>
      <c r="AD10" s="737">
        <f>SUM(AD11:AD12)</f>
        <v>6917.4870000000001</v>
      </c>
      <c r="AE10" s="738">
        <f t="shared" si="0"/>
        <v>0.249029532</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1211</v>
      </c>
      <c r="AD11" s="671">
        <f>VLOOKUP(年度マスタ!$K$4&amp;"_令和4年度",データシート3!A:AB,MATCH("ea_"&amp;$Y11&amp;"_年間発電",データシート3!$A$1:$AB$1,0),0)/10^3</f>
        <v>6917.4870000000001</v>
      </c>
      <c r="AE11" s="606">
        <f t="shared" si="0"/>
        <v>0.249029532</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126.9</v>
      </c>
      <c r="K12" s="722">
        <f t="shared" ref="K12:Q12" si="1">SUM(K6:K11)</f>
        <v>159</v>
      </c>
      <c r="L12" s="722">
        <f t="shared" si="1"/>
        <v>234.3</v>
      </c>
      <c r="M12" s="722">
        <f t="shared" si="1"/>
        <v>346.2</v>
      </c>
      <c r="N12" s="722">
        <f t="shared" si="1"/>
        <v>438</v>
      </c>
      <c r="O12" s="722">
        <f t="shared" si="1"/>
        <v>531.1</v>
      </c>
      <c r="P12" s="722">
        <f t="shared" si="1"/>
        <v>586.5</v>
      </c>
      <c r="Q12" s="722">
        <f t="shared" si="1"/>
        <v>904.4</v>
      </c>
      <c r="R12" s="723">
        <f t="shared" ref="R12" si="2">SUM(R6:R11)</f>
        <v>909.99999999999989</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0.12307992</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1.6090326800000001</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75.247523999999999</v>
      </c>
      <c r="K19" s="682">
        <f>K6*別紙!$C5/100*別紙!$E5/10^3</f>
        <v>113.771376</v>
      </c>
      <c r="L19" s="682">
        <f>L6*別紙!$C5/100*別紙!$E5/10^3</f>
        <v>127.81277999999999</v>
      </c>
      <c r="M19" s="682">
        <f>M6*別紙!$C5/100*別紙!$E5/10^3</f>
        <v>131.89318799999998</v>
      </c>
      <c r="N19" s="682">
        <f>N6*別紙!$C5/100*別紙!$E5/10^3</f>
        <v>153.61535999999998</v>
      </c>
      <c r="O19" s="682">
        <f>O6*別紙!$C5/100*別紙!$E5/10^3</f>
        <v>166.09660799999997</v>
      </c>
      <c r="P19" s="682">
        <f>P6*別紙!$C5/100*別紙!$E5/10^3</f>
        <v>199.57995600000001</v>
      </c>
      <c r="Q19" s="682">
        <f>Q6*別紙!$C5/100*別紙!$E5/10^3</f>
        <v>211.46114399999993</v>
      </c>
      <c r="R19" s="710">
        <f>R6*別紙!$C5/100*別紙!$E5/10^3</f>
        <v>218.181816</v>
      </c>
      <c r="S19" s="631"/>
      <c r="T19" s="227"/>
      <c r="U19" s="647"/>
      <c r="W19" s="237"/>
      <c r="X19" s="237"/>
      <c r="Y19" s="209"/>
      <c r="Z19" s="699" t="s">
        <v>229</v>
      </c>
      <c r="AA19" s="748"/>
      <c r="AB19" s="749"/>
      <c r="AC19" s="750">
        <f>SUM($AC$6,$AC$9,$AC$10,$AC$13)</f>
        <v>205569</v>
      </c>
      <c r="AD19" s="750">
        <f>SUM($AD$6,$AD$9,$AD$10,$AD$13)</f>
        <v>476251.56999999995</v>
      </c>
      <c r="AE19" s="751">
        <f>SUM($AE$6,$AE$9,$AE$10,$AE$13,$AE$17,$AE$18)</f>
        <v>18.877169119999994</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84.921192000000005</v>
      </c>
      <c r="K20" s="684">
        <f>K7*別紙!$C6/100*別紙!$E6/10^3</f>
        <v>84.921192000000005</v>
      </c>
      <c r="L20" s="684">
        <f>L7*別紙!$C6/100*別紙!$E6/10^3</f>
        <v>131.48234400000001</v>
      </c>
      <c r="M20" s="684">
        <f>M7*別紙!$C6/100*別紙!$E6/10^3</f>
        <v>275.00180399999999</v>
      </c>
      <c r="N20" s="684">
        <f>N7*別紙!$C6/100*別紙!$E6/10^3</f>
        <v>373.01832000000002</v>
      </c>
      <c r="O20" s="684">
        <f>O7*別紙!$C6/100*別紙!$E6/10^3</f>
        <v>481.88146800000004</v>
      </c>
      <c r="P20" s="684">
        <f>P7*別紙!$C6/100*別紙!$E6/10^3</f>
        <v>518.25736800000004</v>
      </c>
      <c r="Q20" s="684">
        <f>Q7*別紙!$C6/100*別紙!$E6/10^3</f>
        <v>925.66744799999992</v>
      </c>
      <c r="R20" s="705">
        <f>R7*別紙!$C6/100*別紙!$E6/10^3</f>
        <v>925.66744799999992</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149.2704</v>
      </c>
      <c r="M22" s="684">
        <f>M9*別紙!$C8/100*別紙!$E8/10^3</f>
        <v>149.2704</v>
      </c>
      <c r="N22" s="684">
        <f>N9*別紙!$C8/100*別紙!$E8/10^3</f>
        <v>147.16800000000001</v>
      </c>
      <c r="O22" s="684">
        <f>O9*別紙!$C8/100*別紙!$E8/10^3</f>
        <v>149.2704</v>
      </c>
      <c r="P22" s="684">
        <f>P9*別紙!$C8/100*別紙!$E8/10^3</f>
        <v>149.2704</v>
      </c>
      <c r="Q22" s="684">
        <f>Q9*別紙!$C8/100*別紙!$E8/10^3</f>
        <v>149.2704</v>
      </c>
      <c r="R22" s="705">
        <f>R9*別紙!$C8/100*別紙!$E8/10^3</f>
        <v>149.2704</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160.16871600000002</v>
      </c>
      <c r="K25" s="728">
        <f t="shared" si="3"/>
        <v>198.69256799999999</v>
      </c>
      <c r="L25" s="728">
        <f t="shared" si="3"/>
        <v>408.56552399999998</v>
      </c>
      <c r="M25" s="728">
        <f t="shared" si="3"/>
        <v>556.165392</v>
      </c>
      <c r="N25" s="728">
        <f t="shared" si="3"/>
        <v>673.80168000000003</v>
      </c>
      <c r="O25" s="728">
        <f t="shared" si="3"/>
        <v>797.24847599999998</v>
      </c>
      <c r="P25" s="728">
        <f t="shared" si="3"/>
        <v>867.10772400000008</v>
      </c>
      <c r="Q25" s="728">
        <f t="shared" si="3"/>
        <v>1286.3989919999999</v>
      </c>
      <c r="R25" s="729">
        <f t="shared" ref="R25" si="4">SUM(R19:R24)</f>
        <v>1293.1196639999998</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14943.618165998863</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17020.561514167293</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15254.698015154298</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16079.663981505102</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14884.832058537957</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13730.601858306483</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12624.130809926937</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12326.750596915314</v>
      </c>
      <c r="R26" s="726">
        <f>Q26</f>
        <v>12326.750596915314</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1.0718201858531895E-2</v>
      </c>
      <c r="K27" s="951">
        <f t="shared" ref="K27:P27" si="5">K25/K26</f>
        <v>1.1673678793417923E-2</v>
      </c>
      <c r="L27" s="951">
        <f t="shared" si="5"/>
        <v>2.6782930976026104E-2</v>
      </c>
      <c r="M27" s="951">
        <f t="shared" si="5"/>
        <v>3.4588122776676417E-2</v>
      </c>
      <c r="N27" s="951">
        <f t="shared" si="5"/>
        <v>4.5267670965323831E-2</v>
      </c>
      <c r="O27" s="951">
        <f t="shared" si="5"/>
        <v>5.8063621990298658E-2</v>
      </c>
      <c r="P27" s="951">
        <f t="shared" si="5"/>
        <v>6.8686528764273669E-2</v>
      </c>
      <c r="Q27" s="951">
        <f>Q25/Q26</f>
        <v>0.10435832070147608</v>
      </c>
      <c r="R27" s="952">
        <f>R25/R26</f>
        <v>0.10490353105088331</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0.10490353105088331</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38.635613356140972</v>
      </c>
      <c r="AA52" s="209"/>
      <c r="AB52" s="755" t="s">
        <v>232</v>
      </c>
      <c r="AC52" s="756">
        <f>$AD6</f>
        <v>88913.901000000013</v>
      </c>
      <c r="AD52" s="757">
        <f>R19+R20</f>
        <v>1143.8492639999999</v>
      </c>
      <c r="AE52" s="758">
        <f t="shared" ref="AE52:AE54" si="6">IFERROR(AD52/AC52,"-")</f>
        <v>1.2864684274734497E-2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463924.81940308464</v>
      </c>
      <c r="Z53" s="1142"/>
      <c r="AA53" s="209"/>
      <c r="AB53" s="755" t="s">
        <v>222</v>
      </c>
      <c r="AC53" s="756">
        <f>$AD9</f>
        <v>380420.18199999991</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6917.4870000000001</v>
      </c>
      <c r="AD54" s="756">
        <f>R22</f>
        <v>149.2704</v>
      </c>
      <c r="AE54" s="758">
        <f t="shared" si="6"/>
        <v>2.1578703364386515E-2</v>
      </c>
      <c r="AF54" s="523"/>
      <c r="AG54" s="47"/>
      <c r="AH54" s="468"/>
      <c r="AI54" s="490" t="s">
        <v>1284</v>
      </c>
      <c r="AJ54" s="491">
        <f>VLOOKUP(年度マスタ!$K$4&amp;"_"&amp;AJ$53,データシート1!$A$1:$BS$996,MATCH("ca_太陽光発電（10kW未満）",データシート1!$A$1:$BS$1,0),0)</f>
        <v>13</v>
      </c>
      <c r="AK54" s="491">
        <f>VLOOKUP(年度マスタ!$K$4&amp;"_"&amp;AK$53,データシート1!$A$1:$BS$996,MATCH("ca_太陽光発電（10kW未満）",データシート1!$A$1:$BS$1,0),0)</f>
        <v>19</v>
      </c>
      <c r="AL54" s="491">
        <f>VLOOKUP(年度マスタ!$K$4&amp;"_"&amp;AL$53,データシート1!$A$1:$BS$996,MATCH("ca_太陽光発電（10kW未満）",データシート1!$A$1:$BS$1,0),0)</f>
        <v>22</v>
      </c>
      <c r="AM54" s="491">
        <f>VLOOKUP(年度マスタ!$K$4&amp;"_"&amp;AM$53,データシート1!$A$1:$BS$996,MATCH("ca_太陽光発電（10kW未満）",データシート1!$A$1:$BS$1,0),0)</f>
        <v>22</v>
      </c>
      <c r="AN54" s="491">
        <f>VLOOKUP(年度マスタ!$K$4&amp;"_"&amp;AN$53,データシート1!$A$1:$BS$996,MATCH("ca_太陽光発電（10kW未満）",データシート1!$A$1:$BS$1,0),0)</f>
        <v>25</v>
      </c>
      <c r="AO54" s="201">
        <f>VLOOKUP(年度マスタ!$K$4&amp;"_"&amp;AO$53,データシート1!$A$1:$BS$996,MATCH("ca_太陽光発電（10kW未満）",データシート1!$A$1:$BS$1,0),0)</f>
        <v>28</v>
      </c>
      <c r="AP54" s="201">
        <f>VLOOKUP(年度マスタ!$K$4&amp;"_"&amp;AP$53,データシート1!$A$1:$BS$996,MATCH("ca_太陽光発電（10kW未満）",データシート1!$A$1:$BS$1,0),0)</f>
        <v>32</v>
      </c>
      <c r="AQ54" s="201">
        <f>VLOOKUP(年度マスタ!$K$4&amp;"_"&amp;AQ$53,データシート1!$A$1:$BS$996,MATCH("ca_太陽光発電（10kW未満）",データシート1!$A$1:$BS$1,0),0)</f>
        <v>33</v>
      </c>
      <c r="AR54" s="201">
        <f>VLOOKUP(年度マスタ!$K$4&amp;"_"&amp;AR$53,データシート1!$A$1:$BS$996,MATCH("ca_太陽光発電（10kW未満）",データシート1!$A$1:$BS$1,0),0)</f>
        <v>34</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普代村</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岩手県</v>
      </c>
      <c r="AY12" s="25" t="str">
        <f>年度マスタ!$J4</f>
        <v>普代村</v>
      </c>
      <c r="AZ12" s="25" t="str">
        <f>年度マスタ!$K4</f>
        <v>03485</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01392</v>
      </c>
      <c r="AY21" s="20" t="str">
        <f>IF(IFERROR(比較地域マスタ!$Z6,"")=0,"",IFERROR(比較地域マスタ!$Z6,""))</f>
        <v>寿都町</v>
      </c>
      <c r="BB21" s="122" t="str">
        <f t="shared" ref="BB21:BC68" si="0">AX21</f>
        <v>01392</v>
      </c>
      <c r="BC21" s="123" t="str">
        <f t="shared" si="0"/>
        <v>寿都町</v>
      </c>
      <c r="BD21" s="40">
        <f>SUM(BE21,BI21:BK21,BQ21)</f>
        <v>31.182616570822546</v>
      </c>
      <c r="BE21" s="40">
        <f>SUM(BF21:BH21)</f>
        <v>13.566814517385613</v>
      </c>
      <c r="BF21" s="40">
        <f>VLOOKUP($AX21&amp;"_"&amp;$BC$14,データシート1!$A:$BS,MATCH($BC$12&amp;"_"&amp;BF$20,データシート1!$A$1:$BS$1,0),0)</f>
        <v>10.10333442109844</v>
      </c>
      <c r="BG21" s="40">
        <f>VLOOKUP($AX21&amp;"_"&amp;$BC$14,データシート1!$A:$BS,MATCH($BC$12&amp;"_"&amp;BG$20,データシート1!$A$1:$BS$1,0),0)</f>
        <v>0.45103579400014315</v>
      </c>
      <c r="BH21" s="40">
        <f>VLOOKUP($AX21&amp;"_"&amp;$BC$14,データシート1!$A:$BS,MATCH($BC$12&amp;"_"&amp;BH$20,データシート1!$A$1:$BS$1,0),0)</f>
        <v>3.0124443022870286</v>
      </c>
      <c r="BI21" s="40">
        <f>VLOOKUP($AX21&amp;"_"&amp;$BC$14,データシート1!$A:$BS,MATCH($BC$12&amp;"_"&amp;BI$20,データシート1!$A$1:$BS$1,0),0)</f>
        <v>4.4805652104092548</v>
      </c>
      <c r="BJ21" s="40">
        <f>VLOOKUP($AX21&amp;"_"&amp;$BC$14,データシート1!$A:$BS,MATCH($BC$12&amp;"_"&amp;BJ$20,データシート1!$A$1:$BS$1,0),0)</f>
        <v>7.3305093513936432</v>
      </c>
      <c r="BK21" s="40">
        <f t="shared" ref="BK21:BK68" si="1">SUM(BL21,BO21:BP21)</f>
        <v>5.3992204376006585</v>
      </c>
      <c r="BL21" s="40">
        <f t="shared" ref="BL21:BL67" si="2">SUM(BM21:BN21)</f>
        <v>5.228993762772963</v>
      </c>
      <c r="BM21" s="40">
        <f>VLOOKUP($AX21&amp;"_"&amp;$BC$14,データシート1!$A:$BS,MATCH($BC$12&amp;"_"&amp;BM$20,データシート1!$A$1:$BS$1,0),0)</f>
        <v>2.2237004362923347</v>
      </c>
      <c r="BN21" s="40">
        <f>VLOOKUP($AX21&amp;"_"&amp;$BC$14,データシート1!$A:$BS,MATCH($BC$12&amp;"_"&amp;BN$20,データシート1!$A$1:$BS$1,0),0)</f>
        <v>3.0052933264806283</v>
      </c>
      <c r="BO21" s="40">
        <f>VLOOKUP($AX21&amp;"_"&amp;$BC$14,データシート1!$A:$BS,MATCH($BC$12&amp;"_"&amp;BO$20,データシート1!$A$1:$BS$1,0),0)</f>
        <v>0.17022667482769577</v>
      </c>
      <c r="BP21" s="40">
        <f>VLOOKUP($AX21&amp;"_"&amp;$BC$14,データシート1!$A:$BS,MATCH($BC$12&amp;"_"&amp;BP$20,データシート1!$A$1:$BS$1,0),0)</f>
        <v>0</v>
      </c>
      <c r="BQ21" s="40">
        <f>VLOOKUP($AX21&amp;"_"&amp;$BC$14,データシート1!$A:$BS,MATCH($BC$12&amp;"_"&amp;BQ$20,データシート1!$A$1:$BS$1,0),0)</f>
        <v>0.40550705403337572</v>
      </c>
      <c r="BR21" s="41">
        <f t="shared" ref="BR21:BR68" si="3">BD21</f>
        <v>31.182616570822546</v>
      </c>
      <c r="BT21" s="124" t="str">
        <f t="shared" ref="BT21:BT68" si="4">AY21</f>
        <v>寿都町</v>
      </c>
      <c r="BU21" s="40">
        <f>BD21</f>
        <v>31.182616570822546</v>
      </c>
      <c r="BV21" s="70">
        <f>BE21/$BR21</f>
        <v>0.43507620621163745</v>
      </c>
      <c r="BW21" s="70">
        <f t="shared" ref="BW21:CH42" si="5">BF21/$BR21</f>
        <v>0.32400534439281437</v>
      </c>
      <c r="BX21" s="70">
        <f t="shared" si="5"/>
        <v>1.4464334414520417E-2</v>
      </c>
      <c r="BY21" s="70">
        <f t="shared" si="5"/>
        <v>9.6606527404302603E-2</v>
      </c>
      <c r="BZ21" s="70">
        <f t="shared" si="5"/>
        <v>0.14368791663883981</v>
      </c>
      <c r="CA21" s="70">
        <f t="shared" si="5"/>
        <v>0.23508320203804747</v>
      </c>
      <c r="CB21" s="70">
        <f t="shared" si="5"/>
        <v>0.17314840867628434</v>
      </c>
      <c r="CC21" s="70">
        <f t="shared" si="5"/>
        <v>0.16768938395200975</v>
      </c>
      <c r="CD21" s="70">
        <f t="shared" si="5"/>
        <v>7.1312182261607987E-2</v>
      </c>
      <c r="CE21" s="70">
        <f t="shared" si="5"/>
        <v>9.6377201690401745E-2</v>
      </c>
      <c r="CF21" s="70">
        <f t="shared" si="5"/>
        <v>5.459024724274621E-3</v>
      </c>
      <c r="CG21" s="70">
        <f t="shared" si="5"/>
        <v>0</v>
      </c>
      <c r="CH21" s="70">
        <f>BQ21/$BR21</f>
        <v>1.3004266435190917E-2</v>
      </c>
      <c r="CI21" s="125">
        <f t="shared" ref="CI21:CI68" si="6">BR21/$BR21</f>
        <v>1</v>
      </c>
      <c r="CK21" s="126" t="str">
        <f t="shared" ref="CK21:CK68" si="7">AY21</f>
        <v>寿都町</v>
      </c>
      <c r="CL21" s="127">
        <f>CN21+CP21+CR21</f>
        <v>13.566814517385613</v>
      </c>
      <c r="CM21" s="71">
        <f>IF(IF(CL21=0,0,CW21/CL21)&gt;1,1,IF(CL21=0,0,CW21/CL21))</f>
        <v>0</v>
      </c>
      <c r="CN21" s="72">
        <f>BF21</f>
        <v>10.10333442109844</v>
      </c>
      <c r="CO21" s="71">
        <f>IF(IF(CN21=0,0,CX21/CN21)&gt;1,1,IF(CN21=0,0,CX21/CN21))</f>
        <v>0</v>
      </c>
      <c r="CP21" s="72">
        <f t="shared" ref="CP21:CP68" si="8">BG21</f>
        <v>0.45103579400014315</v>
      </c>
      <c r="CQ21" s="71">
        <f>IF(IF(CP21=0,0,CY21/CP21)&gt;1,1,IF(CP21=0,0,CY21/CP21))</f>
        <v>0</v>
      </c>
      <c r="CR21" s="72">
        <f t="shared" ref="CR21:CR68" si="9">BH21</f>
        <v>3.0124443022870286</v>
      </c>
      <c r="CS21" s="71">
        <f>IF(IF(CR21=0,0,CZ21/CR21)&gt;1,1,IF(CR21=0,0,CZ21/CR21))</f>
        <v>0</v>
      </c>
      <c r="CT21" s="72">
        <f t="shared" ref="CT21:CT68" si="10">BI21</f>
        <v>4.4805652104092548</v>
      </c>
      <c r="CU21" s="73">
        <f>IF(IF(CT21=0,0,DA21/CT21)&gt;1,1,IF(CT21=0,0,DA21/CT21))</f>
        <v>0</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0</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0</v>
      </c>
      <c r="DM21" s="18"/>
      <c r="DN21" s="131">
        <f>IF($DD21=0,0,ROUND(CX21/$DD21,2))</f>
        <v>0</v>
      </c>
      <c r="DO21" s="132">
        <f>IF($DD21=0,0,ROUND(CY21/$DD21,2))</f>
        <v>0</v>
      </c>
      <c r="DP21" s="132">
        <f t="shared" ref="DP21:DR36" si="13">IF($DD21=0,0,ROUND(CZ21/$DD21,2))</f>
        <v>0</v>
      </c>
      <c r="DQ21" s="132">
        <f t="shared" si="13"/>
        <v>0</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30344</v>
      </c>
      <c r="AY22" s="20" t="str">
        <f>IF(IFERROR(比較地域マスタ!$Z7,"")=0,"",IFERROR(比較地域マスタ!$Z7,""))</f>
        <v>高野町</v>
      </c>
      <c r="BB22" s="122" t="str">
        <f t="shared" si="0"/>
        <v>30344</v>
      </c>
      <c r="BC22" s="123" t="str">
        <f t="shared" si="0"/>
        <v>高野町</v>
      </c>
      <c r="BD22" s="40">
        <f t="shared" ref="BD22:BD68" si="14">SUM(BE22,BI22:BK22,BQ22)</f>
        <v>21.290299611839465</v>
      </c>
      <c r="BE22" s="40">
        <f t="shared" ref="BE22:BE67" si="15">SUM(BF22:BH22)</f>
        <v>4.9827161788468137</v>
      </c>
      <c r="BF22" s="40">
        <f>VLOOKUP($AX22&amp;"_"&amp;$BC$14,データシート1!$A:$BS,MATCH($BC$12&amp;"_"&amp;BF$20,データシート1!$A$1:$BS$1,0),0)</f>
        <v>3.9906362291101338</v>
      </c>
      <c r="BG22" s="40">
        <f>VLOOKUP($AX22&amp;"_"&amp;$BC$14,データシート1!$A:$BS,MATCH($BC$12&amp;"_"&amp;BG$20,データシート1!$A$1:$BS$1,0),0)</f>
        <v>0.23419146184243092</v>
      </c>
      <c r="BH22" s="40">
        <f>VLOOKUP($AX22&amp;"_"&amp;$BC$14,データシート1!$A:$BS,MATCH($BC$12&amp;"_"&amp;BH$20,データシート1!$A$1:$BS$1,0),0)</f>
        <v>0.75788848789424867</v>
      </c>
      <c r="BI22" s="40">
        <f>VLOOKUP($AX22&amp;"_"&amp;$BC$14,データシート1!$A:$BS,MATCH($BC$12&amp;"_"&amp;BI$20,データシート1!$A$1:$BS$1,0),0)</f>
        <v>5.9426143419289241</v>
      </c>
      <c r="BJ22" s="40">
        <f>VLOOKUP($AX22&amp;"_"&amp;$BC$14,データシート1!$A:$BS,MATCH($BC$12&amp;"_"&amp;BJ$20,データシート1!$A$1:$BS$1,0),0)</f>
        <v>3.4079441497116592</v>
      </c>
      <c r="BK22" s="40">
        <f t="shared" si="1"/>
        <v>6.2265355084547043</v>
      </c>
      <c r="BL22" s="40">
        <f t="shared" si="2"/>
        <v>6.0561909072849041</v>
      </c>
      <c r="BM22" s="40">
        <f>VLOOKUP($AX22&amp;"_"&amp;$BC$14,データシート1!$A:$BS,MATCH($BC$12&amp;"_"&amp;BM$20,データシート1!$A$1:$BS$1,0),0)</f>
        <v>2.4923917413698229</v>
      </c>
      <c r="BN22" s="40">
        <f>VLOOKUP($AX22&amp;"_"&amp;$BC$14,データシート1!$A:$BS,MATCH($BC$12&amp;"_"&amp;BN$20,データシート1!$A$1:$BS$1,0),0)</f>
        <v>3.5637991659150816</v>
      </c>
      <c r="BO22" s="40">
        <f>VLOOKUP($AX22&amp;"_"&amp;$BC$14,データシート1!$A:$BS,MATCH($BC$12&amp;"_"&amp;BO$20,データシート1!$A$1:$BS$1,0),0)</f>
        <v>0.17034460116980016</v>
      </c>
      <c r="BP22" s="40">
        <f>VLOOKUP($AX22&amp;"_"&amp;$BC$14,データシート1!$A:$BS,MATCH($BC$12&amp;"_"&amp;BP$20,データシート1!$A$1:$BS$1,0),0)</f>
        <v>0</v>
      </c>
      <c r="BQ22" s="40">
        <f>VLOOKUP($AX22&amp;"_"&amp;$BC$14,データシート1!$A:$BS,MATCH($BC$12&amp;"_"&amp;BQ$20,データシート1!$A$1:$BS$1,0),0)</f>
        <v>0.73048943289736479</v>
      </c>
      <c r="BR22" s="41">
        <f t="shared" si="3"/>
        <v>21.290299611839465</v>
      </c>
      <c r="BT22" s="134" t="str">
        <f t="shared" si="4"/>
        <v>高野町</v>
      </c>
      <c r="BU22" s="38">
        <f>BD22</f>
        <v>21.290299611839465</v>
      </c>
      <c r="BV22" s="69">
        <f t="shared" ref="BV22:BZ68" si="16">BE22/$BR22</f>
        <v>0.23403692149432889</v>
      </c>
      <c r="BW22" s="69">
        <f t="shared" si="5"/>
        <v>0.18743917661407425</v>
      </c>
      <c r="BX22" s="69">
        <f t="shared" si="5"/>
        <v>1.0999913862752678E-2</v>
      </c>
      <c r="BY22" s="69">
        <f t="shared" si="5"/>
        <v>3.5597831017501955E-2</v>
      </c>
      <c r="BZ22" s="69">
        <f t="shared" si="5"/>
        <v>0.27912309597673562</v>
      </c>
      <c r="CA22" s="69">
        <f t="shared" si="5"/>
        <v>0.1600702766914803</v>
      </c>
      <c r="CB22" s="69">
        <f t="shared" si="5"/>
        <v>0.29245880151879816</v>
      </c>
      <c r="CC22" s="69">
        <f t="shared" si="5"/>
        <v>0.28445775858960087</v>
      </c>
      <c r="CD22" s="69">
        <f t="shared" si="5"/>
        <v>0.11706701111823772</v>
      </c>
      <c r="CE22" s="69">
        <f t="shared" si="5"/>
        <v>0.16739074747136318</v>
      </c>
      <c r="CF22" s="69">
        <f t="shared" si="5"/>
        <v>8.0010429291972988E-3</v>
      </c>
      <c r="CG22" s="69">
        <f t="shared" si="5"/>
        <v>0</v>
      </c>
      <c r="CH22" s="69">
        <f t="shared" si="5"/>
        <v>3.4310904318657028E-2</v>
      </c>
      <c r="CI22" s="135">
        <f t="shared" si="6"/>
        <v>1</v>
      </c>
      <c r="CK22" s="136" t="str">
        <f t="shared" si="7"/>
        <v>高野町</v>
      </c>
      <c r="CL22" s="137">
        <f t="shared" ref="CL22:CL68" si="17">CN22+CP22+CR22</f>
        <v>4.9827161788468137</v>
      </c>
      <c r="CM22" s="75">
        <f t="shared" ref="CM22:CM68" si="18">IF(IF(CL22=0,0,CW22/CL22)&gt;1,1,IF(CL22=0,0,CW22/CL22))</f>
        <v>0</v>
      </c>
      <c r="CN22" s="76">
        <f t="shared" ref="CN22:CN68" si="19">BF22</f>
        <v>3.9906362291101338</v>
      </c>
      <c r="CO22" s="75">
        <f t="shared" ref="CO22:CO68" si="20">IF(IF(CN22=0,0,CX22/CN22)&gt;1,1,IF(CN22=0,0,CX22/CN22))</f>
        <v>0</v>
      </c>
      <c r="CP22" s="76">
        <f t="shared" si="8"/>
        <v>0.23419146184243092</v>
      </c>
      <c r="CQ22" s="75">
        <f t="shared" ref="CQ22:CQ68" si="21">IF(IF(CP22=0,0,CY22/CP22)&gt;1,1,IF(CP22=0,0,CY22/CP22))</f>
        <v>0</v>
      </c>
      <c r="CR22" s="76">
        <f t="shared" si="9"/>
        <v>0.75788848789424867</v>
      </c>
      <c r="CS22" s="75">
        <f t="shared" ref="CS22:CS68" si="22">IF(IF(CR22=0,0,CZ22/CR22)&gt;1,1,IF(CR22=0,0,CZ22/CR22))</f>
        <v>0</v>
      </c>
      <c r="CT22" s="76">
        <f t="shared" si="10"/>
        <v>5.9426143419289241</v>
      </c>
      <c r="CU22" s="77">
        <f t="shared" ref="CU22:CU68" si="23">IF(IF(CT22=0,0,DA22/CT22)&gt;1,1,IF(CT22=0,0,DA22/CT22))</f>
        <v>0</v>
      </c>
      <c r="CV22" s="18"/>
      <c r="CW22" s="1078">
        <f t="shared" ref="CW22:CW68" si="24">SUM(CX22:CZ22)</f>
        <v>0</v>
      </c>
      <c r="CX22" s="1079">
        <f>VLOOKUP($AX22&amp;"_"&amp;$CW$14,データシート1!$A:$BS,MATCH($CW$12&amp;"_"&amp;CX$20,データシート1!$A$1:$BS$1,0),0)</f>
        <v>0</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0</v>
      </c>
      <c r="DE22" s="18"/>
      <c r="DF22" s="138">
        <f>VLOOKUP($AX22&amp;"_"&amp;$DF$14,データシート1!$A:$BS,MATCH($DF$12&amp;"_"&amp;DF$20,データシート1!$A$1:$BS$1,0),0)</f>
        <v>0</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0</v>
      </c>
      <c r="DM22" s="18"/>
      <c r="DN22" s="139">
        <f>IF($DD22=0,0,ROUND(CX22/$DD22,2))</f>
        <v>0</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20486</v>
      </c>
      <c r="AY23" s="20" t="str">
        <f>IF(IFERROR(比較地域マスタ!$Z8,"")=0,"",IFERROR(比較地域マスタ!$Z8,""))</f>
        <v>小谷村</v>
      </c>
      <c r="BB23" s="122" t="str">
        <f t="shared" si="0"/>
        <v>20486</v>
      </c>
      <c r="BC23" s="123" t="str">
        <f t="shared" si="0"/>
        <v>小谷村</v>
      </c>
      <c r="BD23" s="40">
        <f t="shared" si="14"/>
        <v>18.280450328352671</v>
      </c>
      <c r="BE23" s="40">
        <f t="shared" si="15"/>
        <v>1.5599627540278875</v>
      </c>
      <c r="BF23" s="40">
        <f>VLOOKUP($AX23&amp;"_"&amp;$BC$14,データシート1!$A:$BS,MATCH($BC$12&amp;"_"&amp;BF$20,データシート1!$A$1:$BS$1,0),0)</f>
        <v>0.3369174711965644</v>
      </c>
      <c r="BG23" s="40">
        <f>VLOOKUP($AX23&amp;"_"&amp;$BC$14,データシート1!$A:$BS,MATCH($BC$12&amp;"_"&amp;BG$20,データシート1!$A$1:$BS$1,0),0)</f>
        <v>0.57807997618605322</v>
      </c>
      <c r="BH23" s="40">
        <f>VLOOKUP($AX23&amp;"_"&amp;$BC$14,データシート1!$A:$BS,MATCH($BC$12&amp;"_"&amp;BH$20,データシート1!$A$1:$BS$1,0),0)</f>
        <v>0.64496530664526985</v>
      </c>
      <c r="BI23" s="40">
        <f>VLOOKUP($AX23&amp;"_"&amp;$BC$14,データシート1!$A:$BS,MATCH($BC$12&amp;"_"&amp;BI$20,データシート1!$A$1:$BS$1,0),0)</f>
        <v>3.8272368118620035</v>
      </c>
      <c r="BJ23" s="40">
        <f>VLOOKUP($AX23&amp;"_"&amp;$BC$14,データシート1!$A:$BS,MATCH($BC$12&amp;"_"&amp;BJ$20,データシート1!$A$1:$BS$1,0),0)</f>
        <v>4.2748915740121687</v>
      </c>
      <c r="BK23" s="40">
        <f t="shared" si="1"/>
        <v>8.24255579684975</v>
      </c>
      <c r="BL23" s="40">
        <f t="shared" si="2"/>
        <v>8.0792867762062137</v>
      </c>
      <c r="BM23" s="40">
        <f>VLOOKUP($AX23&amp;"_"&amp;$BC$14,データシート1!$A:$BS,MATCH($BC$12&amp;"_"&amp;BM$20,データシート1!$A$1:$BS$1,0),0)</f>
        <v>2.6183407906248952</v>
      </c>
      <c r="BN23" s="40">
        <f>VLOOKUP($AX23&amp;"_"&amp;$BC$14,データシート1!$A:$BS,MATCH($BC$12&amp;"_"&amp;BN$20,データシート1!$A$1:$BS$1,0),0)</f>
        <v>5.4609459855813185</v>
      </c>
      <c r="BO23" s="40">
        <f>VLOOKUP($AX23&amp;"_"&amp;$BC$14,データシート1!$A:$BS,MATCH($BC$12&amp;"_"&amp;BO$20,データシート1!$A$1:$BS$1,0),0)</f>
        <v>0.16326902064353638</v>
      </c>
      <c r="BP23" s="40">
        <f>VLOOKUP($AX23&amp;"_"&amp;$BC$14,データシート1!$A:$BS,MATCH($BC$12&amp;"_"&amp;BP$20,データシート1!$A$1:$BS$1,0),0)</f>
        <v>0</v>
      </c>
      <c r="BQ23" s="40">
        <f>VLOOKUP($AX23&amp;"_"&amp;$BC$14,データシート1!$A:$BS,MATCH($BC$12&amp;"_"&amp;BQ$20,データシート1!$A$1:$BS$1,0),0)</f>
        <v>0.37580339160086151</v>
      </c>
      <c r="BR23" s="41">
        <f t="shared" si="3"/>
        <v>18.280450328352671</v>
      </c>
      <c r="BT23" s="134" t="str">
        <f t="shared" si="4"/>
        <v>小谷村</v>
      </c>
      <c r="BU23" s="38">
        <f t="shared" ref="BU23:BU68" si="25">BD23</f>
        <v>18.280450328352671</v>
      </c>
      <c r="BV23" s="69">
        <f t="shared" si="16"/>
        <v>8.5335028733313611E-2</v>
      </c>
      <c r="BW23" s="69">
        <f t="shared" si="5"/>
        <v>1.8430479837469378E-2</v>
      </c>
      <c r="BX23" s="69">
        <f t="shared" si="5"/>
        <v>3.1622852052471645E-2</v>
      </c>
      <c r="BY23" s="69">
        <f t="shared" si="5"/>
        <v>3.5281696843372588E-2</v>
      </c>
      <c r="BZ23" s="69">
        <f t="shared" si="5"/>
        <v>0.20936228282768415</v>
      </c>
      <c r="CA23" s="69">
        <f t="shared" si="5"/>
        <v>0.23385045210740152</v>
      </c>
      <c r="CB23" s="69">
        <f t="shared" si="5"/>
        <v>0.45089457036327407</v>
      </c>
      <c r="CC23" s="69">
        <f t="shared" si="5"/>
        <v>0.44196322470652571</v>
      </c>
      <c r="CD23" s="69">
        <f t="shared" si="5"/>
        <v>0.14323174449175866</v>
      </c>
      <c r="CE23" s="69">
        <f t="shared" si="5"/>
        <v>0.29873148021476709</v>
      </c>
      <c r="CF23" s="69">
        <f t="shared" si="5"/>
        <v>8.9313456567483383E-3</v>
      </c>
      <c r="CG23" s="69">
        <f t="shared" si="5"/>
        <v>0</v>
      </c>
      <c r="CH23" s="69">
        <f t="shared" si="5"/>
        <v>2.0557665968326654E-2</v>
      </c>
      <c r="CI23" s="135">
        <f t="shared" si="6"/>
        <v>1</v>
      </c>
      <c r="CK23" s="136" t="str">
        <f t="shared" si="7"/>
        <v>小谷村</v>
      </c>
      <c r="CL23" s="137">
        <f t="shared" si="17"/>
        <v>1.5599627540278875</v>
      </c>
      <c r="CM23" s="75">
        <f t="shared" si="18"/>
        <v>0</v>
      </c>
      <c r="CN23" s="76">
        <f t="shared" si="19"/>
        <v>0.3369174711965644</v>
      </c>
      <c r="CO23" s="75">
        <f t="shared" si="20"/>
        <v>0</v>
      </c>
      <c r="CP23" s="76">
        <f t="shared" si="8"/>
        <v>0.57807997618605322</v>
      </c>
      <c r="CQ23" s="75">
        <f t="shared" si="21"/>
        <v>0</v>
      </c>
      <c r="CR23" s="76">
        <f t="shared" si="9"/>
        <v>0.64496530664526985</v>
      </c>
      <c r="CS23" s="75">
        <f t="shared" si="22"/>
        <v>0</v>
      </c>
      <c r="CT23" s="76">
        <f t="shared" si="10"/>
        <v>3.8272368118620035</v>
      </c>
      <c r="CU23" s="77">
        <f t="shared" si="23"/>
        <v>0</v>
      </c>
      <c r="CV23" s="18"/>
      <c r="CW23" s="1078">
        <f t="shared" si="24"/>
        <v>0</v>
      </c>
      <c r="CX23" s="1081">
        <f>VLOOKUP($AX23&amp;"_"&amp;$CW$14,データシート1!$A:$BS,MATCH($CW$12&amp;"_"&amp;CX$20,データシート1!$A$1:$BS$1,0),0)</f>
        <v>0</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0</v>
      </c>
      <c r="DE23" s="18"/>
      <c r="DF23" s="138">
        <f>VLOOKUP($AX23&amp;"_"&amp;$DF$14,データシート1!$A:$BS,MATCH($DF$12&amp;"_"&amp;DF$20,データシート1!$A$1:$BS$1,0),0)</f>
        <v>0</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0</v>
      </c>
      <c r="DM23" s="18"/>
      <c r="DN23" s="139">
        <f t="shared" ref="DN23:DN67" si="26">IF($DD23=0,0,ROUND(CX23/$DD23,2))</f>
        <v>0</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01406</v>
      </c>
      <c r="AY24" s="20" t="str">
        <f>IF(IFERROR(比較地域マスタ!$Z9,"")=0,"",IFERROR(比較地域マスタ!$Z9,""))</f>
        <v>古平町</v>
      </c>
      <c r="BB24" s="122" t="str">
        <f t="shared" si="0"/>
        <v>01406</v>
      </c>
      <c r="BC24" s="123" t="str">
        <f t="shared" si="0"/>
        <v>古平町</v>
      </c>
      <c r="BD24" s="40">
        <f t="shared" si="14"/>
        <v>27.817611150564833</v>
      </c>
      <c r="BE24" s="40">
        <f t="shared" si="15"/>
        <v>12.271357797030063</v>
      </c>
      <c r="BF24" s="40">
        <f>VLOOKUP($AX24&amp;"_"&amp;$BC$14,データシート1!$A:$BS,MATCH($BC$12&amp;"_"&amp;BF$20,データシート1!$A$1:$BS$1,0),0)</f>
        <v>9.3004562613071542</v>
      </c>
      <c r="BG24" s="40">
        <f>VLOOKUP($AX24&amp;"_"&amp;$BC$14,データシート1!$A:$BS,MATCH($BC$12&amp;"_"&amp;BG$20,データシート1!$A$1:$BS$1,0),0)</f>
        <v>0.39574753538077073</v>
      </c>
      <c r="BH24" s="40">
        <f>VLOOKUP($AX24&amp;"_"&amp;$BC$14,データシート1!$A:$BS,MATCH($BC$12&amp;"_"&amp;BH$20,データシート1!$A$1:$BS$1,0),0)</f>
        <v>2.5751540003421378</v>
      </c>
      <c r="BI24" s="40">
        <f>VLOOKUP($AX24&amp;"_"&amp;$BC$14,データシート1!$A:$BS,MATCH($BC$12&amp;"_"&amp;BI$20,データシート1!$A$1:$BS$1,0),0)</f>
        <v>3.114974618392091</v>
      </c>
      <c r="BJ24" s="40">
        <f>VLOOKUP($AX24&amp;"_"&amp;$BC$14,データシート1!$A:$BS,MATCH($BC$12&amp;"_"&amp;BJ$20,データシート1!$A$1:$BS$1,0),0)</f>
        <v>7.6327983968119364</v>
      </c>
      <c r="BK24" s="40">
        <f t="shared" si="1"/>
        <v>4.6385694791330758</v>
      </c>
      <c r="BL24" s="40">
        <f t="shared" si="2"/>
        <v>4.4675762830817014</v>
      </c>
      <c r="BM24" s="40">
        <f>VLOOKUP($AX24&amp;"_"&amp;$BC$14,データシート1!$A:$BS,MATCH($BC$12&amp;"_"&amp;BM$20,データシート1!$A$1:$BS$1,0),0)</f>
        <v>1.9941932798719806</v>
      </c>
      <c r="BN24" s="40">
        <f>VLOOKUP($AX24&amp;"_"&amp;$BC$14,データシート1!$A:$BS,MATCH($BC$12&amp;"_"&amp;BN$20,データシート1!$A$1:$BS$1,0),0)</f>
        <v>2.473383003209721</v>
      </c>
      <c r="BO24" s="40">
        <f>VLOOKUP($AX24&amp;"_"&amp;$BC$14,データシート1!$A:$BS,MATCH($BC$12&amp;"_"&amp;BO$20,データシート1!$A$1:$BS$1,0),0)</f>
        <v>0.17099319605137434</v>
      </c>
      <c r="BP24" s="40">
        <f>VLOOKUP($AX24&amp;"_"&amp;$BC$14,データシート1!$A:$BS,MATCH($BC$12&amp;"_"&amp;BP$20,データシート1!$A$1:$BS$1,0),0)</f>
        <v>0</v>
      </c>
      <c r="BQ24" s="40">
        <f>VLOOKUP($AX24&amp;"_"&amp;$BC$14,データシート1!$A:$BS,MATCH($BC$12&amp;"_"&amp;BQ$20,データシート1!$A$1:$BS$1,0),0)</f>
        <v>0.1599108591976664</v>
      </c>
      <c r="BR24" s="41">
        <f t="shared" si="3"/>
        <v>27.817611150564833</v>
      </c>
      <c r="BT24" s="134" t="str">
        <f t="shared" si="4"/>
        <v>古平町</v>
      </c>
      <c r="BU24" s="38">
        <f t="shared" si="25"/>
        <v>27.817611150564833</v>
      </c>
      <c r="BV24" s="69">
        <f t="shared" si="16"/>
        <v>0.44113629062576409</v>
      </c>
      <c r="BW24" s="69">
        <f t="shared" si="5"/>
        <v>0.33433698569470116</v>
      </c>
      <c r="BX24" s="69">
        <f t="shared" si="5"/>
        <v>1.4226510437533927E-2</v>
      </c>
      <c r="BY24" s="69">
        <f t="shared" si="5"/>
        <v>9.2572794493528954E-2</v>
      </c>
      <c r="BZ24" s="69">
        <f t="shared" si="5"/>
        <v>0.11197850892127528</v>
      </c>
      <c r="CA24" s="69">
        <f t="shared" si="5"/>
        <v>0.2743872705495401</v>
      </c>
      <c r="CB24" s="69">
        <f t="shared" si="5"/>
        <v>0.16674938239759277</v>
      </c>
      <c r="CC24" s="69">
        <f t="shared" si="5"/>
        <v>0.16060244206091678</v>
      </c>
      <c r="CD24" s="69">
        <f t="shared" si="5"/>
        <v>7.1688157156208174E-2</v>
      </c>
      <c r="CE24" s="69">
        <f t="shared" si="5"/>
        <v>8.8914284904708624E-2</v>
      </c>
      <c r="CF24" s="69">
        <f t="shared" si="5"/>
        <v>6.1469403366759745E-3</v>
      </c>
      <c r="CG24" s="69">
        <f t="shared" si="5"/>
        <v>0</v>
      </c>
      <c r="CH24" s="69">
        <f t="shared" si="5"/>
        <v>5.7485475058277761E-3</v>
      </c>
      <c r="CI24" s="135">
        <f t="shared" si="6"/>
        <v>1</v>
      </c>
      <c r="CK24" s="136" t="str">
        <f t="shared" si="7"/>
        <v>古平町</v>
      </c>
      <c r="CL24" s="137">
        <f t="shared" si="17"/>
        <v>12.271357797030063</v>
      </c>
      <c r="CM24" s="75">
        <f t="shared" si="18"/>
        <v>0</v>
      </c>
      <c r="CN24" s="76">
        <f t="shared" si="19"/>
        <v>9.3004562613071542</v>
      </c>
      <c r="CO24" s="75">
        <f t="shared" si="20"/>
        <v>0</v>
      </c>
      <c r="CP24" s="76">
        <f t="shared" si="8"/>
        <v>0.39574753538077073</v>
      </c>
      <c r="CQ24" s="75">
        <f t="shared" si="21"/>
        <v>0</v>
      </c>
      <c r="CR24" s="76">
        <f t="shared" si="9"/>
        <v>2.5751540003421378</v>
      </c>
      <c r="CS24" s="75">
        <f t="shared" si="22"/>
        <v>0</v>
      </c>
      <c r="CT24" s="76">
        <f t="shared" si="10"/>
        <v>3.114974618392091</v>
      </c>
      <c r="CU24" s="77">
        <f t="shared" si="23"/>
        <v>0</v>
      </c>
      <c r="CV24" s="18"/>
      <c r="CW24" s="1078">
        <f t="shared" si="24"/>
        <v>0</v>
      </c>
      <c r="CX24" s="1081">
        <f>VLOOKUP($AX24&amp;"_"&amp;$CW$14,データシート1!$A:$BS,MATCH($CW$12&amp;"_"&amp;CX$20,データシート1!$A$1:$BS$1,0),0)</f>
        <v>0</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0</v>
      </c>
      <c r="DE24" s="18"/>
      <c r="DF24" s="138">
        <f>VLOOKUP($AX24&amp;"_"&amp;$DF$14,データシート1!$A:$BS,MATCH($DF$12&amp;"_"&amp;DF$20,データシート1!$A$1:$BS$1,0),0)</f>
        <v>0</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0</v>
      </c>
      <c r="DM24" s="18"/>
      <c r="DN24" s="139">
        <f t="shared" si="26"/>
        <v>0</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01433</v>
      </c>
      <c r="AY25" s="20" t="str">
        <f>IF(IFERROR(比較地域マスタ!$Z10,"")=0,"",IFERROR(比較地域マスタ!$Z10,""))</f>
        <v>妹背牛町</v>
      </c>
      <c r="BB25" s="122" t="str">
        <f t="shared" si="0"/>
        <v>01433</v>
      </c>
      <c r="BC25" s="123" t="str">
        <f t="shared" si="0"/>
        <v>妹背牛町</v>
      </c>
      <c r="BD25" s="40">
        <f t="shared" si="14"/>
        <v>32.023408937142122</v>
      </c>
      <c r="BE25" s="40">
        <f t="shared" si="15"/>
        <v>15.483163067136926</v>
      </c>
      <c r="BF25" s="40">
        <f>VLOOKUP($AX25&amp;"_"&amp;$BC$14,データシート1!$A:$BS,MATCH($BC$12&amp;"_"&amp;BF$20,データシート1!$A$1:$BS$1,0),0)</f>
        <v>10.362758199623221</v>
      </c>
      <c r="BG25" s="40">
        <f>VLOOKUP($AX25&amp;"_"&amp;$BC$14,データシート1!$A:$BS,MATCH($BC$12&amp;"_"&amp;BG$20,データシート1!$A$1:$BS$1,0),0)</f>
        <v>0.40738716877432279</v>
      </c>
      <c r="BH25" s="40">
        <f>VLOOKUP($AX25&amp;"_"&amp;$BC$14,データシート1!$A:$BS,MATCH($BC$12&amp;"_"&amp;BH$20,データシート1!$A$1:$BS$1,0),0)</f>
        <v>4.7130176987393835</v>
      </c>
      <c r="BI25" s="40">
        <f>VLOOKUP($AX25&amp;"_"&amp;$BC$14,データシート1!$A:$BS,MATCH($BC$12&amp;"_"&amp;BI$20,データシート1!$A$1:$BS$1,0),0)</f>
        <v>3.3559611934539437</v>
      </c>
      <c r="BJ25" s="40">
        <f>VLOOKUP($AX25&amp;"_"&amp;$BC$14,データシート1!$A:$BS,MATCH($BC$12&amp;"_"&amp;BJ$20,データシート1!$A$1:$BS$1,0),0)</f>
        <v>6.1880345767980289</v>
      </c>
      <c r="BK25" s="40">
        <f t="shared" si="1"/>
        <v>6.7053664502557906</v>
      </c>
      <c r="BL25" s="40">
        <f t="shared" si="2"/>
        <v>6.538677565691227</v>
      </c>
      <c r="BM25" s="40">
        <f>VLOOKUP($AX25&amp;"_"&amp;$BC$14,データシート1!$A:$BS,MATCH($BC$12&amp;"_"&amp;BM$20,データシート1!$A$1:$BS$1,0),0)</f>
        <v>2.3454511839055714</v>
      </c>
      <c r="BN25" s="40">
        <f>VLOOKUP($AX25&amp;"_"&amp;$BC$14,データシート1!$A:$BS,MATCH($BC$12&amp;"_"&amp;BN$20,データシート1!$A$1:$BS$1,0),0)</f>
        <v>4.1932263817856557</v>
      </c>
      <c r="BO25" s="40">
        <f>VLOOKUP($AX25&amp;"_"&amp;$BC$14,データシート1!$A:$BS,MATCH($BC$12&amp;"_"&amp;BO$20,データシート1!$A$1:$BS$1,0),0)</f>
        <v>0.16668888456456388</v>
      </c>
      <c r="BP25" s="40">
        <f>VLOOKUP($AX25&amp;"_"&amp;$BC$14,データシート1!$A:$BS,MATCH($BC$12&amp;"_"&amp;BP$20,データシート1!$A$1:$BS$1,0),0)</f>
        <v>0</v>
      </c>
      <c r="BQ25" s="40">
        <f>VLOOKUP($AX25&amp;"_"&amp;$BC$14,データシート1!$A:$BS,MATCH($BC$12&amp;"_"&amp;BQ$20,データシート1!$A$1:$BS$1,0),0)</f>
        <v>0.2908836494974279</v>
      </c>
      <c r="BR25" s="41">
        <f t="shared" si="3"/>
        <v>32.023408937142122</v>
      </c>
      <c r="BT25" s="134" t="str">
        <f t="shared" si="4"/>
        <v>妹背牛町</v>
      </c>
      <c r="BU25" s="38">
        <f t="shared" si="25"/>
        <v>32.023408937142122</v>
      </c>
      <c r="BV25" s="69">
        <f t="shared" si="16"/>
        <v>0.48349515498266926</v>
      </c>
      <c r="BW25" s="69">
        <f t="shared" si="5"/>
        <v>0.3235994712481734</v>
      </c>
      <c r="BX25" s="69">
        <f t="shared" si="5"/>
        <v>1.272154284304872E-2</v>
      </c>
      <c r="BY25" s="69">
        <f t="shared" si="5"/>
        <v>0.14717414089144717</v>
      </c>
      <c r="BZ25" s="69">
        <f t="shared" si="5"/>
        <v>0.10479712512934737</v>
      </c>
      <c r="CA25" s="69">
        <f t="shared" si="5"/>
        <v>0.19323472366556457</v>
      </c>
      <c r="CB25" s="69">
        <f t="shared" si="5"/>
        <v>0.20938952699937635</v>
      </c>
      <c r="CC25" s="69">
        <f t="shared" si="5"/>
        <v>0.20418430712750849</v>
      </c>
      <c r="CD25" s="69">
        <f t="shared" si="5"/>
        <v>7.324177099662918E-2</v>
      </c>
      <c r="CE25" s="69">
        <f t="shared" si="5"/>
        <v>0.13094253613087931</v>
      </c>
      <c r="CF25" s="69">
        <f t="shared" si="5"/>
        <v>5.2052198718678874E-3</v>
      </c>
      <c r="CG25" s="69">
        <f t="shared" si="5"/>
        <v>0</v>
      </c>
      <c r="CH25" s="69">
        <f t="shared" si="5"/>
        <v>9.0834692230422915E-3</v>
      </c>
      <c r="CI25" s="135">
        <f t="shared" si="6"/>
        <v>1</v>
      </c>
      <c r="CK25" s="136" t="str">
        <f t="shared" si="7"/>
        <v>妹背牛町</v>
      </c>
      <c r="CL25" s="137">
        <f t="shared" si="17"/>
        <v>15.483163067136926</v>
      </c>
      <c r="CM25" s="75">
        <f t="shared" si="18"/>
        <v>0</v>
      </c>
      <c r="CN25" s="76">
        <f t="shared" si="19"/>
        <v>10.362758199623221</v>
      </c>
      <c r="CO25" s="75">
        <f t="shared" si="20"/>
        <v>0</v>
      </c>
      <c r="CP25" s="76">
        <f t="shared" si="8"/>
        <v>0.40738716877432279</v>
      </c>
      <c r="CQ25" s="75">
        <f t="shared" si="21"/>
        <v>0</v>
      </c>
      <c r="CR25" s="76">
        <f t="shared" si="9"/>
        <v>4.7130176987393835</v>
      </c>
      <c r="CS25" s="75">
        <f t="shared" si="22"/>
        <v>0</v>
      </c>
      <c r="CT25" s="76">
        <f t="shared" si="10"/>
        <v>3.3559611934539437</v>
      </c>
      <c r="CU25" s="77">
        <f t="shared" si="23"/>
        <v>0</v>
      </c>
      <c r="CV25" s="18"/>
      <c r="CW25" s="1078">
        <f t="shared" si="24"/>
        <v>0</v>
      </c>
      <c r="CX25" s="1081">
        <f>VLOOKUP($AX25&amp;"_"&amp;$CW$14,データシート1!$A:$BS,MATCH($CW$12&amp;"_"&amp;CX$20,データシート1!$A$1:$BS$1,0),0)</f>
        <v>0</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0</v>
      </c>
      <c r="DE25" s="18"/>
      <c r="DF25" s="138">
        <f>VLOOKUP($AX25&amp;"_"&amp;$DF$14,データシート1!$A:$BS,MATCH($DF$12&amp;"_"&amp;DF$20,データシート1!$A$1:$BS$1,0),0)</f>
        <v>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0</v>
      </c>
      <c r="DM25" s="18"/>
      <c r="DN25" s="139">
        <f t="shared" si="26"/>
        <v>0</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01550</v>
      </c>
      <c r="AY26" s="20" t="str">
        <f>IF(IFERROR(比較地域マスタ!$Z11,"")=0,"",IFERROR(比較地域マスタ!$Z11,""))</f>
        <v>置戸町</v>
      </c>
      <c r="BB26" s="122" t="str">
        <f t="shared" si="0"/>
        <v>01550</v>
      </c>
      <c r="BC26" s="123" t="str">
        <f t="shared" si="0"/>
        <v>置戸町</v>
      </c>
      <c r="BD26" s="40">
        <f t="shared" si="14"/>
        <v>27.589630698813409</v>
      </c>
      <c r="BE26" s="40">
        <f t="shared" si="15"/>
        <v>10.205208347917662</v>
      </c>
      <c r="BF26" s="40">
        <f>VLOOKUP($AX26&amp;"_"&amp;$BC$14,データシート1!$A:$BS,MATCH($BC$12&amp;"_"&amp;BF$20,データシート1!$A$1:$BS$1,0),0)</f>
        <v>1.402352789209691</v>
      </c>
      <c r="BG26" s="40">
        <f>VLOOKUP($AX26&amp;"_"&amp;$BC$14,データシート1!$A:$BS,MATCH($BC$12&amp;"_"&amp;BG$20,データシート1!$A$1:$BS$1,0),0)</f>
        <v>0.15422514246456506</v>
      </c>
      <c r="BH26" s="40">
        <f>VLOOKUP($AX26&amp;"_"&amp;$BC$14,データシート1!$A:$BS,MATCH($BC$12&amp;"_"&amp;BH$20,データシート1!$A$1:$BS$1,0),0)</f>
        <v>8.6486304162434049</v>
      </c>
      <c r="BI26" s="40">
        <f>VLOOKUP($AX26&amp;"_"&amp;$BC$14,データシート1!$A:$BS,MATCH($BC$12&amp;"_"&amp;BI$20,データシート1!$A$1:$BS$1,0),0)</f>
        <v>3.9985920602855494</v>
      </c>
      <c r="BJ26" s="40">
        <f>VLOOKUP($AX26&amp;"_"&amp;$BC$14,データシート1!$A:$BS,MATCH($BC$12&amp;"_"&amp;BJ$20,データシート1!$A$1:$BS$1,0),0)</f>
        <v>6.2413797024600806</v>
      </c>
      <c r="BK26" s="40">
        <f t="shared" si="1"/>
        <v>7.144450588150117</v>
      </c>
      <c r="BL26" s="40">
        <f t="shared" si="2"/>
        <v>6.9814174201907893</v>
      </c>
      <c r="BM26" s="40">
        <f>VLOOKUP($AX26&amp;"_"&amp;$BC$14,データシート1!$A:$BS,MATCH($BC$12&amp;"_"&amp;BM$20,データシート1!$A$1:$BS$1,0),0)</f>
        <v>2.5665617370422544</v>
      </c>
      <c r="BN26" s="40">
        <f>VLOOKUP($AX26&amp;"_"&amp;$BC$14,データシート1!$A:$BS,MATCH($BC$12&amp;"_"&amp;BN$20,データシート1!$A$1:$BS$1,0),0)</f>
        <v>4.4148556831485344</v>
      </c>
      <c r="BO26" s="40">
        <f>VLOOKUP($AX26&amp;"_"&amp;$BC$14,データシート1!$A:$BS,MATCH($BC$12&amp;"_"&amp;BO$20,データシート1!$A$1:$BS$1,0),0)</f>
        <v>0.1630331679593276</v>
      </c>
      <c r="BP26" s="40">
        <f>VLOOKUP($AX26&amp;"_"&amp;$BC$14,データシート1!$A:$BS,MATCH($BC$12&amp;"_"&amp;BP$20,データシート1!$A$1:$BS$1,0),0)</f>
        <v>0</v>
      </c>
      <c r="BQ26" s="40">
        <f>VLOOKUP($AX26&amp;"_"&amp;$BC$14,データシート1!$A:$BS,MATCH($BC$12&amp;"_"&amp;BQ$20,データシート1!$A$1:$BS$1,0),0)</f>
        <v>0</v>
      </c>
      <c r="BR26" s="41">
        <f t="shared" si="3"/>
        <v>27.589630698813409</v>
      </c>
      <c r="BT26" s="134" t="str">
        <f t="shared" si="4"/>
        <v>置戸町</v>
      </c>
      <c r="BU26" s="38">
        <f t="shared" si="25"/>
        <v>27.589630698813409</v>
      </c>
      <c r="BV26" s="69">
        <f t="shared" si="16"/>
        <v>0.36989289415738985</v>
      </c>
      <c r="BW26" s="69">
        <f t="shared" si="5"/>
        <v>5.0828980080186582E-2</v>
      </c>
      <c r="BX26" s="69">
        <f t="shared" si="5"/>
        <v>5.5899676276275085E-3</v>
      </c>
      <c r="BY26" s="69">
        <f t="shared" si="5"/>
        <v>0.31347394644957571</v>
      </c>
      <c r="BZ26" s="69">
        <f t="shared" si="5"/>
        <v>0.1449309743916769</v>
      </c>
      <c r="CA26" s="69">
        <f t="shared" si="5"/>
        <v>0.22622193716889852</v>
      </c>
      <c r="CB26" s="69">
        <f t="shared" si="5"/>
        <v>0.25895419428203476</v>
      </c>
      <c r="CC26" s="69">
        <f t="shared" si="5"/>
        <v>0.25304497535340514</v>
      </c>
      <c r="CD26" s="69">
        <f t="shared" si="5"/>
        <v>9.3026317208103795E-2</v>
      </c>
      <c r="CE26" s="69">
        <f t="shared" si="5"/>
        <v>0.16001865814530136</v>
      </c>
      <c r="CF26" s="69">
        <f t="shared" si="5"/>
        <v>5.9092189286295673E-3</v>
      </c>
      <c r="CG26" s="69">
        <f t="shared" si="5"/>
        <v>0</v>
      </c>
      <c r="CH26" s="69">
        <f t="shared" si="5"/>
        <v>0</v>
      </c>
      <c r="CI26" s="135">
        <f t="shared" si="6"/>
        <v>1</v>
      </c>
      <c r="CK26" s="136" t="str">
        <f t="shared" si="7"/>
        <v>置戸町</v>
      </c>
      <c r="CL26" s="137">
        <f t="shared" si="17"/>
        <v>10.205208347917662</v>
      </c>
      <c r="CM26" s="75">
        <f t="shared" si="18"/>
        <v>0</v>
      </c>
      <c r="CN26" s="76">
        <f t="shared" si="19"/>
        <v>1.402352789209691</v>
      </c>
      <c r="CO26" s="75">
        <f t="shared" si="20"/>
        <v>0</v>
      </c>
      <c r="CP26" s="76">
        <f t="shared" si="8"/>
        <v>0.15422514246456506</v>
      </c>
      <c r="CQ26" s="75">
        <f t="shared" si="21"/>
        <v>0</v>
      </c>
      <c r="CR26" s="76">
        <f t="shared" si="9"/>
        <v>8.6486304162434049</v>
      </c>
      <c r="CS26" s="75">
        <f t="shared" si="22"/>
        <v>0</v>
      </c>
      <c r="CT26" s="76">
        <f t="shared" si="10"/>
        <v>3.9985920602855494</v>
      </c>
      <c r="CU26" s="77">
        <f t="shared" si="23"/>
        <v>0</v>
      </c>
      <c r="CV26" s="18"/>
      <c r="CW26" s="1078">
        <f t="shared" si="24"/>
        <v>0</v>
      </c>
      <c r="CX26" s="1081">
        <f>VLOOKUP($AX26&amp;"_"&amp;$CW$14,データシート1!$A:$BS,MATCH($CW$12&amp;"_"&amp;CX$20,データシート1!$A$1:$BS$1,0),0)</f>
        <v>0</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0</v>
      </c>
      <c r="DE26" s="18"/>
      <c r="DF26" s="138">
        <f>VLOOKUP($AX26&amp;"_"&amp;$DF$14,データシート1!$A:$BS,MATCH($DF$12&amp;"_"&amp;DF$20,データシート1!$A$1:$BS$1,0),0)</f>
        <v>0</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0</v>
      </c>
      <c r="DM26" s="18"/>
      <c r="DN26" s="139">
        <f t="shared" si="26"/>
        <v>0</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20425</v>
      </c>
      <c r="AY27" s="20" t="str">
        <f>IF(IFERROR(比較地域マスタ!$Z12,"")=0,"",IFERROR(比較地域マスタ!$Z12,""))</f>
        <v>木祖村</v>
      </c>
      <c r="BB27" s="122" t="str">
        <f t="shared" si="0"/>
        <v>20425</v>
      </c>
      <c r="BC27" s="123" t="str">
        <f t="shared" si="0"/>
        <v>木祖村</v>
      </c>
      <c r="BD27" s="40">
        <f t="shared" si="14"/>
        <v>15.396472756881433</v>
      </c>
      <c r="BE27" s="40">
        <f t="shared" si="15"/>
        <v>1.5040879254066433</v>
      </c>
      <c r="BF27" s="40">
        <f>VLOOKUP($AX27&amp;"_"&amp;$BC$14,データシート1!$A:$BS,MATCH($BC$12&amp;"_"&amp;BF$20,データシート1!$A$1:$BS$1,0),0)</f>
        <v>0.31466805174242563</v>
      </c>
      <c r="BG27" s="40">
        <f>VLOOKUP($AX27&amp;"_"&amp;$BC$14,データシート1!$A:$BS,MATCH($BC$12&amp;"_"&amp;BG$20,データシート1!$A$1:$BS$1,0),0)</f>
        <v>0.47773401805564403</v>
      </c>
      <c r="BH27" s="40">
        <f>VLOOKUP($AX27&amp;"_"&amp;$BC$14,データシート1!$A:$BS,MATCH($BC$12&amp;"_"&amp;BH$20,データシート1!$A$1:$BS$1,0),0)</f>
        <v>0.71168585560857367</v>
      </c>
      <c r="BI27" s="40">
        <f>VLOOKUP($AX27&amp;"_"&amp;$BC$14,データシート1!$A:$BS,MATCH($BC$12&amp;"_"&amp;BI$20,データシート1!$A$1:$BS$1,0),0)</f>
        <v>2.5236365003980903</v>
      </c>
      <c r="BJ27" s="40">
        <f>VLOOKUP($AX27&amp;"_"&amp;$BC$14,データシート1!$A:$BS,MATCH($BC$12&amp;"_"&amp;BJ$20,データシート1!$A$1:$BS$1,0),0)</f>
        <v>3.9069705778881709</v>
      </c>
      <c r="BK27" s="40">
        <f t="shared" si="1"/>
        <v>7.1333432495865168</v>
      </c>
      <c r="BL27" s="40">
        <f t="shared" si="2"/>
        <v>6.9699563026008757</v>
      </c>
      <c r="BM27" s="40">
        <f>VLOOKUP($AX27&amp;"_"&amp;$BC$14,データシート1!$A:$BS,MATCH($BC$12&amp;"_"&amp;BM$20,データシート1!$A$1:$BS$1,0),0)</f>
        <v>2.6925107862973268</v>
      </c>
      <c r="BN27" s="40">
        <f>VLOOKUP($AX27&amp;"_"&amp;$BC$14,データシート1!$A:$BS,MATCH($BC$12&amp;"_"&amp;BN$20,データシート1!$A$1:$BS$1,0),0)</f>
        <v>4.2774455163035494</v>
      </c>
      <c r="BO27" s="40">
        <f>VLOOKUP($AX27&amp;"_"&amp;$BC$14,データシート1!$A:$BS,MATCH($BC$12&amp;"_"&amp;BO$20,データシート1!$A$1:$BS$1,0),0)</f>
        <v>0.1633869469856408</v>
      </c>
      <c r="BP27" s="40">
        <f>VLOOKUP($AX27&amp;"_"&amp;$BC$14,データシート1!$A:$BS,MATCH($BC$12&amp;"_"&amp;BP$20,データシート1!$A$1:$BS$1,0),0)</f>
        <v>0</v>
      </c>
      <c r="BQ27" s="40">
        <f>VLOOKUP($AX27&amp;"_"&amp;$BC$14,データシート1!$A:$BS,MATCH($BC$12&amp;"_"&amp;BQ$20,データシート1!$A$1:$BS$1,0),0)</f>
        <v>0.32843450360201182</v>
      </c>
      <c r="BR27" s="41">
        <f t="shared" si="3"/>
        <v>15.396472756881433</v>
      </c>
      <c r="BT27" s="134" t="str">
        <f t="shared" si="4"/>
        <v>木祖村</v>
      </c>
      <c r="BU27" s="38">
        <f t="shared" si="25"/>
        <v>15.396472756881433</v>
      </c>
      <c r="BV27" s="69">
        <f t="shared" si="16"/>
        <v>9.7690422290676496E-2</v>
      </c>
      <c r="BW27" s="69">
        <f t="shared" si="5"/>
        <v>2.0437671453144044E-2</v>
      </c>
      <c r="BX27" s="69">
        <f t="shared" si="5"/>
        <v>3.1028796374294329E-2</v>
      </c>
      <c r="BY27" s="69">
        <f t="shared" si="5"/>
        <v>4.6223954463238119E-2</v>
      </c>
      <c r="BZ27" s="69">
        <f t="shared" si="5"/>
        <v>0.16391004227056838</v>
      </c>
      <c r="CA27" s="69">
        <f t="shared" si="5"/>
        <v>0.25375750924132645</v>
      </c>
      <c r="CB27" s="69">
        <f t="shared" si="5"/>
        <v>0.46331022450569259</v>
      </c>
      <c r="CC27" s="69">
        <f t="shared" si="5"/>
        <v>0.4526982519087473</v>
      </c>
      <c r="CD27" s="69">
        <f t="shared" si="5"/>
        <v>0.17487841720720823</v>
      </c>
      <c r="CE27" s="69">
        <f t="shared" si="5"/>
        <v>0.27781983470153909</v>
      </c>
      <c r="CF27" s="69">
        <f t="shared" si="5"/>
        <v>1.0611972596945312E-2</v>
      </c>
      <c r="CG27" s="69">
        <f t="shared" si="5"/>
        <v>0</v>
      </c>
      <c r="CH27" s="69">
        <f t="shared" si="5"/>
        <v>2.1331801691736079E-2</v>
      </c>
      <c r="CI27" s="135">
        <f t="shared" si="6"/>
        <v>1</v>
      </c>
      <c r="CK27" s="136" t="str">
        <f t="shared" si="7"/>
        <v>木祖村</v>
      </c>
      <c r="CL27" s="137">
        <f t="shared" si="17"/>
        <v>1.5040879254066433</v>
      </c>
      <c r="CM27" s="75">
        <f t="shared" si="18"/>
        <v>0</v>
      </c>
      <c r="CN27" s="76">
        <f t="shared" si="19"/>
        <v>0.31466805174242563</v>
      </c>
      <c r="CO27" s="75">
        <f t="shared" si="20"/>
        <v>0</v>
      </c>
      <c r="CP27" s="76">
        <f t="shared" si="8"/>
        <v>0.47773401805564403</v>
      </c>
      <c r="CQ27" s="75">
        <f t="shared" si="21"/>
        <v>0</v>
      </c>
      <c r="CR27" s="76">
        <f t="shared" si="9"/>
        <v>0.71168585560857367</v>
      </c>
      <c r="CS27" s="75">
        <f t="shared" si="22"/>
        <v>0</v>
      </c>
      <c r="CT27" s="76">
        <f t="shared" si="10"/>
        <v>2.5236365003980903</v>
      </c>
      <c r="CU27" s="77">
        <f t="shared" si="23"/>
        <v>0</v>
      </c>
      <c r="CV27" s="18"/>
      <c r="CW27" s="1078">
        <f t="shared" si="24"/>
        <v>0</v>
      </c>
      <c r="CX27" s="1081">
        <f>VLOOKUP($AX27&amp;"_"&amp;$CW$14,データシート1!$A:$BS,MATCH($CW$12&amp;"_"&amp;CX$20,データシート1!$A$1:$BS$1,0),0)</f>
        <v>0</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0</v>
      </c>
      <c r="DE27" s="18"/>
      <c r="DF27" s="138">
        <f>VLOOKUP($AX27&amp;"_"&amp;$DF$14,データシート1!$A:$BS,MATCH($DF$12&amp;"_"&amp;DF$20,データシート1!$A$1:$BS$1,0),0)</f>
        <v>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0</v>
      </c>
      <c r="DM27" s="18"/>
      <c r="DN27" s="139">
        <f t="shared" si="26"/>
        <v>0</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01511</v>
      </c>
      <c r="AY28" s="20" t="str">
        <f>IF(IFERROR(比較地域マスタ!$Z13,"")=0,"",IFERROR(比較地域マスタ!$Z13,""))</f>
        <v>猿払村</v>
      </c>
      <c r="BB28" s="122" t="str">
        <f t="shared" si="0"/>
        <v>01511</v>
      </c>
      <c r="BC28" s="123" t="str">
        <f t="shared" si="0"/>
        <v>猿払村</v>
      </c>
      <c r="BD28" s="40">
        <f t="shared" si="14"/>
        <v>48.674645481132302</v>
      </c>
      <c r="BE28" s="40">
        <f t="shared" si="15"/>
        <v>32.625432794881334</v>
      </c>
      <c r="BF28" s="40">
        <f>VLOOKUP($AX28&amp;"_"&amp;$BC$14,データシート1!$A:$BS,MATCH($BC$12&amp;"_"&amp;BF$20,データシート1!$A$1:$BS$1,0),0)</f>
        <v>17.12645701462576</v>
      </c>
      <c r="BG28" s="40">
        <f>VLOOKUP($AX28&amp;"_"&amp;$BC$14,データシート1!$A:$BS,MATCH($BC$12&amp;"_"&amp;BG$20,データシート1!$A$1:$BS$1,0),0)</f>
        <v>0.29099083483880206</v>
      </c>
      <c r="BH28" s="40">
        <f>VLOOKUP($AX28&amp;"_"&amp;$BC$14,データシート1!$A:$BS,MATCH($BC$12&amp;"_"&amp;BH$20,データシート1!$A$1:$BS$1,0),0)</f>
        <v>15.207984945416774</v>
      </c>
      <c r="BI28" s="40">
        <f>VLOOKUP($AX28&amp;"_"&amp;$BC$14,データシート1!$A:$BS,MATCH($BC$12&amp;"_"&amp;BI$20,データシート1!$A$1:$BS$1,0),0)</f>
        <v>3.0034067595671594</v>
      </c>
      <c r="BJ28" s="40">
        <f>VLOOKUP($AX28&amp;"_"&amp;$BC$14,データシート1!$A:$BS,MATCH($BC$12&amp;"_"&amp;BJ$20,データシート1!$A$1:$BS$1,0),0)</f>
        <v>5.7212647272550754</v>
      </c>
      <c r="BK28" s="40">
        <f t="shared" si="1"/>
        <v>6.9323933892909002</v>
      </c>
      <c r="BL28" s="40">
        <f t="shared" si="2"/>
        <v>6.7718956376868169</v>
      </c>
      <c r="BM28" s="40">
        <f>VLOOKUP($AX28&amp;"_"&amp;$BC$14,データシート1!$A:$BS,MATCH($BC$12&amp;"_"&amp;BM$20,データシート1!$A$1:$BS$1,0),0)</f>
        <v>2.6673209764463124</v>
      </c>
      <c r="BN28" s="40">
        <f>VLOOKUP($AX28&amp;"_"&amp;$BC$14,データシート1!$A:$BS,MATCH($BC$12&amp;"_"&amp;BN$20,データシート1!$A$1:$BS$1,0),0)</f>
        <v>4.1045746612405045</v>
      </c>
      <c r="BO28" s="40">
        <f>VLOOKUP($AX28&amp;"_"&amp;$BC$14,データシート1!$A:$BS,MATCH($BC$12&amp;"_"&amp;BO$20,データシート1!$A$1:$BS$1,0),0)</f>
        <v>0.16049775160408308</v>
      </c>
      <c r="BP28" s="40">
        <f>VLOOKUP($AX28&amp;"_"&amp;$BC$14,データシート1!$A:$BS,MATCH($BC$12&amp;"_"&amp;BP$20,データシート1!$A$1:$BS$1,0),0)</f>
        <v>0</v>
      </c>
      <c r="BQ28" s="40">
        <f>VLOOKUP($AX28&amp;"_"&amp;$BC$14,データシート1!$A:$BS,MATCH($BC$12&amp;"_"&amp;BQ$20,データシート1!$A$1:$BS$1,0),0)</f>
        <v>0.39214781013783412</v>
      </c>
      <c r="BR28" s="41">
        <f t="shared" si="3"/>
        <v>48.674645481132302</v>
      </c>
      <c r="BT28" s="134" t="str">
        <f t="shared" si="4"/>
        <v>猿払村</v>
      </c>
      <c r="BU28" s="38">
        <f t="shared" si="25"/>
        <v>48.674645481132302</v>
      </c>
      <c r="BV28" s="69">
        <f t="shared" si="16"/>
        <v>0.67027571484887127</v>
      </c>
      <c r="BW28" s="69">
        <f t="shared" si="5"/>
        <v>0.35185581415820416</v>
      </c>
      <c r="BX28" s="69">
        <f t="shared" si="5"/>
        <v>5.9782836004752928E-3</v>
      </c>
      <c r="BY28" s="69">
        <f t="shared" si="5"/>
        <v>0.3124416170901918</v>
      </c>
      <c r="BZ28" s="69">
        <f t="shared" si="5"/>
        <v>6.1703721308691742E-2</v>
      </c>
      <c r="CA28" s="69">
        <f t="shared" si="5"/>
        <v>0.11754096348730064</v>
      </c>
      <c r="CB28" s="69">
        <f t="shared" si="5"/>
        <v>0.14242308949077187</v>
      </c>
      <c r="CC28" s="69">
        <f t="shared" si="5"/>
        <v>0.13912573108132445</v>
      </c>
      <c r="CD28" s="69">
        <f t="shared" si="5"/>
        <v>5.4798981072810136E-2</v>
      </c>
      <c r="CE28" s="69">
        <f t="shared" si="5"/>
        <v>8.4326750008514306E-2</v>
      </c>
      <c r="CF28" s="69">
        <f t="shared" si="5"/>
        <v>3.2973584094474124E-3</v>
      </c>
      <c r="CG28" s="69">
        <f t="shared" si="5"/>
        <v>0</v>
      </c>
      <c r="CH28" s="69">
        <f t="shared" si="5"/>
        <v>8.0565108643645272E-3</v>
      </c>
      <c r="CI28" s="135">
        <f t="shared" si="6"/>
        <v>1</v>
      </c>
      <c r="CK28" s="136" t="str">
        <f t="shared" si="7"/>
        <v>猿払村</v>
      </c>
      <c r="CL28" s="137">
        <f t="shared" si="17"/>
        <v>32.625432794881334</v>
      </c>
      <c r="CM28" s="75">
        <f t="shared" si="18"/>
        <v>0</v>
      </c>
      <c r="CN28" s="76">
        <f t="shared" si="19"/>
        <v>17.12645701462576</v>
      </c>
      <c r="CO28" s="75">
        <f t="shared" si="20"/>
        <v>0</v>
      </c>
      <c r="CP28" s="76">
        <f t="shared" si="8"/>
        <v>0.29099083483880206</v>
      </c>
      <c r="CQ28" s="75">
        <f t="shared" si="21"/>
        <v>0</v>
      </c>
      <c r="CR28" s="76">
        <f t="shared" si="9"/>
        <v>15.207984945416774</v>
      </c>
      <c r="CS28" s="75">
        <f t="shared" si="22"/>
        <v>0</v>
      </c>
      <c r="CT28" s="76">
        <f t="shared" si="10"/>
        <v>3.0034067595671594</v>
      </c>
      <c r="CU28" s="77">
        <f t="shared" si="23"/>
        <v>0</v>
      </c>
      <c r="CV28" s="18"/>
      <c r="CW28" s="1078">
        <f t="shared" si="24"/>
        <v>0</v>
      </c>
      <c r="CX28" s="1081">
        <f>VLOOKUP($AX28&amp;"_"&amp;$CW$14,データシート1!$A:$BS,MATCH($CW$12&amp;"_"&amp;CX$20,データシート1!$A$1:$BS$1,0),0)</f>
        <v>0</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0</v>
      </c>
      <c r="DE28" s="18"/>
      <c r="DF28" s="138">
        <f>VLOOKUP($AX28&amp;"_"&amp;$DF$14,データシート1!$A:$BS,MATCH($DF$12&amp;"_"&amp;DF$20,データシート1!$A$1:$BS$1,0),0)</f>
        <v>0</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0</v>
      </c>
      <c r="DM28" s="18"/>
      <c r="DN28" s="139">
        <f t="shared" si="26"/>
        <v>0</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31403</v>
      </c>
      <c r="AY29" s="20" t="str">
        <f>IF(IFERROR(比較地域マスタ!$Z14,"")=0,"",IFERROR(比較地域マスタ!$Z14,""))</f>
        <v>江府町</v>
      </c>
      <c r="BB29" s="122" t="str">
        <f t="shared" si="0"/>
        <v>31403</v>
      </c>
      <c r="BC29" s="123" t="str">
        <f t="shared" si="0"/>
        <v>江府町</v>
      </c>
      <c r="BD29" s="40">
        <f t="shared" si="14"/>
        <v>20.47821527212151</v>
      </c>
      <c r="BE29" s="40">
        <f t="shared" si="15"/>
        <v>6.8115348914408242</v>
      </c>
      <c r="BF29" s="40">
        <f>VLOOKUP($AX29&amp;"_"&amp;$BC$14,データシート1!$A:$BS,MATCH($BC$12&amp;"_"&amp;BF$20,データシート1!$A$1:$BS$1,0),0)</f>
        <v>4.5572972338045501</v>
      </c>
      <c r="BG29" s="40">
        <f>VLOOKUP($AX29&amp;"_"&amp;$BC$14,データシート1!$A:$BS,MATCH($BC$12&amp;"_"&amp;BG$20,データシート1!$A$1:$BS$1,0),0)</f>
        <v>0.28274270299159104</v>
      </c>
      <c r="BH29" s="40">
        <f>VLOOKUP($AX29&amp;"_"&amp;$BC$14,データシート1!$A:$BS,MATCH($BC$12&amp;"_"&amp;BH$20,データシート1!$A$1:$BS$1,0),0)</f>
        <v>1.9714949546446829</v>
      </c>
      <c r="BI29" s="40">
        <f>VLOOKUP($AX29&amp;"_"&amp;$BC$14,データシート1!$A:$BS,MATCH($BC$12&amp;"_"&amp;BI$20,データシート1!$A$1:$BS$1,0),0)</f>
        <v>2.9306150068861139</v>
      </c>
      <c r="BJ29" s="40">
        <f>VLOOKUP($AX29&amp;"_"&amp;$BC$14,データシート1!$A:$BS,MATCH($BC$12&amp;"_"&amp;BJ$20,データシート1!$A$1:$BS$1,0),0)</f>
        <v>3.2502060358529925</v>
      </c>
      <c r="BK29" s="40">
        <f t="shared" si="1"/>
        <v>7.1938174834562281</v>
      </c>
      <c r="BL29" s="40">
        <f t="shared" si="2"/>
        <v>7.0301946837863785</v>
      </c>
      <c r="BM29" s="40">
        <f>VLOOKUP($AX29&amp;"_"&amp;$BC$14,データシート1!$A:$BS,MATCH($BC$12&amp;"_"&amp;BM$20,データシート1!$A$1:$BS$1,0),0)</f>
        <v>2.4867940058473752</v>
      </c>
      <c r="BN29" s="40">
        <f>VLOOKUP($AX29&amp;"_"&amp;$BC$14,データシート1!$A:$BS,MATCH($BC$12&amp;"_"&amp;BN$20,データシート1!$A$1:$BS$1,0),0)</f>
        <v>4.5434006779390028</v>
      </c>
      <c r="BO29" s="40">
        <f>VLOOKUP($AX29&amp;"_"&amp;$BC$14,データシート1!$A:$BS,MATCH($BC$12&amp;"_"&amp;BO$20,データシート1!$A$1:$BS$1,0),0)</f>
        <v>0.16362279966984958</v>
      </c>
      <c r="BP29" s="40">
        <f>VLOOKUP($AX29&amp;"_"&amp;$BC$14,データシート1!$A:$BS,MATCH($BC$12&amp;"_"&amp;BP$20,データシート1!$A$1:$BS$1,0),0)</f>
        <v>0</v>
      </c>
      <c r="BQ29" s="40">
        <f>VLOOKUP($AX29&amp;"_"&amp;$BC$14,データシート1!$A:$BS,MATCH($BC$12&amp;"_"&amp;BQ$20,データシート1!$A$1:$BS$1,0),0)</f>
        <v>0.29204185448535019</v>
      </c>
      <c r="BR29" s="41">
        <f t="shared" si="3"/>
        <v>20.47821527212151</v>
      </c>
      <c r="BT29" s="134" t="str">
        <f t="shared" si="4"/>
        <v>江府町</v>
      </c>
      <c r="BU29" s="38">
        <f t="shared" si="25"/>
        <v>20.47821527212151</v>
      </c>
      <c r="BV29" s="69">
        <f t="shared" si="16"/>
        <v>0.33262346356490669</v>
      </c>
      <c r="BW29" s="69">
        <f t="shared" si="5"/>
        <v>0.22254367254400004</v>
      </c>
      <c r="BX29" s="69">
        <f t="shared" si="5"/>
        <v>1.3806999254300708E-2</v>
      </c>
      <c r="BY29" s="69">
        <f t="shared" si="5"/>
        <v>9.62727917666059E-2</v>
      </c>
      <c r="BZ29" s="69">
        <f t="shared" si="5"/>
        <v>0.14310890709679053</v>
      </c>
      <c r="CA29" s="69">
        <f t="shared" si="5"/>
        <v>0.15871529782567212</v>
      </c>
      <c r="CB29" s="69">
        <f t="shared" si="5"/>
        <v>0.35129123255431821</v>
      </c>
      <c r="CC29" s="69">
        <f t="shared" si="5"/>
        <v>0.34330114174339676</v>
      </c>
      <c r="CD29" s="69">
        <f t="shared" si="5"/>
        <v>0.12143607110297495</v>
      </c>
      <c r="CE29" s="69">
        <f t="shared" si="5"/>
        <v>0.22186507064042177</v>
      </c>
      <c r="CF29" s="69">
        <f t="shared" si="5"/>
        <v>7.9900908109214602E-3</v>
      </c>
      <c r="CG29" s="69">
        <f t="shared" si="5"/>
        <v>0</v>
      </c>
      <c r="CH29" s="69">
        <f t="shared" si="5"/>
        <v>1.4261098958312452E-2</v>
      </c>
      <c r="CI29" s="135">
        <f t="shared" si="6"/>
        <v>1</v>
      </c>
      <c r="CK29" s="136" t="str">
        <f t="shared" si="7"/>
        <v>江府町</v>
      </c>
      <c r="CL29" s="137">
        <f t="shared" si="17"/>
        <v>6.8115348914408242</v>
      </c>
      <c r="CM29" s="75">
        <f t="shared" si="18"/>
        <v>1</v>
      </c>
      <c r="CN29" s="76">
        <f t="shared" si="19"/>
        <v>4.5572972338045501</v>
      </c>
      <c r="CO29" s="75">
        <f t="shared" si="20"/>
        <v>1</v>
      </c>
      <c r="CP29" s="76">
        <f t="shared" si="8"/>
        <v>0.28274270299159104</v>
      </c>
      <c r="CQ29" s="75">
        <f t="shared" si="21"/>
        <v>0</v>
      </c>
      <c r="CR29" s="76">
        <f t="shared" si="9"/>
        <v>1.9714949546446829</v>
      </c>
      <c r="CS29" s="75">
        <f t="shared" si="22"/>
        <v>0</v>
      </c>
      <c r="CT29" s="76">
        <f t="shared" si="10"/>
        <v>2.9306150068861139</v>
      </c>
      <c r="CU29" s="77">
        <f t="shared" si="23"/>
        <v>0</v>
      </c>
      <c r="CV29" s="18"/>
      <c r="CW29" s="1078">
        <f t="shared" si="24"/>
        <v>16.143000000000001</v>
      </c>
      <c r="CX29" s="1081">
        <f>VLOOKUP($AX29&amp;"_"&amp;$CW$14,データシート1!$A:$BS,MATCH($CW$12&amp;"_"&amp;CX$20,データシート1!$A$1:$BS$1,0),0)</f>
        <v>16.143000000000001</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16.143000000000001</v>
      </c>
      <c r="DE29" s="18"/>
      <c r="DF29" s="138">
        <f>VLOOKUP($AX29&amp;"_"&amp;$DF$14,データシート1!$A:$BS,MATCH($DF$12&amp;"_"&amp;DF$20,データシート1!$A$1:$BS$1,0),0)</f>
        <v>1</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1</v>
      </c>
      <c r="DM29" s="18"/>
      <c r="DN29" s="139">
        <f t="shared" si="26"/>
        <v>1</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01393</v>
      </c>
      <c r="AY30" s="20" t="str">
        <f>IF(IFERROR(比較地域マスタ!$Z15,"")=0,"",IFERROR(比較地域マスタ!$Z15,""))</f>
        <v>黒松内町</v>
      </c>
      <c r="BB30" s="122" t="str">
        <f t="shared" si="0"/>
        <v>01393</v>
      </c>
      <c r="BC30" s="123" t="str">
        <f t="shared" si="0"/>
        <v>黒松内町</v>
      </c>
      <c r="BD30" s="40">
        <f t="shared" si="14"/>
        <v>19.603183675806196</v>
      </c>
      <c r="BE30" s="40">
        <f t="shared" si="15"/>
        <v>3.5812930939425378</v>
      </c>
      <c r="BF30" s="40">
        <f>VLOOKUP($AX30&amp;"_"&amp;$BC$14,データシート1!$A:$BS,MATCH($BC$12&amp;"_"&amp;BF$20,データシート1!$A$1:$BS$1,0),0)</f>
        <v>0</v>
      </c>
      <c r="BG30" s="40">
        <f>VLOOKUP($AX30&amp;"_"&amp;$BC$14,データシート1!$A:$BS,MATCH($BC$12&amp;"_"&amp;BG$20,データシート1!$A$1:$BS$1,0),0)</f>
        <v>0.3259097350194583</v>
      </c>
      <c r="BH30" s="40">
        <f>VLOOKUP($AX30&amp;"_"&amp;$BC$14,データシート1!$A:$BS,MATCH($BC$12&amp;"_"&amp;BH$20,データシート1!$A$1:$BS$1,0),0)</f>
        <v>3.2553833589230794</v>
      </c>
      <c r="BI30" s="40">
        <f>VLOOKUP($AX30&amp;"_"&amp;$BC$14,データシート1!$A:$BS,MATCH($BC$12&amp;"_"&amp;BI$20,データシート1!$A$1:$BS$1,0),0)</f>
        <v>4.6412229271171563</v>
      </c>
      <c r="BJ30" s="40">
        <f>VLOOKUP($AX30&amp;"_"&amp;$BC$14,データシート1!$A:$BS,MATCH($BC$12&amp;"_"&amp;BJ$20,データシート1!$A$1:$BS$1,0),0)</f>
        <v>6.5525596021553847</v>
      </c>
      <c r="BK30" s="40">
        <f t="shared" si="1"/>
        <v>4.5081985059041454</v>
      </c>
      <c r="BL30" s="40">
        <f t="shared" si="2"/>
        <v>4.346934233076384</v>
      </c>
      <c r="BM30" s="40">
        <f>VLOOKUP($AX30&amp;"_"&amp;$BC$14,データシート1!$A:$BS,MATCH($BC$12&amp;"_"&amp;BM$20,データシート1!$A$1:$BS$1,0),0)</f>
        <v>2.1173434613658291</v>
      </c>
      <c r="BN30" s="40">
        <f>VLOOKUP($AX30&amp;"_"&amp;$BC$14,データシート1!$A:$BS,MATCH($BC$12&amp;"_"&amp;BN$20,データシート1!$A$1:$BS$1,0),0)</f>
        <v>2.229590771710555</v>
      </c>
      <c r="BO30" s="40">
        <f>VLOOKUP($AX30&amp;"_"&amp;$BC$14,データシート1!$A:$BS,MATCH($BC$12&amp;"_"&amp;BO$20,データシート1!$A$1:$BS$1,0),0)</f>
        <v>0.16126427282776168</v>
      </c>
      <c r="BP30" s="40">
        <f>VLOOKUP($AX30&amp;"_"&amp;$BC$14,データシート1!$A:$BS,MATCH($BC$12&amp;"_"&amp;BP$20,データシート1!$A$1:$BS$1,0),0)</f>
        <v>0</v>
      </c>
      <c r="BQ30" s="40">
        <f>VLOOKUP($AX30&amp;"_"&amp;$BC$14,データシート1!$A:$BS,MATCH($BC$12&amp;"_"&amp;BQ$20,データシート1!$A$1:$BS$1,0),0)</f>
        <v>0.3199095466869773</v>
      </c>
      <c r="BR30" s="41">
        <f t="shared" si="3"/>
        <v>19.603183675806196</v>
      </c>
      <c r="BT30" s="134" t="str">
        <f t="shared" si="4"/>
        <v>黒松内町</v>
      </c>
      <c r="BU30" s="38">
        <f t="shared" si="25"/>
        <v>19.603183675806196</v>
      </c>
      <c r="BV30" s="69">
        <f t="shared" si="16"/>
        <v>0.18268936072677258</v>
      </c>
      <c r="BW30" s="69">
        <f t="shared" si="5"/>
        <v>0</v>
      </c>
      <c r="BX30" s="69">
        <f t="shared" si="5"/>
        <v>1.6625347209376438E-2</v>
      </c>
      <c r="BY30" s="69">
        <f t="shared" si="5"/>
        <v>0.16606401351739614</v>
      </c>
      <c r="BZ30" s="69">
        <f t="shared" si="5"/>
        <v>0.23675863083633952</v>
      </c>
      <c r="CA30" s="69">
        <f t="shared" si="5"/>
        <v>0.3342599707537508</v>
      </c>
      <c r="CB30" s="69">
        <f t="shared" si="5"/>
        <v>0.22997277281383949</v>
      </c>
      <c r="CC30" s="69">
        <f t="shared" si="5"/>
        <v>0.22174634003155677</v>
      </c>
      <c r="CD30" s="69">
        <f t="shared" si="5"/>
        <v>0.10801018326319139</v>
      </c>
      <c r="CE30" s="69">
        <f t="shared" si="5"/>
        <v>0.11373615676836539</v>
      </c>
      <c r="CF30" s="69">
        <f t="shared" si="5"/>
        <v>8.2264327822827252E-3</v>
      </c>
      <c r="CG30" s="69">
        <f t="shared" si="5"/>
        <v>0</v>
      </c>
      <c r="CH30" s="69">
        <f t="shared" si="5"/>
        <v>1.6319264869297856E-2</v>
      </c>
      <c r="CI30" s="135">
        <f t="shared" si="6"/>
        <v>1</v>
      </c>
      <c r="CK30" s="136" t="str">
        <f t="shared" si="7"/>
        <v>黒松内町</v>
      </c>
      <c r="CL30" s="137">
        <f t="shared" si="17"/>
        <v>3.5812930939425378</v>
      </c>
      <c r="CM30" s="75">
        <f t="shared" si="18"/>
        <v>1</v>
      </c>
      <c r="CN30" s="76">
        <f t="shared" si="19"/>
        <v>0</v>
      </c>
      <c r="CO30" s="75">
        <f t="shared" si="20"/>
        <v>0</v>
      </c>
      <c r="CP30" s="76">
        <f t="shared" si="8"/>
        <v>0.3259097350194583</v>
      </c>
      <c r="CQ30" s="75">
        <f t="shared" si="21"/>
        <v>0</v>
      </c>
      <c r="CR30" s="76">
        <f t="shared" si="9"/>
        <v>3.2553833589230794</v>
      </c>
      <c r="CS30" s="75">
        <f t="shared" si="22"/>
        <v>0</v>
      </c>
      <c r="CT30" s="76">
        <f t="shared" si="10"/>
        <v>4.6412229271171563</v>
      </c>
      <c r="CU30" s="77">
        <f t="shared" si="23"/>
        <v>0</v>
      </c>
      <c r="CV30" s="18"/>
      <c r="CW30" s="1078">
        <f t="shared" si="24"/>
        <v>3.5840000000000001</v>
      </c>
      <c r="CX30" s="1081">
        <f>VLOOKUP($AX30&amp;"_"&amp;$CW$14,データシート1!$A:$BS,MATCH($CW$12&amp;"_"&amp;CX$20,データシート1!$A$1:$BS$1,0),0)</f>
        <v>3.5840000000000001</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3.5840000000000001</v>
      </c>
      <c r="DE30" s="18"/>
      <c r="DF30" s="138">
        <f>VLOOKUP($AX30&amp;"_"&amp;$DF$14,データシート1!$A:$BS,MATCH($DF$12&amp;"_"&amp;DF$20,データシート1!$A$1:$BS$1,0),0)</f>
        <v>1</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1</v>
      </c>
      <c r="DM30" s="18"/>
      <c r="DN30" s="139">
        <f t="shared" si="26"/>
        <v>1</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32526</v>
      </c>
      <c r="AY31" s="20" t="str">
        <f>IF(IFERROR(比較地域マスタ!$Z16,"")=0,"",IFERROR(比較地域マスタ!$Z16,""))</f>
        <v>西ノ島町</v>
      </c>
      <c r="BB31" s="122" t="str">
        <f t="shared" si="0"/>
        <v>32526</v>
      </c>
      <c r="BC31" s="123" t="str">
        <f t="shared" si="0"/>
        <v>西ノ島町</v>
      </c>
      <c r="BD31" s="40">
        <f t="shared" si="14"/>
        <v>43.31996282829472</v>
      </c>
      <c r="BE31" s="40">
        <f t="shared" si="15"/>
        <v>3.5387356404750965</v>
      </c>
      <c r="BF31" s="40">
        <f>VLOOKUP($AX31&amp;"_"&amp;$BC$14,データシート1!$A:$BS,MATCH($BC$12&amp;"_"&amp;BF$20,データシート1!$A$1:$BS$1,0),0)</f>
        <v>0</v>
      </c>
      <c r="BG31" s="40">
        <f>VLOOKUP($AX31&amp;"_"&amp;$BC$14,データシート1!$A:$BS,MATCH($BC$12&amp;"_"&amp;BG$20,データシート1!$A$1:$BS$1,0),0)</f>
        <v>0.2983827351671085</v>
      </c>
      <c r="BH31" s="40">
        <f>VLOOKUP($AX31&amp;"_"&amp;$BC$14,データシート1!$A:$BS,MATCH($BC$12&amp;"_"&amp;BH$20,データシート1!$A$1:$BS$1,0),0)</f>
        <v>3.2403529053079878</v>
      </c>
      <c r="BI31" s="40">
        <f>VLOOKUP($AX31&amp;"_"&amp;$BC$14,データシート1!$A:$BS,MATCH($BC$12&amp;"_"&amp;BI$20,データシート1!$A$1:$BS$1,0),0)</f>
        <v>5.1995512167989997</v>
      </c>
      <c r="BJ31" s="40">
        <f>VLOOKUP($AX31&amp;"_"&amp;$BC$14,データシート1!$A:$BS,MATCH($BC$12&amp;"_"&amp;BJ$20,データシート1!$A$1:$BS$1,0),0)</f>
        <v>5.6827464846089324</v>
      </c>
      <c r="BK31" s="40">
        <f t="shared" si="1"/>
        <v>28.579918557881694</v>
      </c>
      <c r="BL31" s="40">
        <f t="shared" si="2"/>
        <v>5.7290078430624893</v>
      </c>
      <c r="BM31" s="40">
        <f>VLOOKUP($AX31&amp;"_"&amp;$BC$14,データシート1!$A:$BS,MATCH($BC$12&amp;"_"&amp;BM$20,データシート1!$A$1:$BS$1,0),0)</f>
        <v>1.9480119618117875</v>
      </c>
      <c r="BN31" s="40">
        <f>VLOOKUP($AX31&amp;"_"&amp;$BC$14,データシート1!$A:$BS,MATCH($BC$12&amp;"_"&amp;BN$20,データシート1!$A$1:$BS$1,0),0)</f>
        <v>3.7809958812507021</v>
      </c>
      <c r="BO31" s="40">
        <f>VLOOKUP($AX31&amp;"_"&amp;$BC$14,データシート1!$A:$BS,MATCH($BC$12&amp;"_"&amp;BO$20,データシート1!$A$1:$BS$1,0),0)</f>
        <v>0.16185390453828363</v>
      </c>
      <c r="BP31" s="40">
        <f>VLOOKUP($AX31&amp;"_"&amp;$BC$14,データシート1!$A:$BS,MATCH($BC$12&amp;"_"&amp;BP$20,データシート1!$A$1:$BS$1,0),0)</f>
        <v>22.68905681028092</v>
      </c>
      <c r="BQ31" s="40">
        <f>VLOOKUP($AX31&amp;"_"&amp;$BC$14,データシート1!$A:$BS,MATCH($BC$12&amp;"_"&amp;BQ$20,データシート1!$A$1:$BS$1,0),0)</f>
        <v>0.31901092853000002</v>
      </c>
      <c r="BR31" s="41">
        <f t="shared" si="3"/>
        <v>43.31996282829472</v>
      </c>
      <c r="BT31" s="134" t="str">
        <f t="shared" si="4"/>
        <v>西ノ島町</v>
      </c>
      <c r="BU31" s="38">
        <f t="shared" si="25"/>
        <v>43.31996282829472</v>
      </c>
      <c r="BV31" s="69">
        <f t="shared" si="16"/>
        <v>8.1688335110106508E-2</v>
      </c>
      <c r="BW31" s="69">
        <f t="shared" si="5"/>
        <v>0</v>
      </c>
      <c r="BX31" s="69">
        <f t="shared" si="5"/>
        <v>6.8878806833190045E-3</v>
      </c>
      <c r="BY31" s="69">
        <f t="shared" si="5"/>
        <v>7.4800454426787497E-2</v>
      </c>
      <c r="BZ31" s="69">
        <f t="shared" si="5"/>
        <v>0.1200266777099559</v>
      </c>
      <c r="CA31" s="69">
        <f t="shared" si="5"/>
        <v>0.13118077933569253</v>
      </c>
      <c r="CB31" s="69">
        <f t="shared" si="5"/>
        <v>0.65974014500341471</v>
      </c>
      <c r="CC31" s="69">
        <f t="shared" si="5"/>
        <v>0.13224867864661577</v>
      </c>
      <c r="CD31" s="69">
        <f t="shared" si="5"/>
        <v>4.4967997076383236E-2</v>
      </c>
      <c r="CE31" s="69">
        <f t="shared" si="5"/>
        <v>8.7280681570232554E-2</v>
      </c>
      <c r="CF31" s="69">
        <f t="shared" si="5"/>
        <v>3.7362429229179229E-3</v>
      </c>
      <c r="CG31" s="69">
        <f t="shared" si="5"/>
        <v>0.52375522343388103</v>
      </c>
      <c r="CH31" s="69">
        <f t="shared" si="5"/>
        <v>7.3640628408304151E-3</v>
      </c>
      <c r="CI31" s="135">
        <f t="shared" si="6"/>
        <v>1</v>
      </c>
      <c r="CK31" s="136" t="str">
        <f t="shared" si="7"/>
        <v>西ノ島町</v>
      </c>
      <c r="CL31" s="137">
        <f t="shared" si="17"/>
        <v>3.5387356404750965</v>
      </c>
      <c r="CM31" s="75">
        <f t="shared" si="18"/>
        <v>0</v>
      </c>
      <c r="CN31" s="76">
        <f t="shared" si="19"/>
        <v>0</v>
      </c>
      <c r="CO31" s="75">
        <f t="shared" si="20"/>
        <v>0</v>
      </c>
      <c r="CP31" s="76">
        <f t="shared" si="8"/>
        <v>0.2983827351671085</v>
      </c>
      <c r="CQ31" s="75">
        <f t="shared" si="21"/>
        <v>0</v>
      </c>
      <c r="CR31" s="76">
        <f t="shared" si="9"/>
        <v>3.2403529053079878</v>
      </c>
      <c r="CS31" s="75">
        <f t="shared" si="22"/>
        <v>0</v>
      </c>
      <c r="CT31" s="76">
        <f t="shared" si="10"/>
        <v>5.1995512167989997</v>
      </c>
      <c r="CU31" s="77">
        <f t="shared" si="23"/>
        <v>0</v>
      </c>
      <c r="CV31" s="18"/>
      <c r="CW31" s="1078">
        <f t="shared" si="24"/>
        <v>0</v>
      </c>
      <c r="CX31" s="1081">
        <f>VLOOKUP($AX31&amp;"_"&amp;$CW$14,データシート1!$A:$BS,MATCH($CW$12&amp;"_"&amp;CX$20,データシート1!$A$1:$BS$1,0),0)</f>
        <v>0</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0.63400000000000001</v>
      </c>
      <c r="DC31" s="1081">
        <f>VLOOKUP($AX31&amp;"_"&amp;$CW$14,データシート1!$A:$BS,MATCH($CW$12&amp;"_"&amp;DC$20,データシート1!$A$1:$BS$1,0),0)</f>
        <v>0</v>
      </c>
      <c r="DD31" s="1080">
        <f t="shared" si="11"/>
        <v>0.63400000000000001</v>
      </c>
      <c r="DE31" s="18"/>
      <c r="DF31" s="138">
        <f>VLOOKUP($AX31&amp;"_"&amp;$DF$14,データシート1!$A:$BS,MATCH($DF$12&amp;"_"&amp;DF$20,データシート1!$A$1:$BS$1,0),0)</f>
        <v>0</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1</v>
      </c>
      <c r="DK31" s="74">
        <f>VLOOKUP($AX31&amp;"_"&amp;$DF$14,データシート1!$A:$BS,MATCH($DF$12&amp;"_"&amp;DK$20,データシート1!$A$1:$BS$1,0),0)</f>
        <v>0</v>
      </c>
      <c r="DL31" s="78">
        <f t="shared" si="12"/>
        <v>1</v>
      </c>
      <c r="DM31" s="18"/>
      <c r="DN31" s="139">
        <f t="shared" si="26"/>
        <v>0</v>
      </c>
      <c r="DO31" s="140">
        <f t="shared" si="27"/>
        <v>0</v>
      </c>
      <c r="DP31" s="140">
        <f t="shared" si="13"/>
        <v>0</v>
      </c>
      <c r="DQ31" s="140">
        <f t="shared" si="13"/>
        <v>0</v>
      </c>
      <c r="DR31" s="140">
        <f t="shared" si="13"/>
        <v>1</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45430</v>
      </c>
      <c r="AY32" s="20" t="str">
        <f>IF(IFERROR(比較地域マスタ!$Z17,"")=0,"",IFERROR(比較地域マスタ!$Z17,""))</f>
        <v>椎葉村</v>
      </c>
      <c r="AZ32" s="18"/>
      <c r="BA32" s="18"/>
      <c r="BB32" s="122" t="str">
        <f t="shared" si="0"/>
        <v>45430</v>
      </c>
      <c r="BC32" s="123" t="str">
        <f t="shared" si="0"/>
        <v>椎葉村</v>
      </c>
      <c r="BD32" s="40">
        <f t="shared" si="14"/>
        <v>18.994219154348713</v>
      </c>
      <c r="BE32" s="40">
        <f t="shared" si="15"/>
        <v>4.5928641271879505</v>
      </c>
      <c r="BF32" s="40">
        <f>VLOOKUP($AX32&amp;"_"&amp;$BC$14,データシート1!$A:$BS,MATCH($BC$12&amp;"_"&amp;BF$20,データシート1!$A$1:$BS$1,0),0)</f>
        <v>0</v>
      </c>
      <c r="BG32" s="40">
        <f>VLOOKUP($AX32&amp;"_"&amp;$BC$14,データシート1!$A:$BS,MATCH($BC$12&amp;"_"&amp;BG$20,データシート1!$A$1:$BS$1,0),0)</f>
        <v>0.41579879979823098</v>
      </c>
      <c r="BH32" s="40">
        <f>VLOOKUP($AX32&amp;"_"&amp;$BC$14,データシート1!$A:$BS,MATCH($BC$12&amp;"_"&amp;BH$20,データシート1!$A$1:$BS$1,0),0)</f>
        <v>4.1770653273897196</v>
      </c>
      <c r="BI32" s="40">
        <f>VLOOKUP($AX32&amp;"_"&amp;$BC$14,データシート1!$A:$BS,MATCH($BC$12&amp;"_"&amp;BI$20,データシート1!$A$1:$BS$1,0),0)</f>
        <v>2.6744344523390411</v>
      </c>
      <c r="BJ32" s="40">
        <f>VLOOKUP($AX32&amp;"_"&amp;$BC$14,データシート1!$A:$BS,MATCH($BC$12&amp;"_"&amp;BJ$20,データシート1!$A$1:$BS$1,0),0)</f>
        <v>2.5650455538426487</v>
      </c>
      <c r="BK32" s="40">
        <f t="shared" si="1"/>
        <v>8.7523147880470695</v>
      </c>
      <c r="BL32" s="40">
        <f t="shared" si="2"/>
        <v>8.5935859315745518</v>
      </c>
      <c r="BM32" s="40">
        <f>VLOOKUP($AX32&amp;"_"&amp;$BC$14,データシート1!$A:$BS,MATCH($BC$12&amp;"_"&amp;BM$20,データシート1!$A$1:$BS$1,0),0)</f>
        <v>2.1131451597239934</v>
      </c>
      <c r="BN32" s="40">
        <f>VLOOKUP($AX32&amp;"_"&amp;$BC$14,データシート1!$A:$BS,MATCH($BC$12&amp;"_"&amp;BN$20,データシート1!$A$1:$BS$1,0),0)</f>
        <v>6.4804407718505583</v>
      </c>
      <c r="BO32" s="40">
        <f>VLOOKUP($AX32&amp;"_"&amp;$BC$14,データシート1!$A:$BS,MATCH($BC$12&amp;"_"&amp;BO$20,データシート1!$A$1:$BS$1,0),0)</f>
        <v>0.15872885647251714</v>
      </c>
      <c r="BP32" s="40">
        <f>VLOOKUP($AX32&amp;"_"&amp;$BC$14,データシート1!$A:$BS,MATCH($BC$12&amp;"_"&amp;BP$20,データシート1!$A$1:$BS$1,0),0)</f>
        <v>0</v>
      </c>
      <c r="BQ32" s="40">
        <f>VLOOKUP($AX32&amp;"_"&amp;$BC$14,データシート1!$A:$BS,MATCH($BC$12&amp;"_"&amp;BQ$20,データシート1!$A$1:$BS$1,0),0)</f>
        <v>0.40956023293200022</v>
      </c>
      <c r="BR32" s="41">
        <f t="shared" si="3"/>
        <v>18.994219154348713</v>
      </c>
      <c r="BS32" s="23"/>
      <c r="BT32" s="134" t="str">
        <f t="shared" si="4"/>
        <v>椎葉村</v>
      </c>
      <c r="BU32" s="38">
        <f t="shared" si="25"/>
        <v>18.994219154348713</v>
      </c>
      <c r="BV32" s="69">
        <f t="shared" si="16"/>
        <v>0.24180326076402134</v>
      </c>
      <c r="BW32" s="69">
        <f t="shared" si="5"/>
        <v>0</v>
      </c>
      <c r="BX32" s="69">
        <f t="shared" si="5"/>
        <v>2.1890807746262848E-2</v>
      </c>
      <c r="BY32" s="69">
        <f t="shared" si="5"/>
        <v>0.2199124530177585</v>
      </c>
      <c r="BZ32" s="69">
        <f t="shared" si="5"/>
        <v>0.14080254790188262</v>
      </c>
      <c r="CA32" s="69">
        <f t="shared" si="5"/>
        <v>0.13504348523089371</v>
      </c>
      <c r="CB32" s="69">
        <f t="shared" si="5"/>
        <v>0.46078834391269163</v>
      </c>
      <c r="CC32" s="69">
        <f t="shared" si="5"/>
        <v>0.45243165100614607</v>
      </c>
      <c r="CD32" s="69">
        <f t="shared" si="5"/>
        <v>0.11125201528698749</v>
      </c>
      <c r="CE32" s="69">
        <f t="shared" si="5"/>
        <v>0.3411796357191586</v>
      </c>
      <c r="CF32" s="69">
        <f t="shared" si="5"/>
        <v>8.3566929065455302E-3</v>
      </c>
      <c r="CG32" s="69">
        <f t="shared" si="5"/>
        <v>0</v>
      </c>
      <c r="CH32" s="69">
        <f t="shared" si="5"/>
        <v>2.1562362190510564E-2</v>
      </c>
      <c r="CI32" s="135">
        <f t="shared" si="6"/>
        <v>1</v>
      </c>
      <c r="CJ32" s="18"/>
      <c r="CK32" s="136" t="str">
        <f t="shared" si="7"/>
        <v>椎葉村</v>
      </c>
      <c r="CL32" s="137">
        <f t="shared" si="17"/>
        <v>4.5928641271879505</v>
      </c>
      <c r="CM32" s="75">
        <f t="shared" si="18"/>
        <v>0</v>
      </c>
      <c r="CN32" s="76">
        <f t="shared" si="19"/>
        <v>0</v>
      </c>
      <c r="CO32" s="75">
        <f t="shared" si="20"/>
        <v>0</v>
      </c>
      <c r="CP32" s="76">
        <f t="shared" si="8"/>
        <v>0.41579879979823098</v>
      </c>
      <c r="CQ32" s="75">
        <f t="shared" si="21"/>
        <v>0</v>
      </c>
      <c r="CR32" s="76">
        <f t="shared" si="9"/>
        <v>4.1770653273897196</v>
      </c>
      <c r="CS32" s="75">
        <f t="shared" si="22"/>
        <v>0</v>
      </c>
      <c r="CT32" s="76">
        <f t="shared" si="10"/>
        <v>2.6744344523390411</v>
      </c>
      <c r="CU32" s="77">
        <f t="shared" si="23"/>
        <v>0</v>
      </c>
      <c r="CV32" s="18"/>
      <c r="CW32" s="1078">
        <f t="shared" si="24"/>
        <v>0</v>
      </c>
      <c r="CX32" s="1081">
        <f>VLOOKUP($AX32&amp;"_"&amp;$CW$14,データシート1!$A:$BS,MATCH($CW$12&amp;"_"&amp;CX$20,データシート1!$A$1:$BS$1,0),0)</f>
        <v>0</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0</v>
      </c>
      <c r="DE32" s="18"/>
      <c r="DF32" s="138">
        <f>VLOOKUP($AX32&amp;"_"&amp;$DF$14,データシート1!$A:$BS,MATCH($DF$12&amp;"_"&amp;DF$20,データシート1!$A$1:$BS$1,0),0)</f>
        <v>0</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0</v>
      </c>
      <c r="DM32" s="18"/>
      <c r="DN32" s="139">
        <f t="shared" si="26"/>
        <v>0</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02304</v>
      </c>
      <c r="AY33" s="20" t="str">
        <f>IF(IFERROR(比較地域マスタ!$Z18,"")=0,"",IFERROR(比較地域マスタ!$Z18,""))</f>
        <v>蓬田村</v>
      </c>
      <c r="BB33" s="122" t="str">
        <f t="shared" si="0"/>
        <v>02304</v>
      </c>
      <c r="BC33" s="123" t="str">
        <f t="shared" si="0"/>
        <v>蓬田村</v>
      </c>
      <c r="BD33" s="40">
        <f t="shared" si="14"/>
        <v>14.943639230247141</v>
      </c>
      <c r="BE33" s="40">
        <f t="shared" si="15"/>
        <v>2.5230405503677451</v>
      </c>
      <c r="BF33" s="40">
        <f>VLOOKUP($AX33&amp;"_"&amp;$BC$14,データシート1!$A:$BS,MATCH($BC$12&amp;"_"&amp;BF$20,データシート1!$A$1:$BS$1,0),0)</f>
        <v>0</v>
      </c>
      <c r="BG33" s="40">
        <f>VLOOKUP($AX33&amp;"_"&amp;$BC$14,データシート1!$A:$BS,MATCH($BC$12&amp;"_"&amp;BG$20,データシート1!$A$1:$BS$1,0),0)</f>
        <v>0.17097197968896949</v>
      </c>
      <c r="BH33" s="40">
        <f>VLOOKUP($AX33&amp;"_"&amp;$BC$14,データシート1!$A:$BS,MATCH($BC$12&amp;"_"&amp;BH$20,データシート1!$A$1:$BS$1,0),0)</f>
        <v>2.3520685706787758</v>
      </c>
      <c r="BI33" s="40">
        <f>VLOOKUP($AX33&amp;"_"&amp;$BC$14,データシート1!$A:$BS,MATCH($BC$12&amp;"_"&amp;BI$20,データシート1!$A$1:$BS$1,0),0)</f>
        <v>1.7099978113731789</v>
      </c>
      <c r="BJ33" s="40">
        <f>VLOOKUP($AX33&amp;"_"&amp;$BC$14,データシート1!$A:$BS,MATCH($BC$12&amp;"_"&amp;BJ$20,データシート1!$A$1:$BS$1,0),0)</f>
        <v>5.1864092995400082</v>
      </c>
      <c r="BK33" s="40">
        <f t="shared" si="1"/>
        <v>5.5241915689662093</v>
      </c>
      <c r="BL33" s="40">
        <f t="shared" si="2"/>
        <v>5.3657575283489534</v>
      </c>
      <c r="BM33" s="40">
        <f>VLOOKUP($AX33&amp;"_"&amp;$BC$14,データシート1!$A:$BS,MATCH($BC$12&amp;"_"&amp;BM$20,データシート1!$A$1:$BS$1,0),0)</f>
        <v>1.9969921476332044</v>
      </c>
      <c r="BN33" s="40">
        <f>VLOOKUP($AX33&amp;"_"&amp;$BC$14,データシート1!$A:$BS,MATCH($BC$12&amp;"_"&amp;BN$20,データシート1!$A$1:$BS$1,0),0)</f>
        <v>3.3687653807157489</v>
      </c>
      <c r="BO33" s="40">
        <f>VLOOKUP($AX33&amp;"_"&amp;$BC$14,データシート1!$A:$BS,MATCH($BC$12&amp;"_"&amp;BO$20,データシート1!$A$1:$BS$1,0),0)</f>
        <v>0.15843404061725616</v>
      </c>
      <c r="BP33" s="40">
        <f>VLOOKUP($AX33&amp;"_"&amp;$BC$14,データシート1!$A:$BS,MATCH($BC$12&amp;"_"&amp;BP$20,データシート1!$A$1:$BS$1,0),0)</f>
        <v>0</v>
      </c>
      <c r="BQ33" s="40">
        <f>VLOOKUP($AX33&amp;"_"&amp;$BC$14,データシート1!$A:$BS,MATCH($BC$12&amp;"_"&amp;BQ$20,データシート1!$A$1:$BS$1,0),0)</f>
        <v>0</v>
      </c>
      <c r="BR33" s="41">
        <f t="shared" si="3"/>
        <v>14.943639230247141</v>
      </c>
      <c r="BT33" s="134" t="str">
        <f t="shared" si="4"/>
        <v>蓬田村</v>
      </c>
      <c r="BU33" s="38">
        <f t="shared" si="25"/>
        <v>14.943639230247141</v>
      </c>
      <c r="BV33" s="69">
        <f t="shared" si="16"/>
        <v>0.16883708924536306</v>
      </c>
      <c r="BW33" s="69">
        <f t="shared" si="5"/>
        <v>0</v>
      </c>
      <c r="BX33" s="69">
        <f t="shared" si="5"/>
        <v>1.144112067045277E-2</v>
      </c>
      <c r="BY33" s="69">
        <f t="shared" si="5"/>
        <v>0.15739596857491031</v>
      </c>
      <c r="BZ33" s="69">
        <f t="shared" si="5"/>
        <v>0.11442981090656981</v>
      </c>
      <c r="CA33" s="69">
        <f t="shared" si="5"/>
        <v>0.34706467545350628</v>
      </c>
      <c r="CB33" s="69">
        <f t="shared" si="5"/>
        <v>0.36966842439456088</v>
      </c>
      <c r="CC33" s="69">
        <f t="shared" si="5"/>
        <v>0.35906631883137435</v>
      </c>
      <c r="CD33" s="69">
        <f t="shared" si="5"/>
        <v>0.13363492766816332</v>
      </c>
      <c r="CE33" s="69">
        <f t="shared" si="5"/>
        <v>0.22543139116321101</v>
      </c>
      <c r="CF33" s="69">
        <f t="shared" si="5"/>
        <v>1.060210556318656E-2</v>
      </c>
      <c r="CG33" s="69">
        <f t="shared" si="5"/>
        <v>0</v>
      </c>
      <c r="CH33" s="69">
        <f t="shared" si="5"/>
        <v>0</v>
      </c>
      <c r="CI33" s="135">
        <f t="shared" si="6"/>
        <v>1</v>
      </c>
      <c r="CK33" s="136" t="str">
        <f t="shared" si="7"/>
        <v>蓬田村</v>
      </c>
      <c r="CL33" s="137">
        <f t="shared" si="17"/>
        <v>2.5230405503677451</v>
      </c>
      <c r="CM33" s="75">
        <f t="shared" si="18"/>
        <v>0</v>
      </c>
      <c r="CN33" s="76">
        <f t="shared" si="19"/>
        <v>0</v>
      </c>
      <c r="CO33" s="75">
        <f t="shared" si="20"/>
        <v>0</v>
      </c>
      <c r="CP33" s="76">
        <f t="shared" si="8"/>
        <v>0.17097197968896949</v>
      </c>
      <c r="CQ33" s="75">
        <f t="shared" si="21"/>
        <v>0</v>
      </c>
      <c r="CR33" s="76">
        <f t="shared" si="9"/>
        <v>2.3520685706787758</v>
      </c>
      <c r="CS33" s="75">
        <f t="shared" si="22"/>
        <v>0</v>
      </c>
      <c r="CT33" s="76">
        <f t="shared" si="10"/>
        <v>1.7099978113731789</v>
      </c>
      <c r="CU33" s="77">
        <f t="shared" si="23"/>
        <v>0</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0</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0</v>
      </c>
      <c r="DM33" s="18"/>
      <c r="DN33" s="139">
        <f t="shared" si="26"/>
        <v>0</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13421</v>
      </c>
      <c r="AY34" s="20" t="str">
        <f>IF(IFERROR(比較地域マスタ!$Z19,"")=0,"",IFERROR(比較地域マスタ!$Z19,""))</f>
        <v>小笠原村</v>
      </c>
      <c r="BB34" s="122" t="str">
        <f t="shared" si="0"/>
        <v>13421</v>
      </c>
      <c r="BC34" s="123" t="str">
        <f t="shared" si="0"/>
        <v>小笠原村</v>
      </c>
      <c r="BD34" s="40">
        <f t="shared" si="14"/>
        <v>30.848276234399407</v>
      </c>
      <c r="BE34" s="40">
        <f t="shared" si="15"/>
        <v>7.9979417768365737</v>
      </c>
      <c r="BF34" s="40">
        <f>VLOOKUP($AX34&amp;"_"&amp;$BC$14,データシート1!$A:$BS,MATCH($BC$12&amp;"_"&amp;BF$20,データシート1!$A$1:$BS$1,0),0)</f>
        <v>0</v>
      </c>
      <c r="BG34" s="40">
        <f>VLOOKUP($AX34&amp;"_"&amp;$BC$14,データシート1!$A:$BS,MATCH($BC$12&amp;"_"&amp;BG$20,データシート1!$A$1:$BS$1,0),0)</f>
        <v>0.39116300785812302</v>
      </c>
      <c r="BH34" s="40">
        <f>VLOOKUP($AX34&amp;"_"&amp;$BC$14,データシート1!$A:$BS,MATCH($BC$12&amp;"_"&amp;BH$20,データシート1!$A$1:$BS$1,0),0)</f>
        <v>7.606778768978451</v>
      </c>
      <c r="BI34" s="40">
        <f>VLOOKUP($AX34&amp;"_"&amp;$BC$14,データシート1!$A:$BS,MATCH($BC$12&amp;"_"&amp;BI$20,データシート1!$A$1:$BS$1,0),0)</f>
        <v>5.9407640733985669</v>
      </c>
      <c r="BJ34" s="40">
        <f>VLOOKUP($AX34&amp;"_"&amp;$BC$14,データシート1!$A:$BS,MATCH($BC$12&amp;"_"&amp;BJ$20,データシート1!$A$1:$BS$1,0),0)</f>
        <v>3.4395493257468233</v>
      </c>
      <c r="BK34" s="40">
        <f t="shared" si="1"/>
        <v>13.07457166755264</v>
      </c>
      <c r="BL34" s="40">
        <f t="shared" si="2"/>
        <v>6.8421684084495231</v>
      </c>
      <c r="BM34" s="40">
        <f>VLOOKUP($AX34&amp;"_"&amp;$BC$14,データシート1!$A:$BS,MATCH($BC$12&amp;"_"&amp;BM$20,データシート1!$A$1:$BS$1,0),0)</f>
        <v>1.4610089713588403</v>
      </c>
      <c r="BN34" s="40">
        <f>VLOOKUP($AX34&amp;"_"&amp;$BC$14,データシート1!$A:$BS,MATCH($BC$12&amp;"_"&amp;BN$20,データシート1!$A$1:$BS$1,0),0)</f>
        <v>5.381159437090683</v>
      </c>
      <c r="BO34" s="40">
        <f>VLOOKUP($AX34&amp;"_"&amp;$BC$14,データシート1!$A:$BS,MATCH($BC$12&amp;"_"&amp;BO$20,データシート1!$A$1:$BS$1,0),0)</f>
        <v>0.15365802376202811</v>
      </c>
      <c r="BP34" s="40">
        <f>VLOOKUP($AX34&amp;"_"&amp;$BC$14,データシート1!$A:$BS,MATCH($BC$12&amp;"_"&amp;BP$20,データシート1!$A$1:$BS$1,0),0)</f>
        <v>6.0787452353410885</v>
      </c>
      <c r="BQ34" s="40">
        <f>VLOOKUP($AX34&amp;"_"&amp;$BC$14,データシート1!$A:$BS,MATCH($BC$12&amp;"_"&amp;BQ$20,データシート1!$A$1:$BS$1,0),0)</f>
        <v>0.39544939086480002</v>
      </c>
      <c r="BR34" s="41">
        <f t="shared" si="3"/>
        <v>30.848276234399407</v>
      </c>
      <c r="BT34" s="134" t="str">
        <f t="shared" si="4"/>
        <v>小笠原村</v>
      </c>
      <c r="BU34" s="38">
        <f t="shared" si="25"/>
        <v>30.848276234399407</v>
      </c>
      <c r="BV34" s="69">
        <f t="shared" si="16"/>
        <v>0.25926705648200665</v>
      </c>
      <c r="BW34" s="69">
        <f t="shared" si="5"/>
        <v>0</v>
      </c>
      <c r="BX34" s="69">
        <f t="shared" si="5"/>
        <v>1.2680222547473525E-2</v>
      </c>
      <c r="BY34" s="69">
        <f t="shared" si="5"/>
        <v>0.24658683393453312</v>
      </c>
      <c r="BZ34" s="69">
        <f t="shared" si="5"/>
        <v>0.19258009842293639</v>
      </c>
      <c r="CA34" s="69">
        <f t="shared" si="5"/>
        <v>0.11149891487004149</v>
      </c>
      <c r="CB34" s="69">
        <f t="shared" si="5"/>
        <v>0.42383475719051605</v>
      </c>
      <c r="CC34" s="69">
        <f t="shared" si="5"/>
        <v>0.22180067231178743</v>
      </c>
      <c r="CD34" s="69">
        <f t="shared" si="5"/>
        <v>4.7361121907020721E-2</v>
      </c>
      <c r="CE34" s="69">
        <f t="shared" si="5"/>
        <v>0.17443955040476672</v>
      </c>
      <c r="CF34" s="69">
        <f t="shared" si="5"/>
        <v>4.9810894649173817E-3</v>
      </c>
      <c r="CG34" s="69">
        <f t="shared" si="5"/>
        <v>0.19705299541381124</v>
      </c>
      <c r="CH34" s="69">
        <f t="shared" si="5"/>
        <v>1.2819173034499349E-2</v>
      </c>
      <c r="CI34" s="135">
        <f t="shared" si="6"/>
        <v>1</v>
      </c>
      <c r="CK34" s="136" t="str">
        <f t="shared" si="7"/>
        <v>小笠原村</v>
      </c>
      <c r="CL34" s="137">
        <f t="shared" si="17"/>
        <v>7.9979417768365737</v>
      </c>
      <c r="CM34" s="75">
        <f t="shared" si="18"/>
        <v>0</v>
      </c>
      <c r="CN34" s="76">
        <f t="shared" si="19"/>
        <v>0</v>
      </c>
      <c r="CO34" s="75">
        <f t="shared" si="20"/>
        <v>0</v>
      </c>
      <c r="CP34" s="76">
        <f t="shared" si="8"/>
        <v>0.39116300785812302</v>
      </c>
      <c r="CQ34" s="75">
        <f t="shared" si="21"/>
        <v>0</v>
      </c>
      <c r="CR34" s="76">
        <f t="shared" si="9"/>
        <v>7.606778768978451</v>
      </c>
      <c r="CS34" s="75">
        <f t="shared" si="22"/>
        <v>0</v>
      </c>
      <c r="CT34" s="76">
        <f t="shared" si="10"/>
        <v>5.9407640733985669</v>
      </c>
      <c r="CU34" s="77">
        <f t="shared" si="23"/>
        <v>1</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10.579000000000001</v>
      </c>
      <c r="DB34" s="1081">
        <f>VLOOKUP($AX34&amp;"_"&amp;$CW$14,データシート1!$A:$BS,MATCH($CW$12&amp;"_"&amp;DB$20,データシート1!$A$1:$BS$1,0),0)</f>
        <v>0</v>
      </c>
      <c r="DC34" s="1081">
        <f>VLOOKUP($AX34&amp;"_"&amp;$CW$14,データシート1!$A:$BS,MATCH($CW$12&amp;"_"&amp;DC$20,データシート1!$A$1:$BS$1,0),0)</f>
        <v>0</v>
      </c>
      <c r="DD34" s="1080">
        <f t="shared" si="11"/>
        <v>10.579000000000001</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1</v>
      </c>
      <c r="DJ34" s="74">
        <f>VLOOKUP($AX34&amp;"_"&amp;$DF$14,データシート1!$A:$BS,MATCH($DF$12&amp;"_"&amp;DJ$20,データシート1!$A$1:$BS$1,0),0)</f>
        <v>1</v>
      </c>
      <c r="DK34" s="74">
        <f>VLOOKUP($AX34&amp;"_"&amp;$DF$14,データシート1!$A:$BS,MATCH($DF$12&amp;"_"&amp;DK$20,データシート1!$A$1:$BS$1,0),0)</f>
        <v>0</v>
      </c>
      <c r="DL34" s="78">
        <f t="shared" si="12"/>
        <v>2</v>
      </c>
      <c r="DM34" s="18"/>
      <c r="DN34" s="139">
        <f t="shared" si="26"/>
        <v>0</v>
      </c>
      <c r="DO34" s="140">
        <f t="shared" si="27"/>
        <v>0</v>
      </c>
      <c r="DP34" s="140">
        <f t="shared" si="13"/>
        <v>0</v>
      </c>
      <c r="DQ34" s="140">
        <f t="shared" si="13"/>
        <v>1</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01425</v>
      </c>
      <c r="AY35" s="20" t="str">
        <f>IF(IFERROR(比較地域マスタ!$Z20,"")=0,"",IFERROR(比較地域マスタ!$Z20,""))</f>
        <v>上砂川町</v>
      </c>
      <c r="BB35" s="122" t="str">
        <f t="shared" si="0"/>
        <v>01425</v>
      </c>
      <c r="BC35" s="123" t="str">
        <f t="shared" si="0"/>
        <v>上砂川町</v>
      </c>
      <c r="BD35" s="40">
        <f t="shared" si="14"/>
        <v>22.891938517735483</v>
      </c>
      <c r="BE35" s="40">
        <f t="shared" si="15"/>
        <v>8.6479079373892631</v>
      </c>
      <c r="BF35" s="40">
        <f>VLOOKUP($AX35&amp;"_"&amp;$BC$14,データシート1!$A:$BS,MATCH($BC$12&amp;"_"&amp;BF$20,データシート1!$A$1:$BS$1,0),0)</f>
        <v>8.1444937931181354</v>
      </c>
      <c r="BG35" s="40">
        <f>VLOOKUP($AX35&amp;"_"&amp;$BC$14,データシート1!$A:$BS,MATCH($BC$12&amp;"_"&amp;BG$20,データシート1!$A$1:$BS$1,0),0)</f>
        <v>0.50341414427112752</v>
      </c>
      <c r="BH35" s="40">
        <f>VLOOKUP($AX35&amp;"_"&amp;$BC$14,データシート1!$A:$BS,MATCH($BC$12&amp;"_"&amp;BH$20,データシート1!$A$1:$BS$1,0),0)</f>
        <v>0</v>
      </c>
      <c r="BI35" s="40">
        <f>VLOOKUP($AX35&amp;"_"&amp;$BC$14,データシート1!$A:$BS,MATCH($BC$12&amp;"_"&amp;BI$20,データシート1!$A$1:$BS$1,0),0)</f>
        <v>2.6151506108563973</v>
      </c>
      <c r="BJ35" s="40">
        <f>VLOOKUP($AX35&amp;"_"&amp;$BC$14,データシート1!$A:$BS,MATCH($BC$12&amp;"_"&amp;BJ$20,データシート1!$A$1:$BS$1,0),0)</f>
        <v>7.5349989997648423</v>
      </c>
      <c r="BK35" s="40">
        <f t="shared" si="1"/>
        <v>3.7568979149980142</v>
      </c>
      <c r="BL35" s="40">
        <f t="shared" si="2"/>
        <v>3.5917420728808076</v>
      </c>
      <c r="BM35" s="40">
        <f>VLOOKUP($AX35&amp;"_"&amp;$BC$14,データシート1!$A:$BS,MATCH($BC$12&amp;"_"&amp;BM$20,データシート1!$A$1:$BS$1,0),0)</f>
        <v>2.1999100603219324</v>
      </c>
      <c r="BN35" s="40">
        <f>VLOOKUP($AX35&amp;"_"&amp;$BC$14,データシート1!$A:$BS,MATCH($BC$12&amp;"_"&amp;BN$20,データシート1!$A$1:$BS$1,0),0)</f>
        <v>1.3918320125588752</v>
      </c>
      <c r="BO35" s="40">
        <f>VLOOKUP($AX35&amp;"_"&amp;$BC$14,データシート1!$A:$BS,MATCH($BC$12&amp;"_"&amp;BO$20,データシート1!$A$1:$BS$1,0),0)</f>
        <v>0.16515584211720671</v>
      </c>
      <c r="BP35" s="40">
        <f>VLOOKUP($AX35&amp;"_"&amp;$BC$14,データシート1!$A:$BS,MATCH($BC$12&amp;"_"&amp;BP$20,データシート1!$A$1:$BS$1,0),0)</f>
        <v>0</v>
      </c>
      <c r="BQ35" s="40">
        <f>VLOOKUP($AX35&amp;"_"&amp;$BC$14,データシート1!$A:$BS,MATCH($BC$12&amp;"_"&amp;BQ$20,データシート1!$A$1:$BS$1,0),0)</f>
        <v>0.33698305472696721</v>
      </c>
      <c r="BR35" s="41">
        <f t="shared" si="3"/>
        <v>22.891938517735483</v>
      </c>
      <c r="BT35" s="134" t="str">
        <f t="shared" si="4"/>
        <v>上砂川町</v>
      </c>
      <c r="BU35" s="38">
        <f t="shared" si="25"/>
        <v>22.891938517735483</v>
      </c>
      <c r="BV35" s="69">
        <f t="shared" si="16"/>
        <v>0.37777088780355206</v>
      </c>
      <c r="BW35" s="69">
        <f t="shared" si="5"/>
        <v>0.35577999594958748</v>
      </c>
      <c r="BX35" s="69">
        <f t="shared" si="5"/>
        <v>2.1990891853964592E-2</v>
      </c>
      <c r="BY35" s="69">
        <f t="shared" si="5"/>
        <v>0</v>
      </c>
      <c r="BZ35" s="69">
        <f t="shared" si="5"/>
        <v>0.11423893213894117</v>
      </c>
      <c r="CA35" s="69">
        <f t="shared" si="5"/>
        <v>0.32915513004401603</v>
      </c>
      <c r="CB35" s="69">
        <f t="shared" si="5"/>
        <v>0.16411445068696848</v>
      </c>
      <c r="CC35" s="69">
        <f t="shared" si="5"/>
        <v>0.15689986543071102</v>
      </c>
      <c r="CD35" s="69">
        <f t="shared" si="5"/>
        <v>9.6099771481456514E-2</v>
      </c>
      <c r="CE35" s="69">
        <f t="shared" si="5"/>
        <v>6.0800093949254501E-2</v>
      </c>
      <c r="CF35" s="69">
        <f t="shared" si="5"/>
        <v>7.2145852562574622E-3</v>
      </c>
      <c r="CG35" s="69">
        <f t="shared" si="5"/>
        <v>0</v>
      </c>
      <c r="CH35" s="69">
        <f t="shared" si="5"/>
        <v>1.4720599326522315E-2</v>
      </c>
      <c r="CI35" s="135">
        <f t="shared" si="6"/>
        <v>1</v>
      </c>
      <c r="CK35" s="136" t="str">
        <f t="shared" si="7"/>
        <v>上砂川町</v>
      </c>
      <c r="CL35" s="137">
        <f t="shared" si="17"/>
        <v>8.6479079373892631</v>
      </c>
      <c r="CM35" s="75">
        <f t="shared" si="18"/>
        <v>0</v>
      </c>
      <c r="CN35" s="76">
        <f t="shared" si="19"/>
        <v>8.1444937931181354</v>
      </c>
      <c r="CO35" s="75">
        <f t="shared" si="20"/>
        <v>0</v>
      </c>
      <c r="CP35" s="76">
        <f t="shared" si="8"/>
        <v>0.50341414427112752</v>
      </c>
      <c r="CQ35" s="75">
        <f t="shared" si="21"/>
        <v>0</v>
      </c>
      <c r="CR35" s="76">
        <f t="shared" si="9"/>
        <v>0</v>
      </c>
      <c r="CS35" s="75">
        <f t="shared" si="22"/>
        <v>0</v>
      </c>
      <c r="CT35" s="76">
        <f t="shared" si="10"/>
        <v>2.6151506108563973</v>
      </c>
      <c r="CU35" s="77">
        <f t="shared" si="23"/>
        <v>0</v>
      </c>
      <c r="CV35" s="18"/>
      <c r="CW35" s="1078">
        <f t="shared" si="24"/>
        <v>0</v>
      </c>
      <c r="CX35" s="1081">
        <f>VLOOKUP($AX35&amp;"_"&amp;$CW$14,データシート1!$A:$BS,MATCH($CW$12&amp;"_"&amp;CX$20,データシート1!$A$1:$BS$1,0),0)</f>
        <v>0</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0</v>
      </c>
      <c r="DE35" s="18"/>
      <c r="DF35" s="138">
        <f>VLOOKUP($AX35&amp;"_"&amp;$DF$14,データシート1!$A:$BS,MATCH($DF$12&amp;"_"&amp;DF$20,データシート1!$A$1:$BS$1,0),0)</f>
        <v>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0</v>
      </c>
      <c r="DM35" s="18"/>
      <c r="DN35" s="139">
        <f t="shared" si="26"/>
        <v>0</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01456</v>
      </c>
      <c r="AY36" s="20" t="str">
        <f>IF(IFERROR(比較地域マスタ!$Z21,"")=0,"",IFERROR(比較地域マスタ!$Z21,""))</f>
        <v>愛別町</v>
      </c>
      <c r="BB36" s="122" t="str">
        <f t="shared" si="0"/>
        <v>01456</v>
      </c>
      <c r="BC36" s="123" t="str">
        <f t="shared" si="0"/>
        <v>愛別町</v>
      </c>
      <c r="BD36" s="40">
        <f t="shared" si="14"/>
        <v>35.123518290761986</v>
      </c>
      <c r="BE36" s="40">
        <f t="shared" si="15"/>
        <v>19.028289511497913</v>
      </c>
      <c r="BF36" s="40">
        <f>VLOOKUP($AX36&amp;"_"&amp;$BC$14,データシート1!$A:$BS,MATCH($BC$12&amp;"_"&amp;BF$20,データシート1!$A$1:$BS$1,0),0)</f>
        <v>4.111486836573472</v>
      </c>
      <c r="BG36" s="40">
        <f>VLOOKUP($AX36&amp;"_"&amp;$BC$14,データシート1!$A:$BS,MATCH($BC$12&amp;"_"&amp;BG$20,データシート1!$A$1:$BS$1,0),0)</f>
        <v>0.34045927676139837</v>
      </c>
      <c r="BH36" s="40">
        <f>VLOOKUP($AX36&amp;"_"&amp;$BC$14,データシート1!$A:$BS,MATCH($BC$12&amp;"_"&amp;BH$20,データシート1!$A$1:$BS$1,0),0)</f>
        <v>14.576343398163042</v>
      </c>
      <c r="BI36" s="40">
        <f>VLOOKUP($AX36&amp;"_"&amp;$BC$14,データシート1!$A:$BS,MATCH($BC$12&amp;"_"&amp;BI$20,データシート1!$A$1:$BS$1,0),0)</f>
        <v>3.1729899049810553</v>
      </c>
      <c r="BJ36" s="40">
        <f>VLOOKUP($AX36&amp;"_"&amp;$BC$14,データシート1!$A:$BS,MATCH($BC$12&amp;"_"&amp;BJ$20,データシート1!$A$1:$BS$1,0),0)</f>
        <v>6.0013266369808473</v>
      </c>
      <c r="BK36" s="40">
        <f t="shared" si="1"/>
        <v>5.9984989771485147</v>
      </c>
      <c r="BL36" s="40">
        <f t="shared" si="2"/>
        <v>5.840418715557572</v>
      </c>
      <c r="BM36" s="40">
        <f>VLOOKUP($AX36&amp;"_"&amp;$BC$14,データシート1!$A:$BS,MATCH($BC$12&amp;"_"&amp;BM$20,データシート1!$A$1:$BS$1,0),0)</f>
        <v>2.3874342003239288</v>
      </c>
      <c r="BN36" s="40">
        <f>VLOOKUP($AX36&amp;"_"&amp;$BC$14,データシート1!$A:$BS,MATCH($BC$12&amp;"_"&amp;BN$20,データシート1!$A$1:$BS$1,0),0)</f>
        <v>3.4529845152336427</v>
      </c>
      <c r="BO36" s="40">
        <f>VLOOKUP($AX36&amp;"_"&amp;$BC$14,データシート1!$A:$BS,MATCH($BC$12&amp;"_"&amp;BO$20,データシート1!$A$1:$BS$1,0),0)</f>
        <v>0.15808026159094296</v>
      </c>
      <c r="BP36" s="40">
        <f>VLOOKUP($AX36&amp;"_"&amp;$BC$14,データシート1!$A:$BS,MATCH($BC$12&amp;"_"&amp;BP$20,データシート1!$A$1:$BS$1,0),0)</f>
        <v>0</v>
      </c>
      <c r="BQ36" s="40">
        <f>VLOOKUP($AX36&amp;"_"&amp;$BC$14,データシート1!$A:$BS,MATCH($BC$12&amp;"_"&amp;BQ$20,データシート1!$A$1:$BS$1,0),0)</f>
        <v>0.92241326015365144</v>
      </c>
      <c r="BR36" s="41">
        <f t="shared" si="3"/>
        <v>35.123518290761986</v>
      </c>
      <c r="BT36" s="134" t="str">
        <f t="shared" si="4"/>
        <v>愛別町</v>
      </c>
      <c r="BU36" s="38">
        <f t="shared" si="25"/>
        <v>35.123518290761986</v>
      </c>
      <c r="BV36" s="69">
        <f t="shared" si="16"/>
        <v>0.54175351552132633</v>
      </c>
      <c r="BW36" s="69">
        <f t="shared" si="5"/>
        <v>0.1170579439832158</v>
      </c>
      <c r="BX36" s="69">
        <f t="shared" si="5"/>
        <v>9.6931996943752721E-3</v>
      </c>
      <c r="BY36" s="69">
        <f t="shared" si="5"/>
        <v>0.41500237184373523</v>
      </c>
      <c r="BZ36" s="69">
        <f t="shared" si="5"/>
        <v>9.0338042980608796E-2</v>
      </c>
      <c r="CA36" s="69">
        <f t="shared" si="5"/>
        <v>0.17086348204927085</v>
      </c>
      <c r="CB36" s="69">
        <f t="shared" si="5"/>
        <v>0.17078297588218005</v>
      </c>
      <c r="CC36" s="69">
        <f t="shared" si="5"/>
        <v>0.16628228035725254</v>
      </c>
      <c r="CD36" s="69">
        <f t="shared" si="5"/>
        <v>6.797252429440874E-2</v>
      </c>
      <c r="CE36" s="69">
        <f t="shared" si="5"/>
        <v>9.8309756062843784E-2</v>
      </c>
      <c r="CF36" s="69">
        <f t="shared" si="5"/>
        <v>4.5006955249275371E-3</v>
      </c>
      <c r="CG36" s="69">
        <f t="shared" si="5"/>
        <v>0</v>
      </c>
      <c r="CH36" s="69">
        <f t="shared" si="5"/>
        <v>2.6261983566613828E-2</v>
      </c>
      <c r="CI36" s="135">
        <f t="shared" si="6"/>
        <v>1</v>
      </c>
      <c r="CK36" s="136" t="str">
        <f t="shared" si="7"/>
        <v>愛別町</v>
      </c>
      <c r="CL36" s="137">
        <f t="shared" si="17"/>
        <v>19.028289511497913</v>
      </c>
      <c r="CM36" s="75">
        <f t="shared" si="18"/>
        <v>0</v>
      </c>
      <c r="CN36" s="76">
        <f t="shared" si="19"/>
        <v>4.111486836573472</v>
      </c>
      <c r="CO36" s="75">
        <f t="shared" si="20"/>
        <v>0</v>
      </c>
      <c r="CP36" s="76">
        <f t="shared" si="8"/>
        <v>0.34045927676139837</v>
      </c>
      <c r="CQ36" s="75">
        <f t="shared" si="21"/>
        <v>0</v>
      </c>
      <c r="CR36" s="76">
        <f t="shared" si="9"/>
        <v>14.576343398163042</v>
      </c>
      <c r="CS36" s="75">
        <f t="shared" si="22"/>
        <v>0</v>
      </c>
      <c r="CT36" s="76">
        <f t="shared" si="10"/>
        <v>3.1729899049810553</v>
      </c>
      <c r="CU36" s="77">
        <f t="shared" si="23"/>
        <v>0</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0</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0</v>
      </c>
      <c r="DM36" s="18"/>
      <c r="DN36" s="139">
        <f t="shared" si="26"/>
        <v>0</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11369</v>
      </c>
      <c r="AY37" s="20" t="str">
        <f>IF(IFERROR(比較地域マスタ!$Z22,"")=0,"",IFERROR(比較地域マスタ!$Z22,""))</f>
        <v>東秩父村</v>
      </c>
      <c r="BB37" s="122" t="str">
        <f t="shared" si="0"/>
        <v>11369</v>
      </c>
      <c r="BC37" s="123" t="str">
        <f t="shared" si="0"/>
        <v>東秩父村</v>
      </c>
      <c r="BD37" s="40">
        <f t="shared" si="14"/>
        <v>13.63693319846131</v>
      </c>
      <c r="BE37" s="40">
        <f t="shared" si="15"/>
        <v>2.0186728193662775</v>
      </c>
      <c r="BF37" s="40">
        <f>VLOOKUP($AX37&amp;"_"&amp;$BC$14,データシート1!$A:$BS,MATCH($BC$12&amp;"_"&amp;BF$20,データシート1!$A$1:$BS$1,0),0)</f>
        <v>0.64810616464923698</v>
      </c>
      <c r="BG37" s="40">
        <f>VLOOKUP($AX37&amp;"_"&amp;$BC$14,データシート1!$A:$BS,MATCH($BC$12&amp;"_"&amp;BG$20,データシート1!$A$1:$BS$1,0),0)</f>
        <v>0.19467081230829214</v>
      </c>
      <c r="BH37" s="40">
        <f>VLOOKUP($AX37&amp;"_"&amp;$BC$14,データシート1!$A:$BS,MATCH($BC$12&amp;"_"&amp;BH$20,データシート1!$A$1:$BS$1,0),0)</f>
        <v>1.1758958424087487</v>
      </c>
      <c r="BI37" s="40">
        <f>VLOOKUP($AX37&amp;"_"&amp;$BC$14,データシート1!$A:$BS,MATCH($BC$12&amp;"_"&amp;BI$20,データシート1!$A$1:$BS$1,0),0)</f>
        <v>1.9479763808199677</v>
      </c>
      <c r="BJ37" s="40">
        <f>VLOOKUP($AX37&amp;"_"&amp;$BC$14,データシート1!$A:$BS,MATCH($BC$12&amp;"_"&amp;BJ$20,データシート1!$A$1:$BS$1,0),0)</f>
        <v>2.7413177856519351</v>
      </c>
      <c r="BK37" s="40">
        <f t="shared" si="1"/>
        <v>6.6918036763920323</v>
      </c>
      <c r="BL37" s="40">
        <f t="shared" si="2"/>
        <v>6.5319545196695232</v>
      </c>
      <c r="BM37" s="40">
        <f>VLOOKUP($AX37&amp;"_"&amp;$BC$14,データシート1!$A:$BS,MATCH($BC$12&amp;"_"&amp;BM$20,データシート1!$A$1:$BS$1,0),0)</f>
        <v>3.1543239668992591</v>
      </c>
      <c r="BN37" s="40">
        <f>VLOOKUP($AX37&amp;"_"&amp;$BC$14,データシート1!$A:$BS,MATCH($BC$12&amp;"_"&amp;BN$20,データシート1!$A$1:$BS$1,0),0)</f>
        <v>3.3776305527702641</v>
      </c>
      <c r="BO37" s="40">
        <f>VLOOKUP($AX37&amp;"_"&amp;$BC$14,データシート1!$A:$BS,MATCH($BC$12&amp;"_"&amp;BO$20,データシート1!$A$1:$BS$1,0),0)</f>
        <v>0.15984915672250891</v>
      </c>
      <c r="BP37" s="40">
        <f>VLOOKUP($AX37&amp;"_"&amp;$BC$14,データシート1!$A:$BS,MATCH($BC$12&amp;"_"&amp;BP$20,データシート1!$A$1:$BS$1,0),0)</f>
        <v>0</v>
      </c>
      <c r="BQ37" s="40">
        <f>VLOOKUP($AX37&amp;"_"&amp;$BC$14,データシート1!$A:$BS,MATCH($BC$12&amp;"_"&amp;BQ$20,データシート1!$A$1:$BS$1,0),0)</f>
        <v>0.23716253623109881</v>
      </c>
      <c r="BR37" s="41">
        <f t="shared" si="3"/>
        <v>13.63693319846131</v>
      </c>
      <c r="BT37" s="134" t="str">
        <f t="shared" si="4"/>
        <v>東秩父村</v>
      </c>
      <c r="BU37" s="38">
        <f t="shared" si="25"/>
        <v>13.63693319846131</v>
      </c>
      <c r="BV37" s="69">
        <f t="shared" si="16"/>
        <v>0.14802982386054728</v>
      </c>
      <c r="BW37" s="69">
        <f t="shared" si="5"/>
        <v>4.752580035534415E-2</v>
      </c>
      <c r="BX37" s="69">
        <f t="shared" si="5"/>
        <v>1.4275263321687118E-2</v>
      </c>
      <c r="BY37" s="69">
        <f t="shared" si="5"/>
        <v>8.6228760183516037E-2</v>
      </c>
      <c r="BZ37" s="69">
        <f t="shared" si="5"/>
        <v>0.14284563489977078</v>
      </c>
      <c r="CA37" s="69">
        <f t="shared" si="5"/>
        <v>0.20102157470135917</v>
      </c>
      <c r="CB37" s="69">
        <f t="shared" si="5"/>
        <v>0.49071177360809287</v>
      </c>
      <c r="CC37" s="69">
        <f t="shared" si="5"/>
        <v>0.47898999170917256</v>
      </c>
      <c r="CD37" s="69">
        <f t="shared" si="5"/>
        <v>0.23130742968332274</v>
      </c>
      <c r="CE37" s="69">
        <f t="shared" si="5"/>
        <v>0.24768256202584982</v>
      </c>
      <c r="CF37" s="69">
        <f t="shared" si="5"/>
        <v>1.1721781898920286E-2</v>
      </c>
      <c r="CG37" s="69">
        <f t="shared" si="5"/>
        <v>0</v>
      </c>
      <c r="CH37" s="69">
        <f t="shared" si="5"/>
        <v>1.7391192930229976E-2</v>
      </c>
      <c r="CI37" s="135">
        <f t="shared" si="6"/>
        <v>1</v>
      </c>
      <c r="CK37" s="136" t="str">
        <f t="shared" si="7"/>
        <v>東秩父村</v>
      </c>
      <c r="CL37" s="137">
        <f t="shared" si="17"/>
        <v>2.0186728193662775</v>
      </c>
      <c r="CM37" s="75">
        <f t="shared" si="18"/>
        <v>1</v>
      </c>
      <c r="CN37" s="76">
        <f t="shared" si="19"/>
        <v>0.64810616464923698</v>
      </c>
      <c r="CO37" s="75">
        <f t="shared" si="20"/>
        <v>0</v>
      </c>
      <c r="CP37" s="76">
        <f t="shared" si="8"/>
        <v>0.19467081230829214</v>
      </c>
      <c r="CQ37" s="75">
        <f t="shared" si="21"/>
        <v>1</v>
      </c>
      <c r="CR37" s="76">
        <f t="shared" si="9"/>
        <v>1.1758958424087487</v>
      </c>
      <c r="CS37" s="75">
        <f t="shared" si="22"/>
        <v>0</v>
      </c>
      <c r="CT37" s="76">
        <f t="shared" si="10"/>
        <v>1.9479763808199677</v>
      </c>
      <c r="CU37" s="77">
        <f t="shared" si="23"/>
        <v>0</v>
      </c>
      <c r="CV37" s="18"/>
      <c r="CW37" s="1078">
        <f t="shared" si="24"/>
        <v>5.81</v>
      </c>
      <c r="CX37" s="1081">
        <f>VLOOKUP($AX37&amp;"_"&amp;$CW$14,データシート1!$A:$BS,MATCH($CW$12&amp;"_"&amp;CX$20,データシート1!$A$1:$BS$1,0),0)</f>
        <v>0</v>
      </c>
      <c r="CY37" s="1081">
        <f>VLOOKUP($AX37&amp;"_"&amp;$CW$14,データシート1!$A:$BS,MATCH($CW$12&amp;"_"&amp;CY$20,データシート1!$A$1:$BS$1,0),0)</f>
        <v>5.81</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5.81</v>
      </c>
      <c r="DE37" s="18"/>
      <c r="DF37" s="138">
        <f>VLOOKUP($AX37&amp;"_"&amp;$DF$14,データシート1!$A:$BS,MATCH($DF$12&amp;"_"&amp;DF$20,データシート1!$A$1:$BS$1,0),0)</f>
        <v>0</v>
      </c>
      <c r="DG37" s="74">
        <f>VLOOKUP($AX37&amp;"_"&amp;$DF$14,データシート1!$A:$BS,MATCH($DF$12&amp;"_"&amp;DG$20,データシート1!$A$1:$BS$1,0),0)</f>
        <v>1</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1</v>
      </c>
      <c r="DM37" s="18"/>
      <c r="DN37" s="139">
        <f t="shared" si="26"/>
        <v>0</v>
      </c>
      <c r="DO37" s="140">
        <f t="shared" si="27"/>
        <v>1</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20446</v>
      </c>
      <c r="AY38" s="20" t="str">
        <f>IF(IFERROR(比較地域マスタ!$Z23,"")=0,"",IFERROR(比較地域マスタ!$Z23,""))</f>
        <v>麻績村</v>
      </c>
      <c r="BB38" s="122" t="str">
        <f t="shared" si="0"/>
        <v>20446</v>
      </c>
      <c r="BC38" s="123" t="str">
        <f t="shared" si="0"/>
        <v>麻績村</v>
      </c>
      <c r="BD38" s="40">
        <f t="shared" si="14"/>
        <v>14.833911635248375</v>
      </c>
      <c r="BE38" s="40">
        <f t="shared" si="15"/>
        <v>1.0826482163020696</v>
      </c>
      <c r="BF38" s="40">
        <f>VLOOKUP($AX38&amp;"_"&amp;$BC$14,データシート1!$A:$BS,MATCH($BC$12&amp;"_"&amp;BF$20,データシート1!$A$1:$BS$1,0),0)</f>
        <v>0.86280145200698577</v>
      </c>
      <c r="BG38" s="40">
        <f>VLOOKUP($AX38&amp;"_"&amp;$BC$14,データシート1!$A:$BS,MATCH($BC$12&amp;"_"&amp;BG$20,データシート1!$A$1:$BS$1,0),0)</f>
        <v>0.13088603234401205</v>
      </c>
      <c r="BH38" s="40">
        <f>VLOOKUP($AX38&amp;"_"&amp;$BC$14,データシート1!$A:$BS,MATCH($BC$12&amp;"_"&amp;BH$20,データシート1!$A$1:$BS$1,0),0)</f>
        <v>8.8960731951071709E-2</v>
      </c>
      <c r="BI38" s="40">
        <f>VLOOKUP($AX38&amp;"_"&amp;$BC$14,データシート1!$A:$BS,MATCH($BC$12&amp;"_"&amp;BI$20,データシート1!$A$1:$BS$1,0),0)</f>
        <v>2.6573390964456709</v>
      </c>
      <c r="BJ38" s="40">
        <f>VLOOKUP($AX38&amp;"_"&amp;$BC$14,データシート1!$A:$BS,MATCH($BC$12&amp;"_"&amp;BJ$20,データシート1!$A$1:$BS$1,0),0)</f>
        <v>3.9139785968619609</v>
      </c>
      <c r="BK38" s="40">
        <f t="shared" si="1"/>
        <v>6.6843084489469966</v>
      </c>
      <c r="BL38" s="40">
        <f t="shared" si="2"/>
        <v>6.526994708579732</v>
      </c>
      <c r="BM38" s="40">
        <f>VLOOKUP($AX38&amp;"_"&amp;$BC$14,データシート1!$A:$BS,MATCH($BC$12&amp;"_"&amp;BM$20,データシート1!$A$1:$BS$1,0),0)</f>
        <v>2.422420047339227</v>
      </c>
      <c r="BN38" s="40">
        <f>VLOOKUP($AX38&amp;"_"&amp;$BC$14,データシート1!$A:$BS,MATCH($BC$12&amp;"_"&amp;BN$20,データシート1!$A$1:$BS$1,0),0)</f>
        <v>4.1045746612405045</v>
      </c>
      <c r="BO38" s="40">
        <f>VLOOKUP($AX38&amp;"_"&amp;$BC$14,データシート1!$A:$BS,MATCH($BC$12&amp;"_"&amp;BO$20,データシート1!$A$1:$BS$1,0),0)</f>
        <v>0.15731374036726439</v>
      </c>
      <c r="BP38" s="40">
        <f>VLOOKUP($AX38&amp;"_"&amp;$BC$14,データシート1!$A:$BS,MATCH($BC$12&amp;"_"&amp;BP$20,データシート1!$A$1:$BS$1,0),0)</f>
        <v>0</v>
      </c>
      <c r="BQ38" s="40">
        <f>VLOOKUP($AX38&amp;"_"&amp;$BC$14,データシート1!$A:$BS,MATCH($BC$12&amp;"_"&amp;BQ$20,データシート1!$A$1:$BS$1,0),0)</f>
        <v>0.49563727669167651</v>
      </c>
      <c r="BR38" s="41">
        <f t="shared" si="3"/>
        <v>14.833911635248375</v>
      </c>
      <c r="BT38" s="134" t="str">
        <f t="shared" si="4"/>
        <v>麻績村</v>
      </c>
      <c r="BU38" s="38">
        <f t="shared" si="25"/>
        <v>14.833911635248375</v>
      </c>
      <c r="BV38" s="69">
        <f t="shared" si="16"/>
        <v>7.2984674772463815E-2</v>
      </c>
      <c r="BW38" s="69">
        <f t="shared" si="5"/>
        <v>5.8164122398895443E-2</v>
      </c>
      <c r="BX38" s="69">
        <f t="shared" si="5"/>
        <v>8.8234334653174255E-3</v>
      </c>
      <c r="BY38" s="69">
        <f t="shared" si="5"/>
        <v>5.9971189082509441E-3</v>
      </c>
      <c r="BZ38" s="69">
        <f t="shared" si="5"/>
        <v>0.17913947189298982</v>
      </c>
      <c r="CA38" s="69">
        <f t="shared" si="5"/>
        <v>0.26385343887053742</v>
      </c>
      <c r="CB38" s="69">
        <f t="shared" si="5"/>
        <v>0.45060996811277526</v>
      </c>
      <c r="CC38" s="69">
        <f t="shared" si="5"/>
        <v>0.44000496086752139</v>
      </c>
      <c r="CD38" s="69">
        <f t="shared" si="5"/>
        <v>0.16330285004415604</v>
      </c>
      <c r="CE38" s="69">
        <f t="shared" si="5"/>
        <v>0.27670211082336532</v>
      </c>
      <c r="CF38" s="69">
        <f t="shared" si="5"/>
        <v>1.060500724525385E-2</v>
      </c>
      <c r="CG38" s="69">
        <f t="shared" si="5"/>
        <v>0</v>
      </c>
      <c r="CH38" s="69">
        <f t="shared" si="5"/>
        <v>3.3412446351233617E-2</v>
      </c>
      <c r="CI38" s="135">
        <f t="shared" si="6"/>
        <v>1</v>
      </c>
      <c r="CK38" s="136" t="str">
        <f t="shared" si="7"/>
        <v>麻績村</v>
      </c>
      <c r="CL38" s="137">
        <f t="shared" si="17"/>
        <v>1.0826482163020696</v>
      </c>
      <c r="CM38" s="75">
        <f t="shared" si="18"/>
        <v>0</v>
      </c>
      <c r="CN38" s="76">
        <f t="shared" si="19"/>
        <v>0.86280145200698577</v>
      </c>
      <c r="CO38" s="75">
        <f t="shared" si="20"/>
        <v>0</v>
      </c>
      <c r="CP38" s="76">
        <f t="shared" si="8"/>
        <v>0.13088603234401205</v>
      </c>
      <c r="CQ38" s="75">
        <f t="shared" si="21"/>
        <v>0</v>
      </c>
      <c r="CR38" s="76">
        <f t="shared" si="9"/>
        <v>8.8960731951071709E-2</v>
      </c>
      <c r="CS38" s="75">
        <f t="shared" si="22"/>
        <v>0</v>
      </c>
      <c r="CT38" s="76">
        <f t="shared" si="10"/>
        <v>2.6573390964456709</v>
      </c>
      <c r="CU38" s="77">
        <f t="shared" si="23"/>
        <v>0</v>
      </c>
      <c r="CV38" s="18"/>
      <c r="CW38" s="1078">
        <f t="shared" si="24"/>
        <v>0</v>
      </c>
      <c r="CX38" s="1081">
        <f>VLOOKUP($AX38&amp;"_"&amp;$CW$14,データシート1!$A:$BS,MATCH($CW$12&amp;"_"&amp;CX$20,データシート1!$A$1:$BS$1,0),0)</f>
        <v>0</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0</v>
      </c>
      <c r="DE38" s="18"/>
      <c r="DF38" s="138">
        <f>VLOOKUP($AX38&amp;"_"&amp;$DF$14,データシート1!$A:$BS,MATCH($DF$12&amp;"_"&amp;DF$20,データシート1!$A$1:$BS$1,0),0)</f>
        <v>0</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0</v>
      </c>
      <c r="DM38" s="18"/>
      <c r="DN38" s="139">
        <f t="shared" si="26"/>
        <v>0</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39303</v>
      </c>
      <c r="AY39" s="20" t="str">
        <f>IF(IFERROR(比較地域マスタ!$Z24,"")=0,"",IFERROR(比較地域マスタ!$Z24,""))</f>
        <v>田野町</v>
      </c>
      <c r="BB39" s="122" t="str">
        <f t="shared" si="0"/>
        <v>39303</v>
      </c>
      <c r="BC39" s="123" t="str">
        <f t="shared" si="0"/>
        <v>田野町</v>
      </c>
      <c r="BD39" s="40">
        <f t="shared" si="14"/>
        <v>17.78785853402044</v>
      </c>
      <c r="BE39" s="40">
        <f t="shared" si="15"/>
        <v>3.3365776495856077</v>
      </c>
      <c r="BF39" s="40">
        <f>VLOOKUP($AX39&amp;"_"&amp;$BC$14,データシート1!$A:$BS,MATCH($BC$12&amp;"_"&amp;BF$20,データシート1!$A$1:$BS$1,0),0)</f>
        <v>2.3155292757475401</v>
      </c>
      <c r="BG39" s="40">
        <f>VLOOKUP($AX39&amp;"_"&amp;$BC$14,データシート1!$A:$BS,MATCH($BC$12&amp;"_"&amp;BG$20,データシート1!$A$1:$BS$1,0),0)</f>
        <v>0.3716890061151647</v>
      </c>
      <c r="BH39" s="40">
        <f>VLOOKUP($AX39&amp;"_"&amp;$BC$14,データシート1!$A:$BS,MATCH($BC$12&amp;"_"&amp;BH$20,データシート1!$A$1:$BS$1,0),0)</f>
        <v>0.64935936772290259</v>
      </c>
      <c r="BI39" s="40">
        <f>VLOOKUP($AX39&amp;"_"&amp;$BC$14,データシート1!$A:$BS,MATCH($BC$12&amp;"_"&amp;BI$20,データシート1!$A$1:$BS$1,0),0)</f>
        <v>4.5110088576845575</v>
      </c>
      <c r="BJ39" s="40">
        <f>VLOOKUP($AX39&amp;"_"&amp;$BC$14,データシート1!$A:$BS,MATCH($BC$12&amp;"_"&amp;BJ$20,データシート1!$A$1:$BS$1,0),0)</f>
        <v>4.0201143624037616</v>
      </c>
      <c r="BK39" s="40">
        <f t="shared" si="1"/>
        <v>5.403212360564841</v>
      </c>
      <c r="BL39" s="40">
        <f t="shared" si="2"/>
        <v>5.249554336802813</v>
      </c>
      <c r="BM39" s="40">
        <f>VLOOKUP($AX39&amp;"_"&amp;$BC$14,データシート1!$A:$BS,MATCH($BC$12&amp;"_"&amp;BM$20,データシート1!$A$1:$BS$1,0),0)</f>
        <v>2.0935530853954267</v>
      </c>
      <c r="BN39" s="40">
        <f>VLOOKUP($AX39&amp;"_"&amp;$BC$14,データシート1!$A:$BS,MATCH($BC$12&amp;"_"&amp;BN$20,データシート1!$A$1:$BS$1,0),0)</f>
        <v>3.1560012514073859</v>
      </c>
      <c r="BO39" s="40">
        <f>VLOOKUP($AX39&amp;"_"&amp;$BC$14,データシート1!$A:$BS,MATCH($BC$12&amp;"_"&amp;BO$20,データシート1!$A$1:$BS$1,0),0)</f>
        <v>0.15365802376202811</v>
      </c>
      <c r="BP39" s="40">
        <f>VLOOKUP($AX39&amp;"_"&amp;$BC$14,データシート1!$A:$BS,MATCH($BC$12&amp;"_"&amp;BP$20,データシート1!$A$1:$BS$1,0),0)</f>
        <v>0</v>
      </c>
      <c r="BQ39" s="40">
        <f>VLOOKUP($AX39&amp;"_"&amp;$BC$14,データシート1!$A:$BS,MATCH($BC$12&amp;"_"&amp;BQ$20,データシート1!$A$1:$BS$1,0),0)</f>
        <v>0.51694530378167103</v>
      </c>
      <c r="BR39" s="41">
        <f t="shared" si="3"/>
        <v>17.78785853402044</v>
      </c>
      <c r="BT39" s="134" t="str">
        <f t="shared" si="4"/>
        <v>田野町</v>
      </c>
      <c r="BU39" s="38">
        <f t="shared" si="25"/>
        <v>17.78785853402044</v>
      </c>
      <c r="BV39" s="69">
        <f t="shared" si="16"/>
        <v>0.1875761291447301</v>
      </c>
      <c r="BW39" s="69">
        <f t="shared" si="5"/>
        <v>0.13017470716438065</v>
      </c>
      <c r="BX39" s="69">
        <f t="shared" si="5"/>
        <v>2.0895657867094301E-2</v>
      </c>
      <c r="BY39" s="69">
        <f t="shared" si="5"/>
        <v>3.6505764113255144E-2</v>
      </c>
      <c r="BZ39" s="69">
        <f t="shared" si="5"/>
        <v>0.25360044600405152</v>
      </c>
      <c r="CA39" s="69">
        <f t="shared" si="5"/>
        <v>0.2260032794119107</v>
      </c>
      <c r="CB39" s="69">
        <f t="shared" si="5"/>
        <v>0.3037584513184004</v>
      </c>
      <c r="CC39" s="69">
        <f t="shared" si="5"/>
        <v>0.29512008580249827</v>
      </c>
      <c r="CD39" s="69">
        <f t="shared" si="5"/>
        <v>0.11769562262884932</v>
      </c>
      <c r="CE39" s="69">
        <f t="shared" si="5"/>
        <v>0.17742446317364891</v>
      </c>
      <c r="CF39" s="69">
        <f t="shared" si="5"/>
        <v>8.6383655159021598E-3</v>
      </c>
      <c r="CG39" s="69">
        <f t="shared" si="5"/>
        <v>0</v>
      </c>
      <c r="CH39" s="69">
        <f t="shared" si="5"/>
        <v>2.9061694120907214E-2</v>
      </c>
      <c r="CI39" s="135">
        <f t="shared" si="6"/>
        <v>1</v>
      </c>
      <c r="CK39" s="136" t="str">
        <f t="shared" si="7"/>
        <v>田野町</v>
      </c>
      <c r="CL39" s="137">
        <f t="shared" si="17"/>
        <v>3.3365776495856077</v>
      </c>
      <c r="CM39" s="75">
        <f t="shared" si="18"/>
        <v>0</v>
      </c>
      <c r="CN39" s="76">
        <f t="shared" si="19"/>
        <v>2.3155292757475401</v>
      </c>
      <c r="CO39" s="75">
        <f t="shared" si="20"/>
        <v>0</v>
      </c>
      <c r="CP39" s="76">
        <f t="shared" si="8"/>
        <v>0.3716890061151647</v>
      </c>
      <c r="CQ39" s="75">
        <f t="shared" si="21"/>
        <v>0</v>
      </c>
      <c r="CR39" s="76">
        <f t="shared" si="9"/>
        <v>0.64935936772290259</v>
      </c>
      <c r="CS39" s="75">
        <f t="shared" si="22"/>
        <v>0</v>
      </c>
      <c r="CT39" s="76">
        <f t="shared" si="10"/>
        <v>4.5110088576845575</v>
      </c>
      <c r="CU39" s="77">
        <f t="shared" si="23"/>
        <v>0</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0</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0</v>
      </c>
      <c r="DM39" s="18"/>
      <c r="DN39" s="139">
        <f t="shared" si="26"/>
        <v>0</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26367</v>
      </c>
      <c r="AY40" s="20" t="str">
        <f>IF(IFERROR(比較地域マスタ!$Z25,"")=0,"",IFERROR(比較地域マスタ!$Z25,""))</f>
        <v>南山城村</v>
      </c>
      <c r="BB40" s="122" t="str">
        <f t="shared" si="0"/>
        <v>26367</v>
      </c>
      <c r="BC40" s="123" t="str">
        <f t="shared" si="0"/>
        <v>南山城村</v>
      </c>
      <c r="BD40" s="40">
        <f t="shared" si="14"/>
        <v>13.110948165467402</v>
      </c>
      <c r="BE40" s="40">
        <f t="shared" si="15"/>
        <v>1.1383004751547792</v>
      </c>
      <c r="BF40" s="40">
        <f>VLOOKUP($AX40&amp;"_"&amp;$BC$14,データシート1!$A:$BS,MATCH($BC$12&amp;"_"&amp;BF$20,データシート1!$A$1:$BS$1,0),0)</f>
        <v>0.18199965987849659</v>
      </c>
      <c r="BG40" s="40">
        <f>VLOOKUP($AX40&amp;"_"&amp;$BC$14,データシート1!$A:$BS,MATCH($BC$12&amp;"_"&amp;BG$20,データシート1!$A$1:$BS$1,0),0)</f>
        <v>5.6180476891206928E-2</v>
      </c>
      <c r="BH40" s="40">
        <f>VLOOKUP($AX40&amp;"_"&amp;$BC$14,データシート1!$A:$BS,MATCH($BC$12&amp;"_"&amp;BH$20,データシート1!$A$1:$BS$1,0),0)</f>
        <v>0.90012033838507577</v>
      </c>
      <c r="BI40" s="40">
        <f>VLOOKUP($AX40&amp;"_"&amp;$BC$14,データシート1!$A:$BS,MATCH($BC$12&amp;"_"&amp;BI$20,データシート1!$A$1:$BS$1,0),0)</f>
        <v>1.6016519305092372</v>
      </c>
      <c r="BJ40" s="40">
        <f>VLOOKUP($AX40&amp;"_"&amp;$BC$14,データシート1!$A:$BS,MATCH($BC$12&amp;"_"&amp;BJ$20,データシート1!$A$1:$BS$1,0),0)</f>
        <v>2.9719824453682699</v>
      </c>
      <c r="BK40" s="40">
        <f t="shared" si="1"/>
        <v>7.3990133144351162</v>
      </c>
      <c r="BL40" s="40">
        <f t="shared" si="2"/>
        <v>7.2454732170151921</v>
      </c>
      <c r="BM40" s="40">
        <f>VLOOKUP($AX40&amp;"_"&amp;$BC$14,データシート1!$A:$BS,MATCH($BC$12&amp;"_"&amp;BM$20,データシート1!$A$1:$BS$1,0),0)</f>
        <v>2.7065051251034462</v>
      </c>
      <c r="BN40" s="40">
        <f>VLOOKUP($AX40&amp;"_"&amp;$BC$14,データシート1!$A:$BS,MATCH($BC$12&amp;"_"&amp;BN$20,データシート1!$A$1:$BS$1,0),0)</f>
        <v>4.5389680919117454</v>
      </c>
      <c r="BO40" s="40">
        <f>VLOOKUP($AX40&amp;"_"&amp;$BC$14,データシート1!$A:$BS,MATCH($BC$12&amp;"_"&amp;BO$20,データシート1!$A$1:$BS$1,0),0)</f>
        <v>0.15354009741992372</v>
      </c>
      <c r="BP40" s="40">
        <f>VLOOKUP($AX40&amp;"_"&amp;$BC$14,データシート1!$A:$BS,MATCH($BC$12&amp;"_"&amp;BP$20,データシート1!$A$1:$BS$1,0),0)</f>
        <v>0</v>
      </c>
      <c r="BQ40" s="40">
        <f>VLOOKUP($AX40&amp;"_"&amp;$BC$14,データシート1!$A:$BS,MATCH($BC$12&amp;"_"&amp;BQ$20,データシート1!$A$1:$BS$1,0),0)</f>
        <v>0</v>
      </c>
      <c r="BR40" s="41">
        <f t="shared" si="3"/>
        <v>13.110948165467402</v>
      </c>
      <c r="BT40" s="134" t="str">
        <f t="shared" si="4"/>
        <v>南山城村</v>
      </c>
      <c r="BU40" s="38">
        <f t="shared" si="25"/>
        <v>13.110948165467402</v>
      </c>
      <c r="BV40" s="69">
        <f t="shared" si="16"/>
        <v>8.6820606777541859E-2</v>
      </c>
      <c r="BW40" s="69">
        <f t="shared" si="5"/>
        <v>1.3881502510845169E-2</v>
      </c>
      <c r="BX40" s="69">
        <f t="shared" si="5"/>
        <v>4.2850048815828044E-3</v>
      </c>
      <c r="BY40" s="69">
        <f t="shared" si="5"/>
        <v>6.8654099385113895E-2</v>
      </c>
      <c r="BZ40" s="69">
        <f t="shared" si="5"/>
        <v>0.12216141123399359</v>
      </c>
      <c r="CA40" s="69">
        <f t="shared" si="5"/>
        <v>0.22667944437429019</v>
      </c>
      <c r="CB40" s="69">
        <f t="shared" si="5"/>
        <v>0.56433853761417441</v>
      </c>
      <c r="CC40" s="69">
        <f t="shared" si="5"/>
        <v>0.55262770667485839</v>
      </c>
      <c r="CD40" s="69">
        <f t="shared" si="5"/>
        <v>0.20643092253480511</v>
      </c>
      <c r="CE40" s="69">
        <f t="shared" si="5"/>
        <v>0.34619678414005328</v>
      </c>
      <c r="CF40" s="69">
        <f t="shared" si="5"/>
        <v>1.1710830939315979E-2</v>
      </c>
      <c r="CG40" s="69">
        <f t="shared" si="5"/>
        <v>0</v>
      </c>
      <c r="CH40" s="69">
        <f t="shared" si="5"/>
        <v>0</v>
      </c>
      <c r="CI40" s="135">
        <f t="shared" si="6"/>
        <v>1</v>
      </c>
      <c r="CK40" s="136" t="str">
        <f t="shared" si="7"/>
        <v>南山城村</v>
      </c>
      <c r="CL40" s="137">
        <f t="shared" si="17"/>
        <v>1.1383004751547792</v>
      </c>
      <c r="CM40" s="75">
        <f t="shared" si="18"/>
        <v>0</v>
      </c>
      <c r="CN40" s="76">
        <f t="shared" si="19"/>
        <v>0.18199965987849659</v>
      </c>
      <c r="CO40" s="75">
        <f t="shared" si="20"/>
        <v>0</v>
      </c>
      <c r="CP40" s="76">
        <f t="shared" si="8"/>
        <v>5.6180476891206928E-2</v>
      </c>
      <c r="CQ40" s="75">
        <f t="shared" si="21"/>
        <v>0</v>
      </c>
      <c r="CR40" s="76">
        <f t="shared" si="9"/>
        <v>0.90012033838507577</v>
      </c>
      <c r="CS40" s="75">
        <f t="shared" si="22"/>
        <v>0</v>
      </c>
      <c r="CT40" s="76">
        <f t="shared" si="10"/>
        <v>1.6016519305092372</v>
      </c>
      <c r="CU40" s="77">
        <f t="shared" si="23"/>
        <v>0</v>
      </c>
      <c r="CV40" s="18"/>
      <c r="CW40" s="1078">
        <f t="shared" si="24"/>
        <v>0</v>
      </c>
      <c r="CX40" s="1081">
        <f>VLOOKUP($AX40&amp;"_"&amp;$CW$14,データシート1!$A:$BS,MATCH($CW$12&amp;"_"&amp;CX$20,データシート1!$A$1:$BS$1,0),0)</f>
        <v>0</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0</v>
      </c>
      <c r="DE40" s="18"/>
      <c r="DF40" s="138">
        <f>VLOOKUP($AX40&amp;"_"&amp;$DF$14,データシート1!$A:$BS,MATCH($DF$12&amp;"_"&amp;DF$20,データシート1!$A$1:$BS$1,0),0)</f>
        <v>0</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0</v>
      </c>
      <c r="DM40" s="18"/>
      <c r="DN40" s="139">
        <f t="shared" si="26"/>
        <v>0</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13363</v>
      </c>
      <c r="AY41" s="20" t="str">
        <f>IF(IFERROR(比較地域マスタ!$Z26,"")=0,"",IFERROR(比較地域マスタ!$Z26,""))</f>
        <v>新島村</v>
      </c>
      <c r="BB41" s="122" t="str">
        <f t="shared" si="0"/>
        <v>13363</v>
      </c>
      <c r="BC41" s="123" t="str">
        <f t="shared" si="0"/>
        <v>新島村</v>
      </c>
      <c r="BD41" s="40">
        <f t="shared" si="14"/>
        <v>53.138947821452916</v>
      </c>
      <c r="BE41" s="40">
        <f t="shared" si="15"/>
        <v>1.4853675007357654</v>
      </c>
      <c r="BF41" s="40">
        <f>VLOOKUP($AX41&amp;"_"&amp;$BC$14,データシート1!$A:$BS,MATCH($BC$12&amp;"_"&amp;BF$20,データシート1!$A$1:$BS$1,0),0)</f>
        <v>0</v>
      </c>
      <c r="BG41" s="40">
        <f>VLOOKUP($AX41&amp;"_"&amp;$BC$14,データシート1!$A:$BS,MATCH($BC$12&amp;"_"&amp;BG$20,データシート1!$A$1:$BS$1,0),0)</f>
        <v>0.37604559692640815</v>
      </c>
      <c r="BH41" s="40">
        <f>VLOOKUP($AX41&amp;"_"&amp;$BC$14,データシート1!$A:$BS,MATCH($BC$12&amp;"_"&amp;BH$20,データシート1!$A$1:$BS$1,0),0)</f>
        <v>1.1093219038093574</v>
      </c>
      <c r="BI41" s="40">
        <f>VLOOKUP($AX41&amp;"_"&amp;$BC$14,データシート1!$A:$BS,MATCH($BC$12&amp;"_"&amp;BI$20,データシート1!$A$1:$BS$1,0),0)</f>
        <v>3.2412562535174567</v>
      </c>
      <c r="BJ41" s="40">
        <f>VLOOKUP($AX41&amp;"_"&amp;$BC$14,データシート1!$A:$BS,MATCH($BC$12&amp;"_"&amp;BJ$20,データシート1!$A$1:$BS$1,0),0)</f>
        <v>3.1414550508487653</v>
      </c>
      <c r="BK41" s="40">
        <f t="shared" si="1"/>
        <v>44.774196055230931</v>
      </c>
      <c r="BL41" s="40">
        <f t="shared" si="2"/>
        <v>8.7076680187880591</v>
      </c>
      <c r="BM41" s="40">
        <f>VLOOKUP($AX41&amp;"_"&amp;$BC$14,データシート1!$A:$BS,MATCH($BC$12&amp;"_"&amp;BM$20,データシート1!$A$1:$BS$1,0),0)</f>
        <v>2.1075474242015457</v>
      </c>
      <c r="BN41" s="40">
        <f>VLOOKUP($AX41&amp;"_"&amp;$BC$14,データシート1!$A:$BS,MATCH($BC$12&amp;"_"&amp;BN$20,データシート1!$A$1:$BS$1,0),0)</f>
        <v>6.6001205945865129</v>
      </c>
      <c r="BO41" s="40">
        <f>VLOOKUP($AX41&amp;"_"&amp;$BC$14,データシート1!$A:$BS,MATCH($BC$12&amp;"_"&amp;BO$20,データシート1!$A$1:$BS$1,0),0)</f>
        <v>0.15525002938043744</v>
      </c>
      <c r="BP41" s="40">
        <f>VLOOKUP($AX41&amp;"_"&amp;$BC$14,データシート1!$A:$BS,MATCH($BC$12&amp;"_"&amp;BP$20,データシート1!$A$1:$BS$1,0),0)</f>
        <v>35.911278007062435</v>
      </c>
      <c r="BQ41" s="40">
        <f>VLOOKUP($AX41&amp;"_"&amp;$BC$14,データシート1!$A:$BS,MATCH($BC$12&amp;"_"&amp;BQ$20,データシート1!$A$1:$BS$1,0),0)</f>
        <v>0.49667296111999998</v>
      </c>
      <c r="BR41" s="41">
        <f t="shared" si="3"/>
        <v>53.138947821452916</v>
      </c>
      <c r="BT41" s="134" t="str">
        <f t="shared" si="4"/>
        <v>新島村</v>
      </c>
      <c r="BU41" s="38">
        <f t="shared" si="25"/>
        <v>53.138947821452916</v>
      </c>
      <c r="BV41" s="69">
        <f t="shared" si="16"/>
        <v>2.7952519980760746E-2</v>
      </c>
      <c r="BW41" s="69">
        <f t="shared" si="5"/>
        <v>0</v>
      </c>
      <c r="BX41" s="69">
        <f t="shared" si="5"/>
        <v>7.0766473997551267E-3</v>
      </c>
      <c r="BY41" s="69">
        <f t="shared" si="5"/>
        <v>2.0875872581005622E-2</v>
      </c>
      <c r="BZ41" s="69">
        <f t="shared" si="5"/>
        <v>6.099586812309666E-2</v>
      </c>
      <c r="CA41" s="69">
        <f t="shared" si="5"/>
        <v>5.9117750343948609E-2</v>
      </c>
      <c r="CB41" s="69">
        <f t="shared" si="5"/>
        <v>0.84258717740653077</v>
      </c>
      <c r="CC41" s="69">
        <f t="shared" si="5"/>
        <v>0.16386602248967855</v>
      </c>
      <c r="CD41" s="69">
        <f t="shared" si="5"/>
        <v>3.966106802270368E-2</v>
      </c>
      <c r="CE41" s="69">
        <f t="shared" si="5"/>
        <v>0.12420495446697487</v>
      </c>
      <c r="CF41" s="69">
        <f t="shared" si="5"/>
        <v>2.9215864398007686E-3</v>
      </c>
      <c r="CG41" s="69">
        <f t="shared" si="5"/>
        <v>0.67579956847705147</v>
      </c>
      <c r="CH41" s="69">
        <f t="shared" si="5"/>
        <v>9.3466841456632376E-3</v>
      </c>
      <c r="CI41" s="135">
        <f t="shared" si="6"/>
        <v>1</v>
      </c>
      <c r="CK41" s="136" t="str">
        <f t="shared" si="7"/>
        <v>新島村</v>
      </c>
      <c r="CL41" s="137">
        <f t="shared" si="17"/>
        <v>1.4853675007357654</v>
      </c>
      <c r="CM41" s="75">
        <f t="shared" si="18"/>
        <v>0</v>
      </c>
      <c r="CN41" s="76">
        <f t="shared" si="19"/>
        <v>0</v>
      </c>
      <c r="CO41" s="75">
        <f t="shared" si="20"/>
        <v>0</v>
      </c>
      <c r="CP41" s="76">
        <f t="shared" si="8"/>
        <v>0.37604559692640815</v>
      </c>
      <c r="CQ41" s="75">
        <f t="shared" si="21"/>
        <v>0</v>
      </c>
      <c r="CR41" s="76">
        <f t="shared" si="9"/>
        <v>1.1093219038093574</v>
      </c>
      <c r="CS41" s="75">
        <f t="shared" si="22"/>
        <v>0</v>
      </c>
      <c r="CT41" s="76">
        <f t="shared" si="10"/>
        <v>3.2412562535174567</v>
      </c>
      <c r="CU41" s="77">
        <f t="shared" si="23"/>
        <v>0</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0.66500000000000004</v>
      </c>
      <c r="DC41" s="1081">
        <f>VLOOKUP($AX41&amp;"_"&amp;$CW$14,データシート1!$A:$BS,MATCH($CW$12&amp;"_"&amp;DC$20,データシート1!$A$1:$BS$1,0),0)</f>
        <v>0</v>
      </c>
      <c r="DD41" s="1080">
        <f t="shared" si="11"/>
        <v>0.66500000000000004</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1</v>
      </c>
      <c r="DK41" s="74">
        <f>VLOOKUP($AX41&amp;"_"&amp;$DF$14,データシート1!$A:$BS,MATCH($DF$12&amp;"_"&amp;DK$20,データシート1!$A$1:$BS$1,0),0)</f>
        <v>0</v>
      </c>
      <c r="DL41" s="78">
        <f t="shared" si="12"/>
        <v>1</v>
      </c>
      <c r="DM41" s="18"/>
      <c r="DN41" s="139">
        <f t="shared" si="26"/>
        <v>0</v>
      </c>
      <c r="DO41" s="140">
        <f t="shared" si="27"/>
        <v>0</v>
      </c>
      <c r="DP41" s="140">
        <f t="shared" si="29"/>
        <v>0</v>
      </c>
      <c r="DQ41" s="140">
        <f t="shared" si="30"/>
        <v>0</v>
      </c>
      <c r="DR41" s="140">
        <f t="shared" si="31"/>
        <v>1</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01667</v>
      </c>
      <c r="AY42" s="20" t="str">
        <f>IF(IFERROR(比較地域マスタ!$Z27,"")=0,"",IFERROR(比較地域マスタ!$Z27,""))</f>
        <v>鶴居村</v>
      </c>
      <c r="BB42" s="122" t="str">
        <f t="shared" si="0"/>
        <v>01667</v>
      </c>
      <c r="BC42" s="123" t="str">
        <f t="shared" si="0"/>
        <v>鶴居村</v>
      </c>
      <c r="BD42" s="40">
        <f t="shared" si="14"/>
        <v>30.228738901045336</v>
      </c>
      <c r="BE42" s="40">
        <f t="shared" si="15"/>
        <v>12.850485974222991</v>
      </c>
      <c r="BF42" s="40">
        <f>VLOOKUP($AX42&amp;"_"&amp;$BC$14,データシート1!$A:$BS,MATCH($BC$12&amp;"_"&amp;BF$20,データシート1!$A$1:$BS$1,0),0)</f>
        <v>1.63596731580707</v>
      </c>
      <c r="BG42" s="40">
        <f>VLOOKUP($AX42&amp;"_"&amp;$BC$14,データシート1!$A:$BS,MATCH($BC$12&amp;"_"&amp;BG$20,データシート1!$A$1:$BS$1,0),0)</f>
        <v>0.282261109793638</v>
      </c>
      <c r="BH42" s="40">
        <f>VLOOKUP($AX42&amp;"_"&amp;$BC$14,データシート1!$A:$BS,MATCH($BC$12&amp;"_"&amp;BH$20,データシート1!$A$1:$BS$1,0),0)</f>
        <v>10.932257548622283</v>
      </c>
      <c r="BI42" s="40">
        <f>VLOOKUP($AX42&amp;"_"&amp;$BC$14,データシート1!$A:$BS,MATCH($BC$12&amp;"_"&amp;BI$20,データシート1!$A$1:$BS$1,0),0)</f>
        <v>4.0298310607565311</v>
      </c>
      <c r="BJ42" s="40">
        <f>VLOOKUP($AX42&amp;"_"&amp;$BC$14,データシート1!$A:$BS,MATCH($BC$12&amp;"_"&amp;BJ$20,データシート1!$A$1:$BS$1,0),0)</f>
        <v>5.3256217119281892</v>
      </c>
      <c r="BK42" s="40">
        <f t="shared" si="1"/>
        <v>7.7358255560725686</v>
      </c>
      <c r="BL42" s="40">
        <f t="shared" si="2"/>
        <v>7.5872383650210296</v>
      </c>
      <c r="BM42" s="40">
        <f>VLOOKUP($AX42&amp;"_"&amp;$BC$14,データシート1!$A:$BS,MATCH($BC$12&amp;"_"&amp;BM$20,データシート1!$A$1:$BS$1,0),0)</f>
        <v>2.7512870092830273</v>
      </c>
      <c r="BN42" s="40">
        <f>VLOOKUP($AX42&amp;"_"&amp;$BC$14,データシート1!$A:$BS,MATCH($BC$12&amp;"_"&amp;BN$20,データシート1!$A$1:$BS$1,0),0)</f>
        <v>4.8359513557380023</v>
      </c>
      <c r="BO42" s="40">
        <f>VLOOKUP($AX42&amp;"_"&amp;$BC$14,データシート1!$A:$BS,MATCH($BC$12&amp;"_"&amp;BO$20,データシート1!$A$1:$BS$1,0),0)</f>
        <v>0.14858719105153909</v>
      </c>
      <c r="BP42" s="40">
        <f>VLOOKUP($AX42&amp;"_"&amp;$BC$14,データシート1!$A:$BS,MATCH($BC$12&amp;"_"&amp;BP$20,データシート1!$A$1:$BS$1,0),0)</f>
        <v>0</v>
      </c>
      <c r="BQ42" s="40">
        <f>VLOOKUP($AX42&amp;"_"&amp;$BC$14,データシート1!$A:$BS,MATCH($BC$12&amp;"_"&amp;BQ$20,データシート1!$A$1:$BS$1,0),0)</f>
        <v>0.28697459806505282</v>
      </c>
      <c r="BR42" s="41">
        <f t="shared" si="3"/>
        <v>30.228738901045336</v>
      </c>
      <c r="BT42" s="134" t="str">
        <f t="shared" si="4"/>
        <v>鶴居村</v>
      </c>
      <c r="BU42" s="38">
        <f t="shared" si="25"/>
        <v>30.228738901045336</v>
      </c>
      <c r="BV42" s="69">
        <f t="shared" si="16"/>
        <v>0.42510823942372966</v>
      </c>
      <c r="BW42" s="69">
        <f t="shared" si="5"/>
        <v>5.4119601917978023E-2</v>
      </c>
      <c r="BX42" s="69">
        <f t="shared" si="5"/>
        <v>9.3375086111805068E-3</v>
      </c>
      <c r="BY42" s="69">
        <f t="shared" si="5"/>
        <v>0.36165112889457113</v>
      </c>
      <c r="BZ42" s="69">
        <f t="shared" si="5"/>
        <v>0.13331125304129626</v>
      </c>
      <c r="CA42" s="69">
        <f t="shared" ref="CA42:CH68" si="32">BJ42/$BR42</f>
        <v>0.1761774359612476</v>
      </c>
      <c r="CB42" s="69">
        <f t="shared" si="32"/>
        <v>0.25590963557547075</v>
      </c>
      <c r="CC42" s="69">
        <f t="shared" si="32"/>
        <v>0.25099420752741547</v>
      </c>
      <c r="CD42" s="69">
        <f t="shared" si="32"/>
        <v>9.1015606648012878E-2</v>
      </c>
      <c r="CE42" s="69">
        <f t="shared" si="32"/>
        <v>0.15997860087940258</v>
      </c>
      <c r="CF42" s="69">
        <f t="shared" si="32"/>
        <v>4.9154280480553161E-3</v>
      </c>
      <c r="CG42" s="69">
        <f t="shared" si="32"/>
        <v>0</v>
      </c>
      <c r="CH42" s="69">
        <f t="shared" si="32"/>
        <v>9.4934359982555873E-3</v>
      </c>
      <c r="CI42" s="135">
        <f t="shared" si="6"/>
        <v>1</v>
      </c>
      <c r="CK42" s="136" t="str">
        <f t="shared" si="7"/>
        <v>鶴居村</v>
      </c>
      <c r="CL42" s="137">
        <f t="shared" si="17"/>
        <v>12.850485974222991</v>
      </c>
      <c r="CM42" s="75">
        <f t="shared" si="18"/>
        <v>0</v>
      </c>
      <c r="CN42" s="76">
        <f t="shared" si="19"/>
        <v>1.63596731580707</v>
      </c>
      <c r="CO42" s="75">
        <f t="shared" si="20"/>
        <v>0</v>
      </c>
      <c r="CP42" s="76">
        <f t="shared" si="8"/>
        <v>0.282261109793638</v>
      </c>
      <c r="CQ42" s="75">
        <f t="shared" si="21"/>
        <v>0</v>
      </c>
      <c r="CR42" s="76">
        <f t="shared" si="9"/>
        <v>10.932257548622283</v>
      </c>
      <c r="CS42" s="75">
        <f t="shared" si="22"/>
        <v>0</v>
      </c>
      <c r="CT42" s="76">
        <f t="shared" si="10"/>
        <v>4.0298310607565311</v>
      </c>
      <c r="CU42" s="77">
        <f t="shared" si="23"/>
        <v>0</v>
      </c>
      <c r="CV42" s="18"/>
      <c r="CW42" s="1078">
        <f t="shared" si="24"/>
        <v>0</v>
      </c>
      <c r="CX42" s="1081">
        <f>VLOOKUP($AX42&amp;"_"&amp;$CW$14,データシート1!$A:$BS,MATCH($CW$12&amp;"_"&amp;CX$20,データシート1!$A$1:$BS$1,0),0)</f>
        <v>0</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0</v>
      </c>
      <c r="DE42" s="18"/>
      <c r="DF42" s="138">
        <f>VLOOKUP($AX42&amp;"_"&amp;$DF$14,データシート1!$A:$BS,MATCH($DF$12&amp;"_"&amp;DF$20,データシート1!$A$1:$BS$1,0),0)</f>
        <v>0</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0</v>
      </c>
      <c r="DM42" s="18"/>
      <c r="DN42" s="139">
        <f t="shared" si="26"/>
        <v>0</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07402</v>
      </c>
      <c r="AY43" s="20" t="str">
        <f>IF(IFERROR(比較地域マスタ!$Z28,"")=0,"",IFERROR(比較地域マスタ!$Z28,""))</f>
        <v>北塩原村</v>
      </c>
      <c r="AZ43" s="26"/>
      <c r="BB43" s="122" t="str">
        <f t="shared" si="0"/>
        <v>07402</v>
      </c>
      <c r="BC43" s="123" t="str">
        <f t="shared" si="0"/>
        <v>北塩原村</v>
      </c>
      <c r="BD43" s="40">
        <f t="shared" si="14"/>
        <v>16.75791059704234</v>
      </c>
      <c r="BE43" s="40">
        <f t="shared" si="15"/>
        <v>1.0503365054785343</v>
      </c>
      <c r="BF43" s="40">
        <f>VLOOKUP($AX43&amp;"_"&amp;$BC$14,データシート1!$A:$BS,MATCH($BC$12&amp;"_"&amp;BF$20,データシート1!$A$1:$BS$1,0),0)</f>
        <v>0.84870889679016892</v>
      </c>
      <c r="BG43" s="40">
        <f>VLOOKUP($AX43&amp;"_"&amp;$BC$14,データシート1!$A:$BS,MATCH($BC$12&amp;"_"&amp;BG$20,データシート1!$A$1:$BS$1,0),0)</f>
        <v>0.16192276556784357</v>
      </c>
      <c r="BH43" s="40">
        <f>VLOOKUP($AX43&amp;"_"&amp;$BC$14,データシート1!$A:$BS,MATCH($BC$12&amp;"_"&amp;BH$20,データシート1!$A$1:$BS$1,0),0)</f>
        <v>3.9704843120521714E-2</v>
      </c>
      <c r="BI43" s="40">
        <f>VLOOKUP($AX43&amp;"_"&amp;$BC$14,データシート1!$A:$BS,MATCH($BC$12&amp;"_"&amp;BI$20,データシート1!$A$1:$BS$1,0),0)</f>
        <v>4.6005259582831153</v>
      </c>
      <c r="BJ43" s="40">
        <f>VLOOKUP($AX43&amp;"_"&amp;$BC$14,データシート1!$A:$BS,MATCH($BC$12&amp;"_"&amp;BJ$20,データシート1!$A$1:$BS$1,0),0)</f>
        <v>3.7285682643656823</v>
      </c>
      <c r="BK43" s="40">
        <f t="shared" si="1"/>
        <v>6.6652323046814814</v>
      </c>
      <c r="BL43" s="40">
        <f t="shared" si="2"/>
        <v>6.5080364906563215</v>
      </c>
      <c r="BM43" s="40">
        <f>VLOOKUP($AX43&amp;"_"&amp;$BC$14,データシート1!$A:$BS,MATCH($BC$12&amp;"_"&amp;BM$20,データシート1!$A$1:$BS$1,0),0)</f>
        <v>2.6827147491330434</v>
      </c>
      <c r="BN43" s="40">
        <f>VLOOKUP($AX43&amp;"_"&amp;$BC$14,データシート1!$A:$BS,MATCH($BC$12&amp;"_"&amp;BN$20,データシート1!$A$1:$BS$1,0),0)</f>
        <v>3.8253217415232776</v>
      </c>
      <c r="BO43" s="40">
        <f>VLOOKUP($AX43&amp;"_"&amp;$BC$14,データシート1!$A:$BS,MATCH($BC$12&amp;"_"&amp;BO$20,データシート1!$A$1:$BS$1,0),0)</f>
        <v>0.15719581402516</v>
      </c>
      <c r="BP43" s="40">
        <f>VLOOKUP($AX43&amp;"_"&amp;$BC$14,データシート1!$A:$BS,MATCH($BC$12&amp;"_"&amp;BP$20,データシート1!$A$1:$BS$1,0),0)</f>
        <v>0</v>
      </c>
      <c r="BQ43" s="40">
        <f>VLOOKUP($AX43&amp;"_"&amp;$BC$14,データシート1!$A:$BS,MATCH($BC$12&amp;"_"&amp;BQ$20,データシート1!$A$1:$BS$1,0),0)</f>
        <v>0.71324756423352587</v>
      </c>
      <c r="BR43" s="41">
        <f t="shared" si="3"/>
        <v>16.75791059704234</v>
      </c>
      <c r="BT43" s="134" t="str">
        <f t="shared" si="4"/>
        <v>北塩原村</v>
      </c>
      <c r="BU43" s="38">
        <f t="shared" si="25"/>
        <v>16.75791059704234</v>
      </c>
      <c r="BV43" s="69">
        <f t="shared" si="16"/>
        <v>6.2677056271198378E-2</v>
      </c>
      <c r="BW43" s="69">
        <f t="shared" si="16"/>
        <v>5.0645269401303553E-2</v>
      </c>
      <c r="BX43" s="69">
        <f t="shared" si="16"/>
        <v>9.6624674436693713E-3</v>
      </c>
      <c r="BY43" s="69">
        <f t="shared" si="16"/>
        <v>2.3693194262254481E-3</v>
      </c>
      <c r="BZ43" s="69">
        <f t="shared" si="16"/>
        <v>0.27452861331621364</v>
      </c>
      <c r="CA43" s="69">
        <f t="shared" si="32"/>
        <v>0.22249601122849705</v>
      </c>
      <c r="CB43" s="69">
        <f t="shared" si="32"/>
        <v>0.397736475921876</v>
      </c>
      <c r="CC43" s="69">
        <f t="shared" si="32"/>
        <v>0.38835608132465793</v>
      </c>
      <c r="CD43" s="69">
        <f t="shared" si="32"/>
        <v>0.16008646982557151</v>
      </c>
      <c r="CE43" s="69">
        <f t="shared" si="32"/>
        <v>0.22826961149908639</v>
      </c>
      <c r="CF43" s="69">
        <f t="shared" si="32"/>
        <v>9.3803945972181051E-3</v>
      </c>
      <c r="CG43" s="69">
        <f t="shared" si="32"/>
        <v>0</v>
      </c>
      <c r="CH43" s="69">
        <f t="shared" si="32"/>
        <v>4.2561843262214884E-2</v>
      </c>
      <c r="CI43" s="135">
        <f t="shared" si="6"/>
        <v>1</v>
      </c>
      <c r="CJ43" s="26"/>
      <c r="CK43" s="136" t="str">
        <f t="shared" si="7"/>
        <v>北塩原村</v>
      </c>
      <c r="CL43" s="137">
        <f t="shared" si="17"/>
        <v>1.0503365054785343</v>
      </c>
      <c r="CM43" s="75">
        <f t="shared" si="18"/>
        <v>0</v>
      </c>
      <c r="CN43" s="76">
        <f t="shared" si="19"/>
        <v>0.84870889679016892</v>
      </c>
      <c r="CO43" s="75">
        <f t="shared" si="20"/>
        <v>0</v>
      </c>
      <c r="CP43" s="76">
        <f t="shared" si="8"/>
        <v>0.16192276556784357</v>
      </c>
      <c r="CQ43" s="75">
        <f t="shared" si="21"/>
        <v>0</v>
      </c>
      <c r="CR43" s="76">
        <f t="shared" si="9"/>
        <v>3.9704843120521714E-2</v>
      </c>
      <c r="CS43" s="75">
        <f t="shared" si="22"/>
        <v>0</v>
      </c>
      <c r="CT43" s="76">
        <f t="shared" si="10"/>
        <v>4.6005259582831153</v>
      </c>
      <c r="CU43" s="77">
        <f t="shared" si="23"/>
        <v>0.60514819941130593</v>
      </c>
      <c r="CV43" s="18"/>
      <c r="CW43" s="1078">
        <f t="shared" si="24"/>
        <v>0</v>
      </c>
      <c r="CX43" s="1081">
        <f>VLOOKUP($AX43&amp;"_"&amp;$CW$14,データシート1!$A:$BS,MATCH($CW$12&amp;"_"&amp;CX$20,データシート1!$A$1:$BS$1,0),0)</f>
        <v>0</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2.7839999999999998</v>
      </c>
      <c r="DB43" s="1081">
        <f>VLOOKUP($AX43&amp;"_"&amp;$CW$14,データシート1!$A:$BS,MATCH($CW$12&amp;"_"&amp;DB$20,データシート1!$A$1:$BS$1,0),0)</f>
        <v>0</v>
      </c>
      <c r="DC43" s="1081">
        <f>VLOOKUP($AX43&amp;"_"&amp;$CW$14,データシート1!$A:$BS,MATCH($CW$12&amp;"_"&amp;DC$20,データシート1!$A$1:$BS$1,0),0)</f>
        <v>0</v>
      </c>
      <c r="DD43" s="1080">
        <f t="shared" si="11"/>
        <v>2.7839999999999998</v>
      </c>
      <c r="DE43" s="18"/>
      <c r="DF43" s="138">
        <f>VLOOKUP($AX43&amp;"_"&amp;$DF$14,データシート1!$A:$BS,MATCH($DF$12&amp;"_"&amp;DF$20,データシート1!$A$1:$BS$1,0),0)</f>
        <v>0</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1</v>
      </c>
      <c r="DJ43" s="74">
        <f>VLOOKUP($AX43&amp;"_"&amp;$DF$14,データシート1!$A:$BS,MATCH($DF$12&amp;"_"&amp;DJ$20,データシート1!$A$1:$BS$1,0),0)</f>
        <v>0</v>
      </c>
      <c r="DK43" s="74">
        <f>VLOOKUP($AX43&amp;"_"&amp;$DF$14,データシート1!$A:$BS,MATCH($DF$12&amp;"_"&amp;DK$20,データシート1!$A$1:$BS$1,0),0)</f>
        <v>0</v>
      </c>
      <c r="DL43" s="78">
        <f t="shared" si="12"/>
        <v>1</v>
      </c>
      <c r="DM43" s="18"/>
      <c r="DN43" s="139">
        <f t="shared" si="26"/>
        <v>0</v>
      </c>
      <c r="DO43" s="140">
        <f t="shared" si="27"/>
        <v>0</v>
      </c>
      <c r="DP43" s="140">
        <f t="shared" si="29"/>
        <v>0</v>
      </c>
      <c r="DQ43" s="140">
        <f t="shared" si="30"/>
        <v>1</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30424</v>
      </c>
      <c r="AY44" s="20" t="str">
        <f>IF(IFERROR(比較地域マスタ!$Z29,"")=0,"",IFERROR(比較地域マスタ!$Z29,""))</f>
        <v>古座川町</v>
      </c>
      <c r="BB44" s="122" t="str">
        <f t="shared" si="0"/>
        <v>30424</v>
      </c>
      <c r="BC44" s="123" t="str">
        <f t="shared" si="0"/>
        <v>古座川町</v>
      </c>
      <c r="BD44" s="40">
        <f t="shared" si="14"/>
        <v>17.340228906164768</v>
      </c>
      <c r="BE44" s="40">
        <f t="shared" si="15"/>
        <v>6.2581033782224171</v>
      </c>
      <c r="BF44" s="40">
        <f>VLOOKUP($AX44&amp;"_"&amp;$BC$14,データシート1!$A:$BS,MATCH($BC$12&amp;"_"&amp;BF$20,データシート1!$A$1:$BS$1,0),0)</f>
        <v>2.104537557098511</v>
      </c>
      <c r="BG44" s="40">
        <f>VLOOKUP($AX44&amp;"_"&amp;$BC$14,データシート1!$A:$BS,MATCH($BC$12&amp;"_"&amp;BG$20,データシート1!$A$1:$BS$1,0),0)</f>
        <v>0.17465125967910108</v>
      </c>
      <c r="BH44" s="40">
        <f>VLOOKUP($AX44&amp;"_"&amp;$BC$14,データシート1!$A:$BS,MATCH($BC$12&amp;"_"&amp;BH$20,データシート1!$A$1:$BS$1,0),0)</f>
        <v>3.9789145614448054</v>
      </c>
      <c r="BI44" s="40">
        <f>VLOOKUP($AX44&amp;"_"&amp;$BC$14,データシート1!$A:$BS,MATCH($BC$12&amp;"_"&amp;BI$20,データシート1!$A$1:$BS$1,0),0)</f>
        <v>1.940679852726547</v>
      </c>
      <c r="BJ44" s="40">
        <f>VLOOKUP($AX44&amp;"_"&amp;$BC$14,データシート1!$A:$BS,MATCH($BC$12&amp;"_"&amp;BJ$20,データシート1!$A$1:$BS$1,0),0)</f>
        <v>3.0311865050199183</v>
      </c>
      <c r="BK44" s="40">
        <f t="shared" si="1"/>
        <v>5.8195790622097752</v>
      </c>
      <c r="BL44" s="40">
        <f t="shared" si="2"/>
        <v>5.6673951177240518</v>
      </c>
      <c r="BM44" s="40">
        <f>VLOOKUP($AX44&amp;"_"&amp;$BC$14,データシート1!$A:$BS,MATCH($BC$12&amp;"_"&amp;BM$20,データシート1!$A$1:$BS$1,0),0)</f>
        <v>2.0459723334546216</v>
      </c>
      <c r="BN44" s="40">
        <f>VLOOKUP($AX44&amp;"_"&amp;$BC$14,データシート1!$A:$BS,MATCH($BC$12&amp;"_"&amp;BN$20,データシート1!$A$1:$BS$1,0),0)</f>
        <v>3.6214227842694302</v>
      </c>
      <c r="BO44" s="40">
        <f>VLOOKUP($AX44&amp;"_"&amp;$BC$14,データシート1!$A:$BS,MATCH($BC$12&amp;"_"&amp;BO$20,データシート1!$A$1:$BS$1,0),0)</f>
        <v>0.15218394448572317</v>
      </c>
      <c r="BP44" s="40">
        <f>VLOOKUP($AX44&amp;"_"&amp;$BC$14,データシート1!$A:$BS,MATCH($BC$12&amp;"_"&amp;BP$20,データシート1!$A$1:$BS$1,0),0)</f>
        <v>0</v>
      </c>
      <c r="BQ44" s="40">
        <f>VLOOKUP($AX44&amp;"_"&amp;$BC$14,データシート1!$A:$BS,MATCH($BC$12&amp;"_"&amp;BQ$20,データシート1!$A$1:$BS$1,0),0)</f>
        <v>0.29068010798610822</v>
      </c>
      <c r="BR44" s="41">
        <f t="shared" si="3"/>
        <v>17.340228906164768</v>
      </c>
      <c r="BT44" s="134" t="str">
        <f t="shared" si="4"/>
        <v>古座川町</v>
      </c>
      <c r="BU44" s="38">
        <f t="shared" si="25"/>
        <v>17.340228906164768</v>
      </c>
      <c r="BV44" s="69">
        <f t="shared" si="16"/>
        <v>0.36090085154513429</v>
      </c>
      <c r="BW44" s="69">
        <f t="shared" si="16"/>
        <v>0.12136734575345251</v>
      </c>
      <c r="BX44" s="69">
        <f t="shared" si="16"/>
        <v>1.0072027343134402E-2</v>
      </c>
      <c r="BY44" s="69">
        <f t="shared" si="16"/>
        <v>0.22946147844854739</v>
      </c>
      <c r="BZ44" s="69">
        <f t="shared" si="16"/>
        <v>0.11191777589721436</v>
      </c>
      <c r="CA44" s="69">
        <f t="shared" si="32"/>
        <v>0.17480660269382464</v>
      </c>
      <c r="CB44" s="69">
        <f t="shared" si="32"/>
        <v>0.33561143245005309</v>
      </c>
      <c r="CC44" s="69">
        <f t="shared" si="32"/>
        <v>0.32683508092036717</v>
      </c>
      <c r="CD44" s="69">
        <f t="shared" si="32"/>
        <v>0.1179899264609616</v>
      </c>
      <c r="CE44" s="69">
        <f t="shared" si="32"/>
        <v>0.20884515445940557</v>
      </c>
      <c r="CF44" s="69">
        <f t="shared" si="32"/>
        <v>8.7763515296859201E-3</v>
      </c>
      <c r="CG44" s="69">
        <f t="shared" si="32"/>
        <v>0</v>
      </c>
      <c r="CH44" s="69">
        <f t="shared" si="32"/>
        <v>1.6763337413773477E-2</v>
      </c>
      <c r="CI44" s="135">
        <f t="shared" si="6"/>
        <v>1</v>
      </c>
      <c r="CK44" s="136" t="str">
        <f t="shared" si="7"/>
        <v>古座川町</v>
      </c>
      <c r="CL44" s="137">
        <f t="shared" si="17"/>
        <v>6.2581033782224171</v>
      </c>
      <c r="CM44" s="75">
        <f t="shared" si="18"/>
        <v>0</v>
      </c>
      <c r="CN44" s="76">
        <f t="shared" si="19"/>
        <v>2.104537557098511</v>
      </c>
      <c r="CO44" s="75">
        <f t="shared" si="20"/>
        <v>0</v>
      </c>
      <c r="CP44" s="76">
        <f t="shared" si="8"/>
        <v>0.17465125967910108</v>
      </c>
      <c r="CQ44" s="75">
        <f t="shared" si="21"/>
        <v>0</v>
      </c>
      <c r="CR44" s="76">
        <f t="shared" si="9"/>
        <v>3.9789145614448054</v>
      </c>
      <c r="CS44" s="75">
        <f t="shared" si="22"/>
        <v>0</v>
      </c>
      <c r="CT44" s="76">
        <f t="shared" si="10"/>
        <v>1.940679852726547</v>
      </c>
      <c r="CU44" s="77">
        <f t="shared" si="23"/>
        <v>0</v>
      </c>
      <c r="CV44" s="18"/>
      <c r="CW44" s="1078">
        <f t="shared" si="24"/>
        <v>0</v>
      </c>
      <c r="CX44" s="1081">
        <f>VLOOKUP($AX44&amp;"_"&amp;$CW$14,データシート1!$A:$BS,MATCH($CW$12&amp;"_"&amp;CX$20,データシート1!$A$1:$BS$1,0),0)</f>
        <v>0</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0</v>
      </c>
      <c r="DE44" s="18"/>
      <c r="DF44" s="138">
        <f>VLOOKUP($AX44&amp;"_"&amp;$DF$14,データシート1!$A:$BS,MATCH($DF$12&amp;"_"&amp;DF$20,データシート1!$A$1:$BS$1,0),0)</f>
        <v>0</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0</v>
      </c>
      <c r="DM44" s="18"/>
      <c r="DN44" s="139">
        <f t="shared" si="26"/>
        <v>0</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03485</v>
      </c>
      <c r="AY45" s="20" t="str">
        <f>IF(IFERROR(比較地域マスタ!$Z30,"")=0,"",IFERROR(比較地域マスタ!$Z30,""))</f>
        <v>普代村</v>
      </c>
      <c r="BB45" s="122" t="str">
        <f t="shared" si="0"/>
        <v>03485</v>
      </c>
      <c r="BC45" s="123" t="str">
        <f t="shared" si="0"/>
        <v>普代村</v>
      </c>
      <c r="BD45" s="40">
        <f t="shared" si="14"/>
        <v>18.341069569129882</v>
      </c>
      <c r="BE45" s="40">
        <f t="shared" si="15"/>
        <v>4.4430526135260848</v>
      </c>
      <c r="BF45" s="40">
        <f>VLOOKUP($AX45&amp;"_"&amp;$BC$14,データシート1!$A:$BS,MATCH($BC$12&amp;"_"&amp;BF$20,データシート1!$A$1:$BS$1,0),0)</f>
        <v>3.8562315585225369</v>
      </c>
      <c r="BG45" s="40">
        <f>VLOOKUP($AX45&amp;"_"&amp;$BC$14,データシート1!$A:$BS,MATCH($BC$12&amp;"_"&amp;BG$20,データシート1!$A$1:$BS$1,0),0)</f>
        <v>0.23400970037286806</v>
      </c>
      <c r="BH45" s="40">
        <f>VLOOKUP($AX45&amp;"_"&amp;$BC$14,データシート1!$A:$BS,MATCH($BC$12&amp;"_"&amp;BH$20,データシート1!$A$1:$BS$1,0),0)</f>
        <v>0.3528113546306792</v>
      </c>
      <c r="BI45" s="40">
        <f>VLOOKUP($AX45&amp;"_"&amp;$BC$14,データシート1!$A:$BS,MATCH($BC$12&amp;"_"&amp;BI$20,データシート1!$A$1:$BS$1,0),0)</f>
        <v>2.7255652802877584</v>
      </c>
      <c r="BJ45" s="40">
        <f>VLOOKUP($AX45&amp;"_"&amp;$BC$14,データシート1!$A:$BS,MATCH($BC$12&amp;"_"&amp;BJ$20,データシート1!$A$1:$BS$1,0),0)</f>
        <v>4.3080929753915616</v>
      </c>
      <c r="BK45" s="40">
        <f t="shared" si="1"/>
        <v>6.425485627474302</v>
      </c>
      <c r="BL45" s="40">
        <f t="shared" si="2"/>
        <v>6.2739502778701528</v>
      </c>
      <c r="BM45" s="40">
        <f>VLOOKUP($AX45&amp;"_"&amp;$BC$14,データシート1!$A:$BS,MATCH($BC$12&amp;"_"&amp;BM$20,データシート1!$A$1:$BS$1,0),0)</f>
        <v>2.085156482111755</v>
      </c>
      <c r="BN45" s="40">
        <f>VLOOKUP($AX45&amp;"_"&amp;$BC$14,データシート1!$A:$BS,MATCH($BC$12&amp;"_"&amp;BN$20,データシート1!$A$1:$BS$1,0),0)</f>
        <v>4.1887937957583983</v>
      </c>
      <c r="BO45" s="40">
        <f>VLOOKUP($AX45&amp;"_"&amp;$BC$14,データシート1!$A:$BS,MATCH($BC$12&amp;"_"&amp;BO$20,データシート1!$A$1:$BS$1,0),0)</f>
        <v>0.15153534960414897</v>
      </c>
      <c r="BP45" s="40">
        <f>VLOOKUP($AX45&amp;"_"&amp;$BC$14,データシート1!$A:$BS,MATCH($BC$12&amp;"_"&amp;BP$20,データシート1!$A$1:$BS$1,0),0)</f>
        <v>0</v>
      </c>
      <c r="BQ45" s="40">
        <f>VLOOKUP($AX45&amp;"_"&amp;$BC$14,データシート1!$A:$BS,MATCH($BC$12&amp;"_"&amp;BQ$20,データシート1!$A$1:$BS$1,0),0)</f>
        <v>0.43887307245017498</v>
      </c>
      <c r="BR45" s="41">
        <f t="shared" si="3"/>
        <v>18.341069569129882</v>
      </c>
      <c r="BT45" s="134" t="str">
        <f t="shared" si="4"/>
        <v>普代村</v>
      </c>
      <c r="BU45" s="38">
        <f t="shared" si="25"/>
        <v>18.341069569129882</v>
      </c>
      <c r="BV45" s="69">
        <f t="shared" si="16"/>
        <v>0.24224610221228596</v>
      </c>
      <c r="BW45" s="69">
        <f t="shared" si="16"/>
        <v>0.2102511821346022</v>
      </c>
      <c r="BX45" s="69">
        <f t="shared" si="16"/>
        <v>1.2758781568918595E-2</v>
      </c>
      <c r="BY45" s="69">
        <f t="shared" si="16"/>
        <v>1.923613850876511E-2</v>
      </c>
      <c r="BZ45" s="69">
        <f t="shared" si="16"/>
        <v>0.14860448950453775</v>
      </c>
      <c r="CA45" s="69">
        <f t="shared" si="32"/>
        <v>0.23488777244717368</v>
      </c>
      <c r="CB45" s="69">
        <f t="shared" si="32"/>
        <v>0.35033320184822425</v>
      </c>
      <c r="CC45" s="69">
        <f t="shared" si="32"/>
        <v>0.3420711237271532</v>
      </c>
      <c r="CD45" s="69">
        <f t="shared" si="32"/>
        <v>0.11368783452091102</v>
      </c>
      <c r="CE45" s="69">
        <f t="shared" si="32"/>
        <v>0.22838328920624223</v>
      </c>
      <c r="CF45" s="69">
        <f t="shared" si="32"/>
        <v>8.2620781210709926E-3</v>
      </c>
      <c r="CG45" s="69">
        <f t="shared" si="32"/>
        <v>0</v>
      </c>
      <c r="CH45" s="69">
        <f t="shared" si="32"/>
        <v>2.3928433987778365E-2</v>
      </c>
      <c r="CI45" s="135">
        <f t="shared" si="6"/>
        <v>1</v>
      </c>
      <c r="CK45" s="136" t="str">
        <f t="shared" si="7"/>
        <v>普代村</v>
      </c>
      <c r="CL45" s="137">
        <f t="shared" si="17"/>
        <v>4.4430526135260848</v>
      </c>
      <c r="CM45" s="75">
        <f t="shared" si="18"/>
        <v>0</v>
      </c>
      <c r="CN45" s="76">
        <f t="shared" si="19"/>
        <v>3.8562315585225369</v>
      </c>
      <c r="CO45" s="75">
        <f t="shared" si="20"/>
        <v>0</v>
      </c>
      <c r="CP45" s="76">
        <f t="shared" si="8"/>
        <v>0.23400970037286806</v>
      </c>
      <c r="CQ45" s="75">
        <f t="shared" si="21"/>
        <v>0</v>
      </c>
      <c r="CR45" s="76">
        <f t="shared" si="9"/>
        <v>0.3528113546306792</v>
      </c>
      <c r="CS45" s="75">
        <f t="shared" si="22"/>
        <v>0</v>
      </c>
      <c r="CT45" s="76">
        <f t="shared" si="10"/>
        <v>2.7255652802877584</v>
      </c>
      <c r="CU45" s="77">
        <f t="shared" si="23"/>
        <v>0</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0</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0</v>
      </c>
      <c r="DM45" s="18"/>
      <c r="DN45" s="139">
        <f t="shared" si="26"/>
        <v>0</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01486</v>
      </c>
      <c r="AY46" s="20" t="str">
        <f>IF(IFERROR(比較地域マスタ!$Z31,"")=0,"",IFERROR(比較地域マスタ!$Z31,""))</f>
        <v>遠別町</v>
      </c>
      <c r="BB46" s="122" t="str">
        <f t="shared" si="0"/>
        <v>01486</v>
      </c>
      <c r="BC46" s="123" t="str">
        <f t="shared" si="0"/>
        <v>遠別町</v>
      </c>
      <c r="BD46" s="40">
        <f t="shared" si="14"/>
        <v>28.17014923056982</v>
      </c>
      <c r="BE46" s="40">
        <f t="shared" si="15"/>
        <v>12.642050172337814</v>
      </c>
      <c r="BF46" s="40">
        <f>VLOOKUP($AX46&amp;"_"&amp;$BC$14,データシート1!$A:$BS,MATCH($BC$12&amp;"_"&amp;BF$20,データシート1!$A$1:$BS$1,0),0)</f>
        <v>2.5802380911906129</v>
      </c>
      <c r="BG46" s="40">
        <f>VLOOKUP($AX46&amp;"_"&amp;$BC$14,データシート1!$A:$BS,MATCH($BC$12&amp;"_"&amp;BG$20,データシート1!$A$1:$BS$1,0),0)</f>
        <v>0.39283762703238279</v>
      </c>
      <c r="BH46" s="40">
        <f>VLOOKUP($AX46&amp;"_"&amp;$BC$14,データシート1!$A:$BS,MATCH($BC$12&amp;"_"&amp;BH$20,データシート1!$A$1:$BS$1,0),0)</f>
        <v>9.668974454114819</v>
      </c>
      <c r="BI46" s="40">
        <f>VLOOKUP($AX46&amp;"_"&amp;$BC$14,データシート1!$A:$BS,MATCH($BC$12&amp;"_"&amp;BI$20,データシート1!$A$1:$BS$1,0),0)</f>
        <v>3.3604239078069407</v>
      </c>
      <c r="BJ46" s="40">
        <f>VLOOKUP($AX46&amp;"_"&amp;$BC$14,データシート1!$A:$BS,MATCH($BC$12&amp;"_"&amp;BJ$20,データシート1!$A$1:$BS$1,0),0)</f>
        <v>5.8546275414102045</v>
      </c>
      <c r="BK46" s="40">
        <f t="shared" si="1"/>
        <v>6.3130476090148591</v>
      </c>
      <c r="BL46" s="40">
        <f t="shared" si="2"/>
        <v>6.1631042650291192</v>
      </c>
      <c r="BM46" s="40">
        <f>VLOOKUP($AX46&amp;"_"&amp;$BC$14,データシート1!$A:$BS,MATCH($BC$12&amp;"_"&amp;BM$20,データシート1!$A$1:$BS$1,0),0)</f>
        <v>2.218102700769887</v>
      </c>
      <c r="BN46" s="40">
        <f>VLOOKUP($AX46&amp;"_"&amp;$BC$14,データシート1!$A:$BS,MATCH($BC$12&amp;"_"&amp;BN$20,データシート1!$A$1:$BS$1,0),0)</f>
        <v>3.9450015642592318</v>
      </c>
      <c r="BO46" s="40">
        <f>VLOOKUP($AX46&amp;"_"&amp;$BC$14,データシート1!$A:$BS,MATCH($BC$12&amp;"_"&amp;BO$20,データシート1!$A$1:$BS$1,0),0)</f>
        <v>0.14994334398573964</v>
      </c>
      <c r="BP46" s="40">
        <f>VLOOKUP($AX46&amp;"_"&amp;$BC$14,データシート1!$A:$BS,MATCH($BC$12&amp;"_"&amp;BP$20,データシート1!$A$1:$BS$1,0),0)</f>
        <v>0</v>
      </c>
      <c r="BQ46" s="40">
        <f>VLOOKUP($AX46&amp;"_"&amp;$BC$14,データシート1!$A:$BS,MATCH($BC$12&amp;"_"&amp;BQ$20,データシート1!$A$1:$BS$1,0),0)</f>
        <v>0</v>
      </c>
      <c r="BR46" s="41">
        <f t="shared" si="3"/>
        <v>28.17014923056982</v>
      </c>
      <c r="BT46" s="134" t="str">
        <f t="shared" si="4"/>
        <v>遠別町</v>
      </c>
      <c r="BU46" s="38">
        <f t="shared" si="25"/>
        <v>28.17014923056982</v>
      </c>
      <c r="BV46" s="69">
        <f t="shared" si="16"/>
        <v>0.44877469653653285</v>
      </c>
      <c r="BW46" s="69">
        <f t="shared" si="16"/>
        <v>9.1594761180412126E-2</v>
      </c>
      <c r="BX46" s="69">
        <f t="shared" si="16"/>
        <v>1.394517380142528E-2</v>
      </c>
      <c r="BY46" s="69">
        <f t="shared" si="16"/>
        <v>0.34323476155469546</v>
      </c>
      <c r="BZ46" s="69">
        <f t="shared" si="16"/>
        <v>0.1192902416065393</v>
      </c>
      <c r="CA46" s="69">
        <f t="shared" si="32"/>
        <v>0.20783090261576787</v>
      </c>
      <c r="CB46" s="69">
        <f t="shared" si="32"/>
        <v>0.22410415924115998</v>
      </c>
      <c r="CC46" s="69">
        <f t="shared" si="32"/>
        <v>0.2187813850251461</v>
      </c>
      <c r="CD46" s="69">
        <f t="shared" si="32"/>
        <v>7.8739472858838658E-2</v>
      </c>
      <c r="CE46" s="69">
        <f t="shared" si="32"/>
        <v>0.14004191216630743</v>
      </c>
      <c r="CF46" s="69">
        <f t="shared" si="32"/>
        <v>5.3227742160138576E-3</v>
      </c>
      <c r="CG46" s="69">
        <f t="shared" si="32"/>
        <v>0</v>
      </c>
      <c r="CH46" s="69">
        <f t="shared" si="32"/>
        <v>0</v>
      </c>
      <c r="CI46" s="135">
        <f t="shared" si="6"/>
        <v>1</v>
      </c>
      <c r="CK46" s="136" t="str">
        <f t="shared" si="7"/>
        <v>遠別町</v>
      </c>
      <c r="CL46" s="137">
        <f t="shared" si="17"/>
        <v>12.642050172337814</v>
      </c>
      <c r="CM46" s="75">
        <f t="shared" si="18"/>
        <v>0</v>
      </c>
      <c r="CN46" s="76">
        <f t="shared" si="19"/>
        <v>2.5802380911906129</v>
      </c>
      <c r="CO46" s="75">
        <f t="shared" si="20"/>
        <v>0</v>
      </c>
      <c r="CP46" s="76">
        <f t="shared" si="8"/>
        <v>0.39283762703238279</v>
      </c>
      <c r="CQ46" s="75">
        <f t="shared" si="21"/>
        <v>0</v>
      </c>
      <c r="CR46" s="76">
        <f t="shared" si="9"/>
        <v>9.668974454114819</v>
      </c>
      <c r="CS46" s="75">
        <f t="shared" si="22"/>
        <v>0</v>
      </c>
      <c r="CT46" s="76">
        <f t="shared" si="10"/>
        <v>3.3604239078069407</v>
      </c>
      <c r="CU46" s="77">
        <f t="shared" si="23"/>
        <v>0</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0</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0</v>
      </c>
      <c r="DM46" s="18"/>
      <c r="DN46" s="139">
        <f t="shared" si="26"/>
        <v>0</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39304</v>
      </c>
      <c r="AY47" s="20" t="str">
        <f>IF(IFERROR(比較地域マスタ!$Z32,"")=0,"",IFERROR(比較地域マスタ!$Z32,""))</f>
        <v>安田町</v>
      </c>
      <c r="BB47" s="122" t="str">
        <f t="shared" si="0"/>
        <v>39304</v>
      </c>
      <c r="BC47" s="123" t="str">
        <f t="shared" si="0"/>
        <v>安田町</v>
      </c>
      <c r="BD47" s="40">
        <f t="shared" si="14"/>
        <v>20.579690038528106</v>
      </c>
      <c r="BE47" s="40">
        <f t="shared" si="15"/>
        <v>8.6469838288801313</v>
      </c>
      <c r="BF47" s="40">
        <f>VLOOKUP($AX47&amp;"_"&amp;$BC$14,データシート1!$A:$BS,MATCH($BC$12&amp;"_"&amp;BF$20,データシート1!$A$1:$BS$1,0),0)</f>
        <v>4.9494278445161379</v>
      </c>
      <c r="BG47" s="40">
        <f>VLOOKUP($AX47&amp;"_"&amp;$BC$14,データシート1!$A:$BS,MATCH($BC$12&amp;"_"&amp;BG$20,データシート1!$A$1:$BS$1,0),0)</f>
        <v>0.27366113637050588</v>
      </c>
      <c r="BH47" s="40">
        <f>VLOOKUP($AX47&amp;"_"&amp;$BC$14,データシート1!$A:$BS,MATCH($BC$12&amp;"_"&amp;BH$20,データシート1!$A$1:$BS$1,0),0)</f>
        <v>3.4238948479934868</v>
      </c>
      <c r="BI47" s="40">
        <f>VLOOKUP($AX47&amp;"_"&amp;$BC$14,データシート1!$A:$BS,MATCH($BC$12&amp;"_"&amp;BI$20,データシート1!$A$1:$BS$1,0),0)</f>
        <v>1.7176697252634883</v>
      </c>
      <c r="BJ47" s="40">
        <f>VLOOKUP($AX47&amp;"_"&amp;$BC$14,データシート1!$A:$BS,MATCH($BC$12&amp;"_"&amp;BJ$20,データシート1!$A$1:$BS$1,0),0)</f>
        <v>3.8762108018302843</v>
      </c>
      <c r="BK47" s="40">
        <f t="shared" si="1"/>
        <v>5.8154695183630274</v>
      </c>
      <c r="BL47" s="40">
        <f t="shared" si="2"/>
        <v>5.662519052653626</v>
      </c>
      <c r="BM47" s="40">
        <f>VLOOKUP($AX47&amp;"_"&amp;$BC$14,データシート1!$A:$BS,MATCH($BC$12&amp;"_"&amp;BM$20,データシート1!$A$1:$BS$1,0),0)</f>
        <v>1.9480119618117875</v>
      </c>
      <c r="BN47" s="40">
        <f>VLOOKUP($AX47&amp;"_"&amp;$BC$14,データシート1!$A:$BS,MATCH($BC$12&amp;"_"&amp;BN$20,データシート1!$A$1:$BS$1,0),0)</f>
        <v>3.7145070908418387</v>
      </c>
      <c r="BO47" s="40">
        <f>VLOOKUP($AX47&amp;"_"&amp;$BC$14,データシート1!$A:$BS,MATCH($BC$12&amp;"_"&amp;BO$20,データシート1!$A$1:$BS$1,0),0)</f>
        <v>0.15295046570940174</v>
      </c>
      <c r="BP47" s="40">
        <f>VLOOKUP($AX47&amp;"_"&amp;$BC$14,データシート1!$A:$BS,MATCH($BC$12&amp;"_"&amp;BP$20,データシート1!$A$1:$BS$1,0),0)</f>
        <v>0</v>
      </c>
      <c r="BQ47" s="40">
        <f>VLOOKUP($AX47&amp;"_"&amp;$BC$14,データシート1!$A:$BS,MATCH($BC$12&amp;"_"&amp;BQ$20,データシート1!$A$1:$BS$1,0),0)</f>
        <v>0.52335616419117614</v>
      </c>
      <c r="BR47" s="41">
        <f t="shared" si="3"/>
        <v>20.579690038528106</v>
      </c>
      <c r="BT47" s="134" t="str">
        <f t="shared" si="4"/>
        <v>安田町</v>
      </c>
      <c r="BU47" s="38">
        <f t="shared" si="25"/>
        <v>20.579690038528106</v>
      </c>
      <c r="BV47" s="69">
        <f t="shared" si="16"/>
        <v>0.42017075148808108</v>
      </c>
      <c r="BW47" s="69">
        <f t="shared" si="16"/>
        <v>0.2405006020620381</v>
      </c>
      <c r="BX47" s="69">
        <f t="shared" si="16"/>
        <v>1.3297631590085823E-2</v>
      </c>
      <c r="BY47" s="69">
        <f t="shared" si="16"/>
        <v>0.16637251783595713</v>
      </c>
      <c r="BZ47" s="69">
        <f t="shared" si="16"/>
        <v>8.3464314673727655E-2</v>
      </c>
      <c r="CA47" s="69">
        <f t="shared" si="32"/>
        <v>0.18835127227735046</v>
      </c>
      <c r="CB47" s="69">
        <f t="shared" si="32"/>
        <v>0.28258294986346449</v>
      </c>
      <c r="CC47" s="69">
        <f t="shared" si="32"/>
        <v>0.27515084250795735</v>
      </c>
      <c r="CD47" s="69">
        <f t="shared" si="32"/>
        <v>9.4657011751140663E-2</v>
      </c>
      <c r="CE47" s="69">
        <f t="shared" si="32"/>
        <v>0.18049383075681671</v>
      </c>
      <c r="CF47" s="69">
        <f t="shared" si="32"/>
        <v>7.4321073555071388E-3</v>
      </c>
      <c r="CG47" s="69">
        <f t="shared" si="32"/>
        <v>0</v>
      </c>
      <c r="CH47" s="69">
        <f t="shared" si="32"/>
        <v>2.5430711697376346E-2</v>
      </c>
      <c r="CI47" s="135">
        <f t="shared" si="6"/>
        <v>1</v>
      </c>
      <c r="CK47" s="136" t="str">
        <f t="shared" si="7"/>
        <v>安田町</v>
      </c>
      <c r="CL47" s="137">
        <f t="shared" si="17"/>
        <v>8.6469838288801313</v>
      </c>
      <c r="CM47" s="75">
        <f t="shared" si="18"/>
        <v>0</v>
      </c>
      <c r="CN47" s="76">
        <f t="shared" si="19"/>
        <v>4.9494278445161379</v>
      </c>
      <c r="CO47" s="75">
        <f t="shared" si="20"/>
        <v>0</v>
      </c>
      <c r="CP47" s="76">
        <f t="shared" si="8"/>
        <v>0.27366113637050588</v>
      </c>
      <c r="CQ47" s="75">
        <f t="shared" si="21"/>
        <v>0</v>
      </c>
      <c r="CR47" s="76">
        <f t="shared" si="9"/>
        <v>3.4238948479934868</v>
      </c>
      <c r="CS47" s="75">
        <f t="shared" si="22"/>
        <v>0</v>
      </c>
      <c r="CT47" s="76">
        <f t="shared" si="10"/>
        <v>1.7176697252634883</v>
      </c>
      <c r="CU47" s="77">
        <f t="shared" si="23"/>
        <v>0</v>
      </c>
      <c r="CV47" s="18"/>
      <c r="CW47" s="1078">
        <f t="shared" si="24"/>
        <v>0</v>
      </c>
      <c r="CX47" s="1081">
        <f>VLOOKUP($AX47&amp;"_"&amp;$CW$14,データシート1!$A:$BS,MATCH($CW$12&amp;"_"&amp;CX$20,データシート1!$A$1:$BS$1,0),0)</f>
        <v>0</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0</v>
      </c>
      <c r="DE47" s="18"/>
      <c r="DF47" s="138">
        <f>VLOOKUP($AX47&amp;"_"&amp;$DF$14,データシート1!$A:$BS,MATCH($DF$12&amp;"_"&amp;DF$20,データシート1!$A$1:$BS$1,0),0)</f>
        <v>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0</v>
      </c>
      <c r="DM47" s="18"/>
      <c r="DN47" s="139">
        <f t="shared" si="26"/>
        <v>0</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05464</v>
      </c>
      <c r="AY48" s="20" t="str">
        <f>IF(IFERROR(比較地域マスタ!$Z33,"")=0,"",IFERROR(比較地域マスタ!$Z33,""))</f>
        <v>東成瀬村</v>
      </c>
      <c r="BB48" s="122" t="str">
        <f t="shared" si="0"/>
        <v>05464</v>
      </c>
      <c r="BC48" s="123" t="str">
        <f t="shared" si="0"/>
        <v>東成瀬村</v>
      </c>
      <c r="BD48" s="40">
        <f t="shared" si="14"/>
        <v>18.103509059459327</v>
      </c>
      <c r="BE48" s="40">
        <f t="shared" si="15"/>
        <v>5.9684468971605966</v>
      </c>
      <c r="BF48" s="40">
        <f>VLOOKUP($AX48&amp;"_"&amp;$BC$14,データシート1!$A:$BS,MATCH($BC$12&amp;"_"&amp;BF$20,データシート1!$A$1:$BS$1,0),0)</f>
        <v>2.043301652888013</v>
      </c>
      <c r="BG48" s="40">
        <f>VLOOKUP($AX48&amp;"_"&amp;$BC$14,データシート1!$A:$BS,MATCH($BC$12&amp;"_"&amp;BG$20,データシート1!$A$1:$BS$1,0),0)</f>
        <v>0.93397795039509235</v>
      </c>
      <c r="BH48" s="40">
        <f>VLOOKUP($AX48&amp;"_"&amp;$BC$14,データシート1!$A:$BS,MATCH($BC$12&amp;"_"&amp;BH$20,データシート1!$A$1:$BS$1,0),0)</f>
        <v>2.9911672938774916</v>
      </c>
      <c r="BI48" s="40">
        <f>VLOOKUP($AX48&amp;"_"&amp;$BC$14,データシート1!$A:$BS,MATCH($BC$12&amp;"_"&amp;BI$20,データシート1!$A$1:$BS$1,0),0)</f>
        <v>2.2208501067893698</v>
      </c>
      <c r="BJ48" s="40">
        <f>VLOOKUP($AX48&amp;"_"&amp;$BC$14,データシート1!$A:$BS,MATCH($BC$12&amp;"_"&amp;BJ$20,データシート1!$A$1:$BS$1,0),0)</f>
        <v>3.9578562447194972</v>
      </c>
      <c r="BK48" s="40">
        <f t="shared" si="1"/>
        <v>5.6983332650416232</v>
      </c>
      <c r="BL48" s="40">
        <f t="shared" si="2"/>
        <v>5.5498050371611365</v>
      </c>
      <c r="BM48" s="40">
        <f>VLOOKUP($AX48&amp;"_"&amp;$BC$14,データシート1!$A:$BS,MATCH($BC$12&amp;"_"&amp;BM$20,データシート1!$A$1:$BS$1,0),0)</f>
        <v>2.087955349872979</v>
      </c>
      <c r="BN48" s="40">
        <f>VLOOKUP($AX48&amp;"_"&amp;$BC$14,データシート1!$A:$BS,MATCH($BC$12&amp;"_"&amp;BN$20,データシート1!$A$1:$BS$1,0),0)</f>
        <v>3.4618496872881575</v>
      </c>
      <c r="BO48" s="40">
        <f>VLOOKUP($AX48&amp;"_"&amp;$BC$14,データシート1!$A:$BS,MATCH($BC$12&amp;"_"&amp;BO$20,データシート1!$A$1:$BS$1,0),0)</f>
        <v>0.14852822788048689</v>
      </c>
      <c r="BP48" s="40">
        <f>VLOOKUP($AX48&amp;"_"&amp;$BC$14,データシート1!$A:$BS,MATCH($BC$12&amp;"_"&amp;BP$20,データシート1!$A$1:$BS$1,0),0)</f>
        <v>0</v>
      </c>
      <c r="BQ48" s="40">
        <f>VLOOKUP($AX48&amp;"_"&amp;$BC$14,データシート1!$A:$BS,MATCH($BC$12&amp;"_"&amp;BQ$20,データシート1!$A$1:$BS$1,0),0)</f>
        <v>0.2580225457482403</v>
      </c>
      <c r="BR48" s="41">
        <f t="shared" si="3"/>
        <v>18.103509059459327</v>
      </c>
      <c r="BT48" s="134" t="str">
        <f t="shared" si="4"/>
        <v>東成瀬村</v>
      </c>
      <c r="BU48" s="38">
        <f t="shared" si="25"/>
        <v>18.103509059459327</v>
      </c>
      <c r="BV48" s="69">
        <f t="shared" si="16"/>
        <v>0.3296845311899354</v>
      </c>
      <c r="BW48" s="69">
        <f t="shared" si="16"/>
        <v>0.1128677123411254</v>
      </c>
      <c r="BX48" s="69">
        <f t="shared" si="16"/>
        <v>5.1590989753838704E-2</v>
      </c>
      <c r="BY48" s="69">
        <f t="shared" si="16"/>
        <v>0.1652258290949713</v>
      </c>
      <c r="BZ48" s="69">
        <f t="shared" si="16"/>
        <v>0.12267511781805339</v>
      </c>
      <c r="CA48" s="69">
        <f t="shared" si="32"/>
        <v>0.21862370614007917</v>
      </c>
      <c r="CB48" s="69">
        <f t="shared" si="32"/>
        <v>0.31476401875050669</v>
      </c>
      <c r="CC48" s="69">
        <f t="shared" si="32"/>
        <v>0.30655962990010982</v>
      </c>
      <c r="CD48" s="69">
        <f t="shared" si="32"/>
        <v>0.11533428922620911</v>
      </c>
      <c r="CE48" s="69">
        <f t="shared" si="32"/>
        <v>0.19122534067390071</v>
      </c>
      <c r="CF48" s="69">
        <f t="shared" si="32"/>
        <v>8.2043888503968727E-3</v>
      </c>
      <c r="CG48" s="69">
        <f t="shared" si="32"/>
        <v>0</v>
      </c>
      <c r="CH48" s="69">
        <f t="shared" si="32"/>
        <v>1.425262610142535E-2</v>
      </c>
      <c r="CI48" s="135">
        <f t="shared" si="6"/>
        <v>1</v>
      </c>
      <c r="CK48" s="136" t="str">
        <f t="shared" si="7"/>
        <v>東成瀬村</v>
      </c>
      <c r="CL48" s="137">
        <f t="shared" si="17"/>
        <v>5.9684468971605966</v>
      </c>
      <c r="CM48" s="75">
        <f t="shared" si="18"/>
        <v>0</v>
      </c>
      <c r="CN48" s="76">
        <f t="shared" si="19"/>
        <v>2.043301652888013</v>
      </c>
      <c r="CO48" s="75">
        <f t="shared" si="20"/>
        <v>0</v>
      </c>
      <c r="CP48" s="76">
        <f t="shared" si="8"/>
        <v>0.93397795039509235</v>
      </c>
      <c r="CQ48" s="75">
        <f t="shared" si="21"/>
        <v>0</v>
      </c>
      <c r="CR48" s="76">
        <f t="shared" si="9"/>
        <v>2.9911672938774916</v>
      </c>
      <c r="CS48" s="75">
        <f t="shared" si="22"/>
        <v>0</v>
      </c>
      <c r="CT48" s="76">
        <f t="shared" si="10"/>
        <v>2.2208501067893698</v>
      </c>
      <c r="CU48" s="77">
        <f t="shared" si="23"/>
        <v>0</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0</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0</v>
      </c>
      <c r="DM48" s="18"/>
      <c r="DN48" s="139">
        <f t="shared" si="26"/>
        <v>0</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35341</v>
      </c>
      <c r="AY49" s="20" t="str">
        <f>IF(IFERROR(比較地域マスタ!$Z34,"")=0,"",IFERROR(比較地域マスタ!$Z34,""))</f>
        <v>上関町</v>
      </c>
      <c r="BB49" s="122" t="str">
        <f t="shared" si="0"/>
        <v>35341</v>
      </c>
      <c r="BC49" s="123" t="str">
        <f t="shared" si="0"/>
        <v>上関町</v>
      </c>
      <c r="BD49" s="40">
        <f t="shared" si="14"/>
        <v>13.970841175929905</v>
      </c>
      <c r="BE49" s="40">
        <f t="shared" si="15"/>
        <v>0.85594108220392195</v>
      </c>
      <c r="BF49" s="40">
        <f>VLOOKUP($AX49&amp;"_"&amp;$BC$14,データシート1!$A:$BS,MATCH($BC$12&amp;"_"&amp;BF$20,データシート1!$A$1:$BS$1,0),0)</f>
        <v>0</v>
      </c>
      <c r="BG49" s="40">
        <f>VLOOKUP($AX49&amp;"_"&amp;$BC$14,データシート1!$A:$BS,MATCH($BC$12&amp;"_"&amp;BG$20,データシート1!$A$1:$BS$1,0),0)</f>
        <v>0.48522057363960203</v>
      </c>
      <c r="BH49" s="40">
        <f>VLOOKUP($AX49&amp;"_"&amp;$BC$14,データシート1!$A:$BS,MATCH($BC$12&amp;"_"&amp;BH$20,データシート1!$A$1:$BS$1,0),0)</f>
        <v>0.37072050856431993</v>
      </c>
      <c r="BI49" s="40">
        <f>VLOOKUP($AX49&amp;"_"&amp;$BC$14,データシート1!$A:$BS,MATCH($BC$12&amp;"_"&amp;BI$20,データシート1!$A$1:$BS$1,0),0)</f>
        <v>3.2174835349318491</v>
      </c>
      <c r="BJ49" s="40">
        <f>VLOOKUP($AX49&amp;"_"&amp;$BC$14,データシート1!$A:$BS,MATCH($BC$12&amp;"_"&amp;BJ$20,データシート1!$A$1:$BS$1,0),0)</f>
        <v>4.8141607791547338</v>
      </c>
      <c r="BK49" s="40">
        <f t="shared" si="1"/>
        <v>4.8317395444023363</v>
      </c>
      <c r="BL49" s="40">
        <f t="shared" si="2"/>
        <v>4.0220312883889973</v>
      </c>
      <c r="BM49" s="40">
        <f>VLOOKUP($AX49&amp;"_"&amp;$BC$14,データシート1!$A:$BS,MATCH($BC$12&amp;"_"&amp;BM$20,データシート1!$A$1:$BS$1,0),0)</f>
        <v>1.7968731027057003</v>
      </c>
      <c r="BN49" s="40">
        <f>VLOOKUP($AX49&amp;"_"&amp;$BC$14,データシート1!$A:$BS,MATCH($BC$12&amp;"_"&amp;BN$20,データシート1!$A$1:$BS$1,0),0)</f>
        <v>2.2251581856832972</v>
      </c>
      <c r="BO49" s="40">
        <f>VLOOKUP($AX49&amp;"_"&amp;$BC$14,データシート1!$A:$BS,MATCH($BC$12&amp;"_"&amp;BO$20,データシート1!$A$1:$BS$1,0),0)</f>
        <v>0.15289150253834954</v>
      </c>
      <c r="BP49" s="40">
        <f>VLOOKUP($AX49&amp;"_"&amp;$BC$14,データシート1!$A:$BS,MATCH($BC$12&amp;"_"&amp;BP$20,データシート1!$A$1:$BS$1,0),0)</f>
        <v>0.65681675347498902</v>
      </c>
      <c r="BQ49" s="40">
        <f>VLOOKUP($AX49&amp;"_"&amp;$BC$14,データシート1!$A:$BS,MATCH($BC$12&amp;"_"&amp;BQ$20,データシート1!$A$1:$BS$1,0),0)</f>
        <v>0.25151623523706651</v>
      </c>
      <c r="BR49" s="41">
        <f t="shared" si="3"/>
        <v>13.970841175929905</v>
      </c>
      <c r="BT49" s="134" t="str">
        <f t="shared" si="4"/>
        <v>上関町</v>
      </c>
      <c r="BU49" s="38">
        <f t="shared" si="25"/>
        <v>13.970841175929905</v>
      </c>
      <c r="BV49" s="69">
        <f t="shared" si="16"/>
        <v>6.1266252434291964E-2</v>
      </c>
      <c r="BW49" s="69">
        <f t="shared" si="16"/>
        <v>0</v>
      </c>
      <c r="BX49" s="69">
        <f t="shared" si="16"/>
        <v>3.4730949090995271E-2</v>
      </c>
      <c r="BY49" s="69">
        <f t="shared" si="16"/>
        <v>2.6535303343296693E-2</v>
      </c>
      <c r="BZ49" s="69">
        <f t="shared" si="16"/>
        <v>0.23029991497399527</v>
      </c>
      <c r="CA49" s="69">
        <f t="shared" si="32"/>
        <v>0.34458632222152513</v>
      </c>
      <c r="CB49" s="69">
        <f t="shared" si="32"/>
        <v>0.34584456895314564</v>
      </c>
      <c r="CC49" s="69">
        <f t="shared" si="32"/>
        <v>0.28788755363696195</v>
      </c>
      <c r="CD49" s="69">
        <f t="shared" si="32"/>
        <v>0.12861595662553937</v>
      </c>
      <c r="CE49" s="69">
        <f t="shared" si="32"/>
        <v>0.1592715970114226</v>
      </c>
      <c r="CF49" s="69">
        <f t="shared" si="32"/>
        <v>1.0943614676671251E-2</v>
      </c>
      <c r="CG49" s="69">
        <f t="shared" si="32"/>
        <v>4.7013400639512391E-2</v>
      </c>
      <c r="CH49" s="69">
        <f t="shared" si="32"/>
        <v>1.8002941417042163E-2</v>
      </c>
      <c r="CI49" s="135">
        <f t="shared" si="6"/>
        <v>1</v>
      </c>
      <c r="CK49" s="136" t="str">
        <f t="shared" si="7"/>
        <v>上関町</v>
      </c>
      <c r="CL49" s="137">
        <f t="shared" si="17"/>
        <v>0.85594108220392195</v>
      </c>
      <c r="CM49" s="75">
        <f t="shared" si="18"/>
        <v>0</v>
      </c>
      <c r="CN49" s="76">
        <f t="shared" si="19"/>
        <v>0</v>
      </c>
      <c r="CO49" s="75">
        <f t="shared" si="20"/>
        <v>0</v>
      </c>
      <c r="CP49" s="76">
        <f t="shared" si="8"/>
        <v>0.48522057363960203</v>
      </c>
      <c r="CQ49" s="75">
        <f t="shared" si="21"/>
        <v>0</v>
      </c>
      <c r="CR49" s="76">
        <f t="shared" si="9"/>
        <v>0.37072050856431993</v>
      </c>
      <c r="CS49" s="75">
        <f t="shared" si="22"/>
        <v>0</v>
      </c>
      <c r="CT49" s="76">
        <f t="shared" si="10"/>
        <v>3.2174835349318491</v>
      </c>
      <c r="CU49" s="77">
        <f t="shared" si="23"/>
        <v>0</v>
      </c>
      <c r="CV49" s="18"/>
      <c r="CW49" s="1078">
        <f t="shared" si="24"/>
        <v>0</v>
      </c>
      <c r="CX49" s="1081">
        <f>VLOOKUP($AX49&amp;"_"&amp;$CW$14,データシート1!$A:$BS,MATCH($CW$12&amp;"_"&amp;CX$20,データシート1!$A$1:$BS$1,0),0)</f>
        <v>0</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0</v>
      </c>
      <c r="DE49" s="18"/>
      <c r="DF49" s="138">
        <f>VLOOKUP($AX49&amp;"_"&amp;$DF$14,データシート1!$A:$BS,MATCH($DF$12&amp;"_"&amp;DF$20,データシート1!$A$1:$BS$1,0),0)</f>
        <v>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0</v>
      </c>
      <c r="DM49" s="18"/>
      <c r="DN49" s="139">
        <f t="shared" si="26"/>
        <v>0</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普代村</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岩手県</v>
      </c>
      <c r="AY4" s="261" t="str">
        <f>年度マスタ!$J4</f>
        <v>普代村</v>
      </c>
      <c r="AZ4" s="261" t="str">
        <f>年度マスタ!$K4</f>
        <v>03485</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01392</v>
      </c>
      <c r="AY13" s="20" t="str">
        <f>IF(IFERROR(比較地域マスタ!$Z6,"")=0,"",IFERROR(比較地域マスタ!$Z6,""))</f>
        <v>寿都町</v>
      </c>
      <c r="BC13" s="960" t="str">
        <f t="shared" ref="BC13:BC59" si="0">AX13</f>
        <v>01392</v>
      </c>
      <c r="BD13" s="123" t="str">
        <f>AY13</f>
        <v>寿都町</v>
      </c>
      <c r="BE13" s="40">
        <f>VLOOKUP($BC13&amp;"_"&amp;$AZ$7,データシート1!$A:$BS,MATCH("cb_"&amp;BE$12,データシート1!$A$1:$BS$1,0),0)</f>
        <v>60.9</v>
      </c>
      <c r="BF13" s="40">
        <f>VLOOKUP($BC13&amp;"_"&amp;$AZ$7,データシート1!$A:$BS,MATCH("cb_"&amp;BF$12,データシート1!$A$1:$BS$1,0),0)</f>
        <v>10.7</v>
      </c>
      <c r="BG13" s="40">
        <f>VLOOKUP($BC13&amp;"_"&amp;$AZ$7,データシート1!$A:$BS,MATCH("cb_"&amp;BG$12,データシート1!$A$1:$BS$1,0),0)</f>
        <v>15960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16031.6</v>
      </c>
      <c r="BL13" s="42"/>
      <c r="BM13" s="960" t="str">
        <f>AX13</f>
        <v>01392</v>
      </c>
      <c r="BN13" s="123" t="str">
        <f>AY13</f>
        <v>寿都町</v>
      </c>
      <c r="BO13" s="40">
        <f>BE13*VLOOKUP(BO$12,別紙!$B$4:$E$10,MATCH("設備利用率",別紙!$B$4:$E$4,0),0)/100*8760/10^3</f>
        <v>73.087307999999993</v>
      </c>
      <c r="BP13" s="40">
        <f>BF13*VLOOKUP(BP$12,別紙!$B$4:$E$10,MATCH("設備利用率",別紙!$B$4:$E$4,0),0)/100*8760/10^3</f>
        <v>14.153531999999998</v>
      </c>
      <c r="BQ13" s="40">
        <f>BG13*VLOOKUP(BQ$12,別紙!$B$4:$E$10,MATCH("設備利用率",別紙!$B$4:$E$4,0),0)/100*8760/10^3</f>
        <v>34672.7808</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34760.021639999999</v>
      </c>
      <c r="BV13" s="42"/>
      <c r="BW13" s="38" t="str">
        <f>AX13</f>
        <v>01392</v>
      </c>
      <c r="BX13" s="38" t="str">
        <f>AY13</f>
        <v>寿都町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16199.296377928358</v>
      </c>
      <c r="BZ13" s="42"/>
      <c r="CA13" s="38" t="str">
        <f>AX13</f>
        <v>01392</v>
      </c>
      <c r="CB13" s="38" t="str">
        <f>AY13</f>
        <v>寿都町</v>
      </c>
      <c r="CC13" s="260">
        <f>BO13/$BY13</f>
        <v>4.5117581834962844E-3</v>
      </c>
      <c r="CD13" s="260">
        <f t="shared" ref="CD13:CH28" si="1">BP13/$BY13</f>
        <v>8.7371276318422536E-4</v>
      </c>
      <c r="CE13" s="260">
        <f t="shared" si="1"/>
        <v>2.1403880755735711</v>
      </c>
      <c r="CF13" s="260">
        <f t="shared" si="1"/>
        <v>0</v>
      </c>
      <c r="CG13" s="260">
        <f t="shared" si="1"/>
        <v>0</v>
      </c>
      <c r="CH13" s="260">
        <f t="shared" si="1"/>
        <v>0</v>
      </c>
      <c r="CI13" s="260">
        <f>BU13/BY13</f>
        <v>2.1457735465202514</v>
      </c>
      <c r="CK13" s="20" t="str">
        <f>AX13</f>
        <v>01392</v>
      </c>
      <c r="CL13" s="20" t="str">
        <f>AY13</f>
        <v>寿都町</v>
      </c>
      <c r="CM13" s="20">
        <f>VLOOKUP($CK13&amp;"_"&amp;$AZ$7,データシート1!$A:$BS,MATCH("ca_太陽光発電（10kW未満）",データシート1!$A$1:$BS$1,0),0)</f>
        <v>10</v>
      </c>
      <c r="CN13" s="20">
        <f>VLOOKUP($CK13&amp;"_"&amp;$AZ$5,データシート1!$A:$BS,MATCH("ab_家庭",データシート1!$A$1:$BS$1,0),0)</f>
        <v>1594</v>
      </c>
      <c r="CO13" s="260">
        <f>CM13/CN13</f>
        <v>6.2735257214554582E-3</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30344</v>
      </c>
      <c r="AY14" s="20" t="str">
        <f>IF(IFERROR(比較地域マスタ!$Z7,"")=0,"",IFERROR(比較地域マスタ!$Z7,""))</f>
        <v>高野町</v>
      </c>
      <c r="BC14" s="960" t="str">
        <f t="shared" si="0"/>
        <v>30344</v>
      </c>
      <c r="BD14" s="123" t="str">
        <f t="shared" ref="BD14:BD60" si="2">AY14</f>
        <v>高野町</v>
      </c>
      <c r="BE14" s="40">
        <f>VLOOKUP($BC14&amp;"_"&amp;$AZ$7,データシート1!$A:$BS,MATCH("cb_"&amp;BE$12,データシート1!$A$1:$BS$1,0),0)</f>
        <v>71.199999999999989</v>
      </c>
      <c r="BF14" s="40">
        <f>VLOOKUP($BC14&amp;"_"&amp;$AZ$7,データシート1!$A:$BS,MATCH("cb_"&amp;BF$12,データシート1!$A$1:$BS$1,0),0)</f>
        <v>1245.3000000000002</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1316.5000000000002</v>
      </c>
      <c r="BL14" s="42"/>
      <c r="BM14" s="960" t="str">
        <f t="shared" ref="BM14:BM60" si="4">AX14</f>
        <v>30344</v>
      </c>
      <c r="BN14" s="123" t="str">
        <f t="shared" ref="BN14:BN60" si="5">AY14</f>
        <v>高野町</v>
      </c>
      <c r="BO14" s="40">
        <f>BE14*VLOOKUP(BO$12,別紙!$B$4:$E$10,MATCH("設備利用率",別紙!$B$4:$E$4,0),0)/100*8760/10^3</f>
        <v>85.448543999999998</v>
      </c>
      <c r="BP14" s="40">
        <f>BF14*VLOOKUP(BP$12,別紙!$B$4:$E$10,MATCH("設備利用率",別紙!$B$4:$E$4,0),0)/100*8760/10^3</f>
        <v>1647.2330280000001</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1732.6815720000002</v>
      </c>
      <c r="BV14" s="42"/>
      <c r="BW14" s="38" t="str">
        <f t="shared" ref="BW14:BW60" si="7">AX14</f>
        <v>30344</v>
      </c>
      <c r="BX14" s="38" t="str">
        <f t="shared" ref="BX14:BX60" si="8">AY14</f>
        <v>高野町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21079.497372921338</v>
      </c>
      <c r="BZ14" s="42"/>
      <c r="CA14" s="38" t="str">
        <f t="shared" ref="CA14:CA60" si="9">AX14</f>
        <v>30344</v>
      </c>
      <c r="CB14" s="38" t="str">
        <f t="shared" ref="CB14:CB60" si="10">AY14</f>
        <v>高野町</v>
      </c>
      <c r="CC14" s="260">
        <f t="shared" ref="CC14:CC60" si="11">BO14/$BY14</f>
        <v>4.0536328968529848E-3</v>
      </c>
      <c r="CD14" s="260">
        <f t="shared" si="1"/>
        <v>7.8143847495909982E-2</v>
      </c>
      <c r="CE14" s="260">
        <f t="shared" si="1"/>
        <v>0</v>
      </c>
      <c r="CF14" s="260">
        <f t="shared" si="1"/>
        <v>0</v>
      </c>
      <c r="CG14" s="260">
        <f t="shared" si="1"/>
        <v>0</v>
      </c>
      <c r="CH14" s="260">
        <f t="shared" si="1"/>
        <v>0</v>
      </c>
      <c r="CI14" s="260">
        <f t="shared" ref="CI14:CI60" si="12">BU14/BY14</f>
        <v>8.2197480392762964E-2</v>
      </c>
      <c r="CK14" s="20" t="str">
        <f t="shared" ref="CK14:CK60" si="13">AX14</f>
        <v>30344</v>
      </c>
      <c r="CL14" s="20" t="str">
        <f t="shared" ref="CL14:CL60" si="14">AY14</f>
        <v>高野町</v>
      </c>
      <c r="CM14" s="20">
        <f>VLOOKUP($CK14&amp;"_"&amp;$AZ$7,データシート1!$A:$BS,MATCH("ca_太陽光発電（10kW未満）",データシート1!$A$1:$BS$1,0),0)</f>
        <v>11</v>
      </c>
      <c r="CN14" s="20">
        <f>VLOOKUP($CK14&amp;"_"&amp;$AZ$5,データシート1!$A:$BS,MATCH("ab_家庭",データシート1!$A$1:$BS$1,0),0)</f>
        <v>1564</v>
      </c>
      <c r="CO14" s="260">
        <f t="shared" ref="CO14:CO60" si="15">CM14/CN14</f>
        <v>7.0332480818414318E-3</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20486</v>
      </c>
      <c r="AY15" s="20" t="str">
        <f>IF(IFERROR(比較地域マスタ!$Z8,"")=0,"",IFERROR(比較地域マスタ!$Z8,""))</f>
        <v>小谷村</v>
      </c>
      <c r="BC15" s="960" t="str">
        <f t="shared" si="0"/>
        <v>20486</v>
      </c>
      <c r="BD15" s="123" t="str">
        <f t="shared" si="2"/>
        <v>小谷村</v>
      </c>
      <c r="BE15" s="40">
        <f>VLOOKUP($BC15&amp;"_"&amp;$AZ$7,データシート1!$A:$BS,MATCH("cb_"&amp;BE$12,データシート1!$A$1:$BS$1,0),0)</f>
        <v>19</v>
      </c>
      <c r="BF15" s="40">
        <f>VLOOKUP($BC15&amp;"_"&amp;$AZ$7,データシート1!$A:$BS,MATCH("cb_"&amp;BF$12,データシート1!$A$1:$BS$1,0),0)</f>
        <v>20.6</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39.6</v>
      </c>
      <c r="BL15" s="42"/>
      <c r="BM15" s="960" t="str">
        <f t="shared" si="4"/>
        <v>20486</v>
      </c>
      <c r="BN15" s="123" t="str">
        <f t="shared" si="5"/>
        <v>小谷村</v>
      </c>
      <c r="BO15" s="40">
        <f>BE15*VLOOKUP(BO$12,別紙!$B$4:$E$10,MATCH("設備利用率",別紙!$B$4:$E$4,0),0)/100*8760/10^3</f>
        <v>22.802280000000003</v>
      </c>
      <c r="BP15" s="40">
        <f>BF15*VLOOKUP(BP$12,別紙!$B$4:$E$10,MATCH("設備利用率",別紙!$B$4:$E$4,0),0)/100*8760/10^3</f>
        <v>27.248856</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50.051136</v>
      </c>
      <c r="BV15" s="42"/>
      <c r="BW15" s="38" t="str">
        <f t="shared" si="7"/>
        <v>20486</v>
      </c>
      <c r="BX15" s="38" t="str">
        <f t="shared" si="8"/>
        <v>小谷村</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14725.843913923945</v>
      </c>
      <c r="BZ15" s="42"/>
      <c r="CA15" s="38" t="str">
        <f t="shared" si="9"/>
        <v>20486</v>
      </c>
      <c r="CB15" s="38" t="str">
        <f t="shared" si="10"/>
        <v>小谷村</v>
      </c>
      <c r="CC15" s="260">
        <f t="shared" si="11"/>
        <v>1.5484531910894034E-3</v>
      </c>
      <c r="CD15" s="260">
        <f t="shared" si="1"/>
        <v>1.8504104864397609E-3</v>
      </c>
      <c r="CE15" s="260">
        <f t="shared" si="1"/>
        <v>0</v>
      </c>
      <c r="CF15" s="260">
        <f t="shared" si="1"/>
        <v>0</v>
      </c>
      <c r="CG15" s="260">
        <f t="shared" si="1"/>
        <v>0</v>
      </c>
      <c r="CH15" s="260">
        <f t="shared" si="1"/>
        <v>0</v>
      </c>
      <c r="CI15" s="260">
        <f t="shared" si="12"/>
        <v>3.3988636775291641E-3</v>
      </c>
      <c r="CK15" s="20" t="str">
        <f t="shared" si="13"/>
        <v>20486</v>
      </c>
      <c r="CL15" s="20" t="str">
        <f t="shared" si="14"/>
        <v>小谷村</v>
      </c>
      <c r="CM15" s="20">
        <f>VLOOKUP($CK15&amp;"_"&amp;$AZ$7,データシート1!$A:$BS,MATCH("ca_太陽光発電（10kW未満）",データシート1!$A$1:$BS$1,0),0)</f>
        <v>4</v>
      </c>
      <c r="CN15" s="20">
        <f>VLOOKUP($CK15&amp;"_"&amp;$AZ$5,データシート1!$A:$BS,MATCH("ab_家庭",データシート1!$A$1:$BS$1,0),0)</f>
        <v>1189</v>
      </c>
      <c r="CO15" s="260">
        <f t="shared" si="15"/>
        <v>3.3641715727502101E-3</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01406</v>
      </c>
      <c r="AY16" s="20" t="str">
        <f>IF(IFERROR(比較地域マスタ!$Z9,"")=0,"",IFERROR(比較地域マスタ!$Z9,""))</f>
        <v>古平町</v>
      </c>
      <c r="BC16" s="960" t="str">
        <f t="shared" si="0"/>
        <v>01406</v>
      </c>
      <c r="BD16" s="123" t="str">
        <f t="shared" si="2"/>
        <v>古平町</v>
      </c>
      <c r="BE16" s="40">
        <f>VLOOKUP($BC16&amp;"_"&amp;$AZ$7,データシート1!$A:$BS,MATCH("cb_"&amp;BE$12,データシート1!$A$1:$BS$1,0),0)</f>
        <v>41</v>
      </c>
      <c r="BF16" s="40">
        <f>VLOOKUP($BC16&amp;"_"&amp;$AZ$7,データシート1!$A:$BS,MATCH("cb_"&amp;BF$12,データシート1!$A$1:$BS$1,0),0)</f>
        <v>1247.5</v>
      </c>
      <c r="BG16" s="40">
        <f>VLOOKUP($BC16&amp;"_"&amp;$AZ$7,データシート1!$A:$BS,MATCH("cb_"&amp;BG$12,データシート1!$A$1:$BS$1,0),0)</f>
        <v>9989</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11277.5</v>
      </c>
      <c r="BL16" s="42"/>
      <c r="BM16" s="960" t="str">
        <f t="shared" si="4"/>
        <v>01406</v>
      </c>
      <c r="BN16" s="123" t="str">
        <f t="shared" si="5"/>
        <v>古平町</v>
      </c>
      <c r="BO16" s="40">
        <f>BE16*VLOOKUP(BO$12,別紙!$B$4:$E$10,MATCH("設備利用率",別紙!$B$4:$E$4,0),0)/100*8760/10^3</f>
        <v>49.204919999999994</v>
      </c>
      <c r="BP16" s="40">
        <f>BF16*VLOOKUP(BP$12,別紙!$B$4:$E$10,MATCH("設備利用率",別紙!$B$4:$E$4,0),0)/100*8760/10^3</f>
        <v>1650.1431</v>
      </c>
      <c r="BQ16" s="40">
        <f>BG16*VLOOKUP(BQ$12,別紙!$B$4:$E$10,MATCH("設備利用率",別紙!$B$4:$E$4,0),0)/100*8760/10^3</f>
        <v>21700.902719999998</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23400.250739999999</v>
      </c>
      <c r="BV16" s="42"/>
      <c r="BW16" s="38" t="str">
        <f t="shared" si="7"/>
        <v>01406</v>
      </c>
      <c r="BX16" s="38" t="str">
        <f t="shared" si="8"/>
        <v>古平町</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14657.194565139403</v>
      </c>
      <c r="BZ16" s="42"/>
      <c r="CA16" s="38" t="str">
        <f t="shared" si="9"/>
        <v>01406</v>
      </c>
      <c r="CB16" s="38" t="str">
        <f t="shared" si="10"/>
        <v>古平町</v>
      </c>
      <c r="CC16" s="260">
        <f t="shared" si="11"/>
        <v>3.3570489755951473E-3</v>
      </c>
      <c r="CD16" s="260">
        <f t="shared" si="1"/>
        <v>0.11258246540062257</v>
      </c>
      <c r="CE16" s="260">
        <f t="shared" si="1"/>
        <v>1.4805631885117576</v>
      </c>
      <c r="CF16" s="260">
        <f t="shared" si="1"/>
        <v>0</v>
      </c>
      <c r="CG16" s="260">
        <f t="shared" si="1"/>
        <v>0</v>
      </c>
      <c r="CH16" s="260">
        <f t="shared" si="1"/>
        <v>0</v>
      </c>
      <c r="CI16" s="260">
        <f t="shared" si="12"/>
        <v>1.5965027028879752</v>
      </c>
      <c r="CK16" s="20" t="str">
        <f t="shared" si="13"/>
        <v>01406</v>
      </c>
      <c r="CL16" s="20" t="str">
        <f t="shared" si="14"/>
        <v>古平町</v>
      </c>
      <c r="CM16" s="20">
        <f>VLOOKUP($CK16&amp;"_"&amp;$AZ$7,データシート1!$A:$BS,MATCH("ca_太陽光発電（10kW未満）",データシート1!$A$1:$BS$1,0),0)</f>
        <v>7</v>
      </c>
      <c r="CN16" s="20">
        <f>VLOOKUP($CK16&amp;"_"&amp;$AZ$5,データシート1!$A:$BS,MATCH("ab_家庭",データシート1!$A$1:$BS$1,0),0)</f>
        <v>1662</v>
      </c>
      <c r="CO16" s="260">
        <f t="shared" si="15"/>
        <v>4.2117930204572801E-3</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01433</v>
      </c>
      <c r="AY17" s="20" t="str">
        <f>IF(IFERROR(比較地域マスタ!$Z10,"")=0,"",IFERROR(比較地域マスタ!$Z10,""))</f>
        <v>妹背牛町</v>
      </c>
      <c r="BC17" s="960" t="str">
        <f t="shared" si="0"/>
        <v>01433</v>
      </c>
      <c r="BD17" s="123" t="str">
        <f t="shared" si="2"/>
        <v>妹背牛町</v>
      </c>
      <c r="BE17" s="40">
        <f>VLOOKUP($BC17&amp;"_"&amp;$AZ$7,データシート1!$A:$BS,MATCH("cb_"&amp;BE$12,データシート1!$A$1:$BS$1,0),0)</f>
        <v>132.30000000000004</v>
      </c>
      <c r="BF17" s="40">
        <f>VLOOKUP($BC17&amp;"_"&amp;$AZ$7,データシート1!$A:$BS,MATCH("cb_"&amp;BF$12,データシート1!$A$1:$BS$1,0),0)</f>
        <v>331.1</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463.40000000000009</v>
      </c>
      <c r="BL17" s="42"/>
      <c r="BM17" s="960" t="str">
        <f t="shared" si="4"/>
        <v>01433</v>
      </c>
      <c r="BN17" s="123" t="str">
        <f t="shared" si="5"/>
        <v>妹背牛町</v>
      </c>
      <c r="BO17" s="40">
        <f>BE17*VLOOKUP(BO$12,別紙!$B$4:$E$10,MATCH("設備利用率",別紙!$B$4:$E$4,0),0)/100*8760/10^3</f>
        <v>158.77587600000001</v>
      </c>
      <c r="BP17" s="40">
        <f>BF17*VLOOKUP(BP$12,別紙!$B$4:$E$10,MATCH("設備利用率",別紙!$B$4:$E$4,0),0)/100*8760/10^3</f>
        <v>437.96583600000008</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596.74171200000012</v>
      </c>
      <c r="BV17" s="42"/>
      <c r="BW17" s="38" t="str">
        <f t="shared" si="7"/>
        <v>01433</v>
      </c>
      <c r="BX17" s="38" t="str">
        <f t="shared" si="8"/>
        <v>妹背牛町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16244.603204784633</v>
      </c>
      <c r="BZ17" s="42"/>
      <c r="CA17" s="38" t="str">
        <f t="shared" si="9"/>
        <v>01433</v>
      </c>
      <c r="CB17" s="38" t="str">
        <f t="shared" si="10"/>
        <v>妹背牛町</v>
      </c>
      <c r="CC17" s="260">
        <f t="shared" si="11"/>
        <v>9.7740692092272638E-3</v>
      </c>
      <c r="CD17" s="260">
        <f t="shared" si="1"/>
        <v>2.6960697683954697E-2</v>
      </c>
      <c r="CE17" s="260">
        <f t="shared" si="1"/>
        <v>0</v>
      </c>
      <c r="CF17" s="260">
        <f t="shared" si="1"/>
        <v>0</v>
      </c>
      <c r="CG17" s="260">
        <f t="shared" si="1"/>
        <v>0</v>
      </c>
      <c r="CH17" s="260">
        <f t="shared" si="1"/>
        <v>0</v>
      </c>
      <c r="CI17" s="260">
        <f t="shared" si="12"/>
        <v>3.6734766893181961E-2</v>
      </c>
      <c r="CK17" s="20" t="str">
        <f t="shared" si="13"/>
        <v>01433</v>
      </c>
      <c r="CL17" s="20" t="str">
        <f t="shared" si="14"/>
        <v>妹背牛町</v>
      </c>
      <c r="CM17" s="20">
        <f>VLOOKUP($CK17&amp;"_"&amp;$AZ$7,データシート1!$A:$BS,MATCH("ca_太陽光発電（10kW未満）",データシート1!$A$1:$BS$1,0),0)</f>
        <v>20</v>
      </c>
      <c r="CN17" s="20">
        <f>VLOOKUP($CK17&amp;"_"&amp;$AZ$5,データシート1!$A:$BS,MATCH("ab_家庭",データシート1!$A$1:$BS$1,0),0)</f>
        <v>1368</v>
      </c>
      <c r="CO17" s="260">
        <f t="shared" si="15"/>
        <v>1.4619883040935672E-2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01550</v>
      </c>
      <c r="AY18" s="20" t="str">
        <f>IF(IFERROR(比較地域マスタ!$Z11,"")=0,"",IFERROR(比較地域マスタ!$Z11,""))</f>
        <v>置戸町</v>
      </c>
      <c r="BC18" s="960" t="str">
        <f t="shared" si="0"/>
        <v>01550</v>
      </c>
      <c r="BD18" s="123" t="str">
        <f t="shared" si="2"/>
        <v>置戸町</v>
      </c>
      <c r="BE18" s="40">
        <f>VLOOKUP($BC18&amp;"_"&amp;$AZ$7,データシート1!$A:$BS,MATCH("cb_"&amp;BE$12,データシート1!$A$1:$BS$1,0),0)</f>
        <v>654.16999999999985</v>
      </c>
      <c r="BF18" s="40">
        <f>VLOOKUP($BC18&amp;"_"&amp;$AZ$7,データシート1!$A:$BS,MATCH("cb_"&amp;BF$12,データシート1!$A$1:$BS$1,0),0)</f>
        <v>2155.6999999999998</v>
      </c>
      <c r="BG18" s="40">
        <f>VLOOKUP($BC18&amp;"_"&amp;$AZ$7,データシート1!$A:$BS,MATCH("cb_"&amp;BG$12,データシート1!$A$1:$BS$1,0),0)</f>
        <v>0</v>
      </c>
      <c r="BH18" s="40">
        <f>VLOOKUP($BC18&amp;"_"&amp;$AZ$7,データシート1!$A:$BS,MATCH("cb_"&amp;BH$12,データシート1!$A$1:$BS$1,0),0)</f>
        <v>578.79999999999995</v>
      </c>
      <c r="BI18" s="40">
        <f>VLOOKUP($BC18&amp;"_"&amp;$AZ$7,データシート1!$A:$BS,MATCH("cb_"&amp;BI$12,データシート1!$A$1:$BS$1,0),0)</f>
        <v>0</v>
      </c>
      <c r="BJ18" s="40">
        <f>VLOOKUP($BC18&amp;"_"&amp;$AZ$7,データシート1!$A:$BS,MATCH("cb_"&amp;BJ$12,データシート1!$A$1:$BS$1,0),0)</f>
        <v>0</v>
      </c>
      <c r="BK18" s="40">
        <f t="shared" si="3"/>
        <v>3388.67</v>
      </c>
      <c r="BL18" s="42"/>
      <c r="BM18" s="960" t="str">
        <f t="shared" si="4"/>
        <v>01550</v>
      </c>
      <c r="BN18" s="123" t="str">
        <f t="shared" si="5"/>
        <v>置戸町</v>
      </c>
      <c r="BO18" s="40">
        <f>BE18*VLOOKUP(BO$12,別紙!$B$4:$E$10,MATCH("設備利用率",別紙!$B$4:$E$4,0),0)/100*8760/10^3</f>
        <v>785.08250039999973</v>
      </c>
      <c r="BP18" s="40">
        <f>BF18*VLOOKUP(BP$12,別紙!$B$4:$E$10,MATCH("設備利用率",別紙!$B$4:$E$4,0),0)/100*8760/10^3</f>
        <v>2851.4737319999999</v>
      </c>
      <c r="BQ18" s="40">
        <f>BG18*VLOOKUP(BQ$12,別紙!$B$4:$E$10,MATCH("設備利用率",別紙!$B$4:$E$4,0),0)/100*8760/10^3</f>
        <v>0</v>
      </c>
      <c r="BR18" s="40">
        <f>BH18*VLOOKUP(BR$12,別紙!$B$4:$E$10,MATCH("設備利用率",別紙!$B$4:$E$4,0),0)/100*8760/10^3</f>
        <v>3042.1727999999998</v>
      </c>
      <c r="BS18" s="40">
        <f>BI18*VLOOKUP(BS$12,別紙!$B$4:$E$10,MATCH("設備利用率",別紙!$B$4:$E$4,0),0)/100*8760/10^3</f>
        <v>0</v>
      </c>
      <c r="BT18" s="40">
        <f>BJ18*VLOOKUP(BT$12,別紙!$B$4:$E$10,MATCH("設備利用率",別紙!$B$4:$E$4,0),0)/100*8760/10^3</f>
        <v>0</v>
      </c>
      <c r="BU18" s="40">
        <f t="shared" si="6"/>
        <v>6678.7290323999996</v>
      </c>
      <c r="BV18" s="42"/>
      <c r="BW18" s="38" t="str">
        <f t="shared" si="7"/>
        <v>01550</v>
      </c>
      <c r="BX18" s="38" t="str">
        <f t="shared" si="8"/>
        <v>置戸町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12963.184524149028</v>
      </c>
      <c r="BZ18" s="42"/>
      <c r="CA18" s="38" t="str">
        <f t="shared" si="9"/>
        <v>01550</v>
      </c>
      <c r="CB18" s="38" t="str">
        <f t="shared" si="10"/>
        <v>置戸町</v>
      </c>
      <c r="CC18" s="260">
        <f t="shared" si="11"/>
        <v>6.0562472048243617E-2</v>
      </c>
      <c r="CD18" s="260">
        <f t="shared" si="1"/>
        <v>0.21996707110725833</v>
      </c>
      <c r="CE18" s="260">
        <f t="shared" si="1"/>
        <v>0</v>
      </c>
      <c r="CF18" s="260">
        <f t="shared" si="1"/>
        <v>0.23467789063194749</v>
      </c>
      <c r="CG18" s="260">
        <f t="shared" si="1"/>
        <v>0</v>
      </c>
      <c r="CH18" s="260">
        <f t="shared" si="1"/>
        <v>0</v>
      </c>
      <c r="CI18" s="260">
        <f t="shared" si="12"/>
        <v>0.51520743378744938</v>
      </c>
      <c r="CK18" s="20" t="str">
        <f t="shared" si="13"/>
        <v>01550</v>
      </c>
      <c r="CL18" s="20" t="str">
        <f t="shared" si="14"/>
        <v>置戸町</v>
      </c>
      <c r="CM18" s="20">
        <f>VLOOKUP($CK18&amp;"_"&amp;$AZ$7,データシート1!$A:$BS,MATCH("ca_太陽光発電（10kW未満）",データシート1!$A$1:$BS$1,0),0)</f>
        <v>78</v>
      </c>
      <c r="CN18" s="20">
        <f>VLOOKUP($CK18&amp;"_"&amp;$AZ$5,データシート1!$A:$BS,MATCH("ab_家庭",データシート1!$A$1:$BS$1,0),0)</f>
        <v>1391</v>
      </c>
      <c r="CO18" s="260">
        <f t="shared" si="15"/>
        <v>5.6074766355140186E-2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20425</v>
      </c>
      <c r="AY19" s="20" t="str">
        <f>IF(IFERROR(比較地域マスタ!$Z12,"")=0,"",IFERROR(比較地域マスタ!$Z12,""))</f>
        <v>木祖村</v>
      </c>
      <c r="BC19" s="960" t="str">
        <f t="shared" si="0"/>
        <v>20425</v>
      </c>
      <c r="BD19" s="123" t="str">
        <f t="shared" si="2"/>
        <v>木祖村</v>
      </c>
      <c r="BE19" s="40">
        <f>VLOOKUP($BC19&amp;"_"&amp;$AZ$7,データシート1!$A:$BS,MATCH("cb_"&amp;BE$12,データシート1!$A$1:$BS$1,0),0)</f>
        <v>218.5</v>
      </c>
      <c r="BF19" s="40">
        <f>VLOOKUP($BC19&amp;"_"&amp;$AZ$7,データシート1!$A:$BS,MATCH("cb_"&amp;BF$12,データシート1!$A$1:$BS$1,0),0)</f>
        <v>190.6</v>
      </c>
      <c r="BG19" s="40">
        <f>VLOOKUP($BC19&amp;"_"&amp;$AZ$7,データシート1!$A:$BS,MATCH("cb_"&amp;BG$12,データシート1!$A$1:$BS$1,0),0)</f>
        <v>0</v>
      </c>
      <c r="BH19" s="40">
        <f>VLOOKUP($BC19&amp;"_"&amp;$AZ$7,データシート1!$A:$BS,MATCH("cb_"&amp;BH$12,データシート1!$A$1:$BS$1,0),0)</f>
        <v>4800</v>
      </c>
      <c r="BI19" s="40">
        <f>VLOOKUP($BC19&amp;"_"&amp;$AZ$7,データシート1!$A:$BS,MATCH("cb_"&amp;BI$12,データシート1!$A$1:$BS$1,0),0)</f>
        <v>0</v>
      </c>
      <c r="BJ19" s="40">
        <f>VLOOKUP($BC19&amp;"_"&amp;$AZ$7,データシート1!$A:$BS,MATCH("cb_"&amp;BJ$12,データシート1!$A$1:$BS$1,0),0)</f>
        <v>0</v>
      </c>
      <c r="BK19" s="40">
        <f t="shared" si="3"/>
        <v>5209.1000000000004</v>
      </c>
      <c r="BL19" s="42"/>
      <c r="BM19" s="960" t="str">
        <f t="shared" si="4"/>
        <v>20425</v>
      </c>
      <c r="BN19" s="123" t="str">
        <f t="shared" si="5"/>
        <v>木祖村</v>
      </c>
      <c r="BO19" s="40">
        <f>BE19*VLOOKUP(BO$12,別紙!$B$4:$E$10,MATCH("設備利用率",別紙!$B$4:$E$4,0),0)/100*8760/10^3</f>
        <v>262.22621999999996</v>
      </c>
      <c r="BP19" s="40">
        <f>BF19*VLOOKUP(BP$12,別紙!$B$4:$E$10,MATCH("設備利用率",別紙!$B$4:$E$4,0),0)/100*8760/10^3</f>
        <v>252.11805600000002</v>
      </c>
      <c r="BQ19" s="40">
        <f>BG19*VLOOKUP(BQ$12,別紙!$B$4:$E$10,MATCH("設備利用率",別紙!$B$4:$E$4,0),0)/100*8760/10^3</f>
        <v>0</v>
      </c>
      <c r="BR19" s="40">
        <f>BH19*VLOOKUP(BR$12,別紙!$B$4:$E$10,MATCH("設備利用率",別紙!$B$4:$E$4,0),0)/100*8760/10^3</f>
        <v>25228.799999999999</v>
      </c>
      <c r="BS19" s="40">
        <f>BI19*VLOOKUP(BS$12,別紙!$B$4:$E$10,MATCH("設備利用率",別紙!$B$4:$E$4,0),0)/100*8760/10^3</f>
        <v>0</v>
      </c>
      <c r="BT19" s="40">
        <f>BJ19*VLOOKUP(BT$12,別紙!$B$4:$E$10,MATCH("設備利用率",別紙!$B$4:$E$4,0),0)/100*8760/10^3</f>
        <v>0</v>
      </c>
      <c r="BU19" s="40">
        <f t="shared" si="6"/>
        <v>25743.144275999999</v>
      </c>
      <c r="BV19" s="42"/>
      <c r="BW19" s="38" t="str">
        <f t="shared" si="7"/>
        <v>20425</v>
      </c>
      <c r="BX19" s="38" t="str">
        <f t="shared" si="8"/>
        <v>木祖村</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11613.042871597341</v>
      </c>
      <c r="BZ19" s="42"/>
      <c r="CA19" s="38" t="str">
        <f t="shared" si="9"/>
        <v>20425</v>
      </c>
      <c r="CB19" s="38" t="str">
        <f t="shared" si="10"/>
        <v>木祖村</v>
      </c>
      <c r="CC19" s="260">
        <f t="shared" si="11"/>
        <v>2.2580319637098823E-2</v>
      </c>
      <c r="CD19" s="260">
        <f t="shared" si="1"/>
        <v>2.1709904870550256E-2</v>
      </c>
      <c r="CE19" s="260">
        <f t="shared" si="1"/>
        <v>0</v>
      </c>
      <c r="CF19" s="260">
        <f t="shared" si="1"/>
        <v>2.1724538761243588</v>
      </c>
      <c r="CG19" s="260">
        <f t="shared" si="1"/>
        <v>0</v>
      </c>
      <c r="CH19" s="260">
        <f t="shared" si="1"/>
        <v>0</v>
      </c>
      <c r="CI19" s="260">
        <f t="shared" si="12"/>
        <v>2.2167441006320079</v>
      </c>
      <c r="CK19" s="20" t="str">
        <f t="shared" si="13"/>
        <v>20425</v>
      </c>
      <c r="CL19" s="20" t="str">
        <f t="shared" si="14"/>
        <v>木祖村</v>
      </c>
      <c r="CM19" s="20">
        <f>VLOOKUP($CK19&amp;"_"&amp;$AZ$7,データシート1!$A:$BS,MATCH("ca_太陽光発電（10kW未満）",データシート1!$A$1:$BS$1,0),0)</f>
        <v>44</v>
      </c>
      <c r="CN19" s="20">
        <f>VLOOKUP($CK19&amp;"_"&amp;$AZ$5,データシート1!$A:$BS,MATCH("ab_家庭",データシート1!$A$1:$BS$1,0),0)</f>
        <v>1105</v>
      </c>
      <c r="CO19" s="260">
        <f t="shared" si="15"/>
        <v>3.9819004524886875E-2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01511</v>
      </c>
      <c r="AY20" s="20" t="str">
        <f>IF(IFERROR(比較地域マスタ!$Z13,"")=0,"",IFERROR(比較地域マスタ!$Z13,""))</f>
        <v>猿払村</v>
      </c>
      <c r="BC20" s="960" t="str">
        <f t="shared" si="0"/>
        <v>01511</v>
      </c>
      <c r="BD20" s="123" t="str">
        <f t="shared" si="2"/>
        <v>猿払村</v>
      </c>
      <c r="BE20" s="40">
        <f>VLOOKUP($BC20&amp;"_"&amp;$AZ$7,データシート1!$A:$BS,MATCH("cb_"&amp;BE$12,データシート1!$A$1:$BS$1,0),0)</f>
        <v>79.875</v>
      </c>
      <c r="BF20" s="40">
        <f>VLOOKUP($BC20&amp;"_"&amp;$AZ$7,データシート1!$A:$BS,MATCH("cb_"&amp;BF$12,データシート1!$A$1:$BS$1,0),0)</f>
        <v>35.799999999999997</v>
      </c>
      <c r="BG20" s="40">
        <f>VLOOKUP($BC20&amp;"_"&amp;$AZ$7,データシート1!$A:$BS,MATCH("cb_"&amp;BG$12,データシート1!$A$1:$BS$1,0),0)</f>
        <v>1929.4</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100</v>
      </c>
      <c r="BK20" s="40">
        <f t="shared" si="3"/>
        <v>2145.0749999999998</v>
      </c>
      <c r="BL20" s="42"/>
      <c r="BM20" s="960" t="str">
        <f t="shared" si="4"/>
        <v>01511</v>
      </c>
      <c r="BN20" s="123" t="str">
        <f t="shared" si="5"/>
        <v>猿払村</v>
      </c>
      <c r="BO20" s="40">
        <f>BE20*VLOOKUP(BO$12,別紙!$B$4:$E$10,MATCH("設備利用率",別紙!$B$4:$E$4,0),0)/100*8760/10^3</f>
        <v>95.859584999999996</v>
      </c>
      <c r="BP20" s="40">
        <f>BF20*VLOOKUP(BP$12,別紙!$B$4:$E$10,MATCH("設備利用率",別紙!$B$4:$E$4,0),0)/100*8760/10^3</f>
        <v>47.354807999999991</v>
      </c>
      <c r="BQ20" s="40">
        <f>BG20*VLOOKUP(BQ$12,別紙!$B$4:$E$10,MATCH("設備利用率",別紙!$B$4:$E$4,0),0)/100*8760/10^3</f>
        <v>4191.5829120000008</v>
      </c>
      <c r="BR20" s="40">
        <f>BH20*VLOOKUP(BR$12,別紙!$B$4:$E$10,MATCH("設備利用率",別紙!$B$4:$E$4,0),0)/100*8760/10^3</f>
        <v>0</v>
      </c>
      <c r="BS20" s="40">
        <f>BI20*VLOOKUP(BS$12,別紙!$B$4:$E$10,MATCH("設備利用率",別紙!$B$4:$E$4,0),0)/100*8760/10^3</f>
        <v>0</v>
      </c>
      <c r="BT20" s="40">
        <f>BJ20*VLOOKUP(BT$12,別紙!$B$4:$E$10,MATCH("設備利用率",別紙!$B$4:$E$4,0),0)/100*8760/10^3</f>
        <v>700.8</v>
      </c>
      <c r="BU20" s="40">
        <f t="shared" si="6"/>
        <v>5035.5973050000011</v>
      </c>
      <c r="BV20" s="42"/>
      <c r="BW20" s="38" t="str">
        <f t="shared" si="7"/>
        <v>01511</v>
      </c>
      <c r="BX20" s="38" t="str">
        <f t="shared" si="8"/>
        <v>猿払村</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20531.753676582357</v>
      </c>
      <c r="BZ20" s="42"/>
      <c r="CA20" s="38" t="str">
        <f t="shared" si="9"/>
        <v>01511</v>
      </c>
      <c r="CB20" s="38" t="str">
        <f t="shared" si="10"/>
        <v>猿払村</v>
      </c>
      <c r="CC20" s="260">
        <f t="shared" si="11"/>
        <v>4.6688454629831913E-3</v>
      </c>
      <c r="CD20" s="260">
        <f t="shared" si="1"/>
        <v>2.3064180851736435E-3</v>
      </c>
      <c r="CE20" s="260">
        <f t="shared" si="1"/>
        <v>0.20415123705583618</v>
      </c>
      <c r="CF20" s="260">
        <f t="shared" si="1"/>
        <v>0</v>
      </c>
      <c r="CG20" s="260">
        <f t="shared" si="1"/>
        <v>0</v>
      </c>
      <c r="CH20" s="260">
        <f t="shared" si="1"/>
        <v>3.4132495988362772E-2</v>
      </c>
      <c r="CI20" s="260">
        <f t="shared" si="12"/>
        <v>0.24525899659235581</v>
      </c>
      <c r="CK20" s="20" t="str">
        <f t="shared" si="13"/>
        <v>01511</v>
      </c>
      <c r="CL20" s="20" t="str">
        <f t="shared" si="14"/>
        <v>猿払村</v>
      </c>
      <c r="CM20" s="20">
        <f>VLOOKUP($CK20&amp;"_"&amp;$AZ$7,データシート1!$A:$BS,MATCH("ca_太陽光発電（10kW未満）",データシート1!$A$1:$BS$1,0),0)</f>
        <v>13</v>
      </c>
      <c r="CN20" s="20">
        <f>VLOOKUP($CK20&amp;"_"&amp;$AZ$5,データシート1!$A:$BS,MATCH("ab_家庭",データシート1!$A$1:$BS$1,0),0)</f>
        <v>1224</v>
      </c>
      <c r="CO20" s="260">
        <f t="shared" si="15"/>
        <v>1.0620915032679739E-2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31403</v>
      </c>
      <c r="AY21" s="20" t="str">
        <f>IF(IFERROR(比較地域マスタ!$Z14,"")=0,"",IFERROR(比較地域マスタ!$Z14,""))</f>
        <v>江府町</v>
      </c>
      <c r="BC21" s="960" t="str">
        <f t="shared" si="0"/>
        <v>31403</v>
      </c>
      <c r="BD21" s="123" t="str">
        <f t="shared" si="2"/>
        <v>江府町</v>
      </c>
      <c r="BE21" s="40">
        <f>VLOOKUP($BC21&amp;"_"&amp;$AZ$7,データシート1!$A:$BS,MATCH("cb_"&amp;BE$12,データシート1!$A$1:$BS$1,0),0)</f>
        <v>136.10000000000002</v>
      </c>
      <c r="BF21" s="40">
        <f>VLOOKUP($BC21&amp;"_"&amp;$AZ$7,データシート1!$A:$BS,MATCH("cb_"&amp;BF$12,データシート1!$A$1:$BS$1,0),0)</f>
        <v>71.900000000000006</v>
      </c>
      <c r="BG21" s="40">
        <f>VLOOKUP($BC21&amp;"_"&amp;$AZ$7,データシート1!$A:$BS,MATCH("cb_"&amp;BG$12,データシート1!$A$1:$BS$1,0),0)</f>
        <v>0</v>
      </c>
      <c r="BH21" s="40">
        <f>VLOOKUP($BC21&amp;"_"&amp;$AZ$7,データシート1!$A:$BS,MATCH("cb_"&amp;BH$12,データシート1!$A$1:$BS$1,0),0)</f>
        <v>675</v>
      </c>
      <c r="BI21" s="40">
        <f>VLOOKUP($BC21&amp;"_"&amp;$AZ$7,データシート1!$A:$BS,MATCH("cb_"&amp;BI$12,データシート1!$A$1:$BS$1,0),0)</f>
        <v>0</v>
      </c>
      <c r="BJ21" s="40">
        <f>VLOOKUP($BC21&amp;"_"&amp;$AZ$7,データシート1!$A:$BS,MATCH("cb_"&amp;BJ$12,データシート1!$A$1:$BS$1,0),0)</f>
        <v>0</v>
      </c>
      <c r="BK21" s="40">
        <f t="shared" si="3"/>
        <v>883</v>
      </c>
      <c r="BL21" s="42"/>
      <c r="BM21" s="960" t="str">
        <f t="shared" si="4"/>
        <v>31403</v>
      </c>
      <c r="BN21" s="123" t="str">
        <f t="shared" si="5"/>
        <v>江府町</v>
      </c>
      <c r="BO21" s="40">
        <f>BE21*VLOOKUP(BO$12,別紙!$B$4:$E$10,MATCH("設備利用率",別紙!$B$4:$E$4,0),0)/100*8760/10^3</f>
        <v>163.33633200000003</v>
      </c>
      <c r="BP21" s="40">
        <f>BF21*VLOOKUP(BP$12,別紙!$B$4:$E$10,MATCH("設備利用率",別紙!$B$4:$E$4,0),0)/100*8760/10^3</f>
        <v>95.106444000000025</v>
      </c>
      <c r="BQ21" s="40">
        <f>BG21*VLOOKUP(BQ$12,別紙!$B$4:$E$10,MATCH("設備利用率",別紙!$B$4:$E$4,0),0)/100*8760/10^3</f>
        <v>0</v>
      </c>
      <c r="BR21" s="40">
        <f>BH21*VLOOKUP(BR$12,別紙!$B$4:$E$10,MATCH("設備利用率",別紙!$B$4:$E$4,0),0)/100*8760/10^3</f>
        <v>3547.8</v>
      </c>
      <c r="BS21" s="40">
        <f>BI21*VLOOKUP(BS$12,別紙!$B$4:$E$10,MATCH("設備利用率",別紙!$B$4:$E$4,0),0)/100*8760/10^3</f>
        <v>0</v>
      </c>
      <c r="BT21" s="40">
        <f>BJ21*VLOOKUP(BT$12,別紙!$B$4:$E$10,MATCH("設備利用率",別紙!$B$4:$E$4,0),0)/100*8760/10^3</f>
        <v>0</v>
      </c>
      <c r="BU21" s="40">
        <f t="shared" si="6"/>
        <v>3806.242776</v>
      </c>
      <c r="BV21" s="42"/>
      <c r="BW21" s="38" t="str">
        <f t="shared" si="7"/>
        <v>31403</v>
      </c>
      <c r="BX21" s="38" t="str">
        <f t="shared" si="8"/>
        <v>江府町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14957.58557764995</v>
      </c>
      <c r="BZ21" s="42"/>
      <c r="CA21" s="38" t="str">
        <f t="shared" si="9"/>
        <v>31403</v>
      </c>
      <c r="CB21" s="38" t="str">
        <f t="shared" si="10"/>
        <v>江府町</v>
      </c>
      <c r="CC21" s="260">
        <f t="shared" si="11"/>
        <v>1.0919966404475186E-2</v>
      </c>
      <c r="CD21" s="260">
        <f t="shared" si="1"/>
        <v>6.3584088157991742E-3</v>
      </c>
      <c r="CE21" s="260">
        <f t="shared" si="1"/>
        <v>0</v>
      </c>
      <c r="CF21" s="260">
        <f t="shared" si="1"/>
        <v>0.2371906870652456</v>
      </c>
      <c r="CG21" s="260">
        <f t="shared" si="1"/>
        <v>0</v>
      </c>
      <c r="CH21" s="260">
        <f t="shared" si="1"/>
        <v>0</v>
      </c>
      <c r="CI21" s="260">
        <f t="shared" si="12"/>
        <v>0.25446906228551996</v>
      </c>
      <c r="CK21" s="20" t="str">
        <f t="shared" si="13"/>
        <v>31403</v>
      </c>
      <c r="CL21" s="20" t="str">
        <f t="shared" si="14"/>
        <v>江府町</v>
      </c>
      <c r="CM21" s="20">
        <f>VLOOKUP($CK21&amp;"_"&amp;$AZ$7,データシート1!$A:$BS,MATCH("ca_太陽光発電（10kW未満）",データシート1!$A$1:$BS$1,0),0)</f>
        <v>24</v>
      </c>
      <c r="CN21" s="20">
        <f>VLOOKUP($CK21&amp;"_"&amp;$AZ$5,データシート1!$A:$BS,MATCH("ab_家庭",データシート1!$A$1:$BS$1,0),0)</f>
        <v>1014</v>
      </c>
      <c r="CO21" s="260">
        <f t="shared" si="15"/>
        <v>2.3668639053254437E-2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01393</v>
      </c>
      <c r="AY22" s="20" t="str">
        <f>IF(IFERROR(比較地域マスタ!$Z15,"")=0,"",IFERROR(比較地域マスタ!$Z15,""))</f>
        <v>黒松内町</v>
      </c>
      <c r="BC22" s="960" t="str">
        <f t="shared" si="0"/>
        <v>01393</v>
      </c>
      <c r="BD22" s="123" t="str">
        <f t="shared" si="2"/>
        <v>黒松内町</v>
      </c>
      <c r="BE22" s="40">
        <f>VLOOKUP($BC22&amp;"_"&amp;$AZ$7,データシート1!$A:$BS,MATCH("cb_"&amp;BE$12,データシート1!$A$1:$BS$1,0),0)</f>
        <v>104.30000000000001</v>
      </c>
      <c r="BF22" s="40">
        <f>VLOOKUP($BC22&amp;"_"&amp;$AZ$7,データシート1!$A:$BS,MATCH("cb_"&amp;BF$12,データシート1!$A$1:$BS$1,0),0)</f>
        <v>168.5</v>
      </c>
      <c r="BG22" s="40">
        <f>VLOOKUP($BC22&amp;"_"&amp;$AZ$7,データシート1!$A:$BS,MATCH("cb_"&amp;BG$12,データシート1!$A$1:$BS$1,0),0)</f>
        <v>4604.8999999999996</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4877.7</v>
      </c>
      <c r="BL22" s="42"/>
      <c r="BM22" s="960" t="str">
        <f t="shared" si="4"/>
        <v>01393</v>
      </c>
      <c r="BN22" s="123" t="str">
        <f t="shared" si="5"/>
        <v>黒松内町</v>
      </c>
      <c r="BO22" s="40">
        <f>BE22*VLOOKUP(BO$12,別紙!$B$4:$E$10,MATCH("設備利用率",別紙!$B$4:$E$4,0),0)/100*8760/10^3</f>
        <v>125.17251600000002</v>
      </c>
      <c r="BP22" s="40">
        <f>BF22*VLOOKUP(BP$12,別紙!$B$4:$E$10,MATCH("設備利用率",別紙!$B$4:$E$4,0),0)/100*8760/10^3</f>
        <v>222.88506000000001</v>
      </c>
      <c r="BQ22" s="40">
        <f>BG22*VLOOKUP(BQ$12,別紙!$B$4:$E$10,MATCH("設備利用率",別紙!$B$4:$E$4,0),0)/100*8760/10^3</f>
        <v>10004.053151999999</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10352.110727999998</v>
      </c>
      <c r="BV22" s="42"/>
      <c r="BW22" s="38" t="str">
        <f t="shared" si="7"/>
        <v>01393</v>
      </c>
      <c r="BX22" s="38" t="str">
        <f t="shared" si="8"/>
        <v>黒松内町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12918.078350887192</v>
      </c>
      <c r="BZ22" s="42"/>
      <c r="CA22" s="38" t="str">
        <f t="shared" si="9"/>
        <v>01393</v>
      </c>
      <c r="CB22" s="38" t="str">
        <f t="shared" si="10"/>
        <v>黒松内町</v>
      </c>
      <c r="CC22" s="260">
        <f t="shared" si="11"/>
        <v>9.6897164268556542E-3</v>
      </c>
      <c r="CD22" s="260">
        <f t="shared" si="1"/>
        <v>1.7253731859018538E-2</v>
      </c>
      <c r="CE22" s="260">
        <f t="shared" si="1"/>
        <v>0.77442270284054571</v>
      </c>
      <c r="CF22" s="260">
        <f t="shared" si="1"/>
        <v>0</v>
      </c>
      <c r="CG22" s="260">
        <f t="shared" si="1"/>
        <v>0</v>
      </c>
      <c r="CH22" s="260">
        <f t="shared" si="1"/>
        <v>0</v>
      </c>
      <c r="CI22" s="260">
        <f t="shared" si="12"/>
        <v>0.80136615112641985</v>
      </c>
      <c r="CK22" s="20" t="str">
        <f t="shared" si="13"/>
        <v>01393</v>
      </c>
      <c r="CL22" s="20" t="str">
        <f t="shared" si="14"/>
        <v>黒松内町</v>
      </c>
      <c r="CM22" s="20">
        <f>VLOOKUP($CK22&amp;"_"&amp;$AZ$7,データシート1!$A:$BS,MATCH("ca_太陽光発電（10kW未満）",データシート1!$A$1:$BS$1,0),0)</f>
        <v>15</v>
      </c>
      <c r="CN22" s="20">
        <f>VLOOKUP($CK22&amp;"_"&amp;$AZ$5,データシート1!$A:$BS,MATCH("ab_家庭",データシート1!$A$1:$BS$1,0),0)</f>
        <v>1465</v>
      </c>
      <c r="CO22" s="260">
        <f t="shared" si="15"/>
        <v>1.0238907849829351E-2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32526</v>
      </c>
      <c r="AY23" s="20" t="str">
        <f>IF(IFERROR(比較地域マスタ!$Z16,"")=0,"",IFERROR(比較地域マスタ!$Z16,""))</f>
        <v>西ノ島町</v>
      </c>
      <c r="BC23" s="960" t="str">
        <f t="shared" si="0"/>
        <v>32526</v>
      </c>
      <c r="BD23" s="123" t="str">
        <f t="shared" si="2"/>
        <v>西ノ島町</v>
      </c>
      <c r="BE23" s="40">
        <f>VLOOKUP($BC23&amp;"_"&amp;$AZ$7,データシート1!$A:$BS,MATCH("cb_"&amp;BE$12,データシート1!$A$1:$BS$1,0),0)</f>
        <v>10</v>
      </c>
      <c r="BF23" s="40">
        <f>VLOOKUP($BC23&amp;"_"&amp;$AZ$7,データシート1!$A:$BS,MATCH("cb_"&amp;BF$12,データシート1!$A$1:$BS$1,0),0)</f>
        <v>0</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10</v>
      </c>
      <c r="BL23" s="42"/>
      <c r="BM23" s="960" t="str">
        <f t="shared" si="4"/>
        <v>32526</v>
      </c>
      <c r="BN23" s="123" t="str">
        <f t="shared" si="5"/>
        <v>西ノ島町</v>
      </c>
      <c r="BO23" s="40">
        <f>BE23*VLOOKUP(BO$12,別紙!$B$4:$E$10,MATCH("設備利用率",別紙!$B$4:$E$4,0),0)/100*8760/10^3</f>
        <v>12.001200000000001</v>
      </c>
      <c r="BP23" s="40">
        <f>BF23*VLOOKUP(BP$12,別紙!$B$4:$E$10,MATCH("設備利用率",別紙!$B$4:$E$4,0),0)/100*8760/10^3</f>
        <v>0</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12.001200000000001</v>
      </c>
      <c r="BV23" s="42"/>
      <c r="BW23" s="38" t="str">
        <f t="shared" si="7"/>
        <v>32526</v>
      </c>
      <c r="BX23" s="38" t="str">
        <f t="shared" si="8"/>
        <v>西ノ島町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16941.318172789361</v>
      </c>
      <c r="BZ23" s="42"/>
      <c r="CA23" s="38" t="str">
        <f t="shared" si="9"/>
        <v>32526</v>
      </c>
      <c r="CB23" s="38" t="str">
        <f t="shared" si="10"/>
        <v>西ノ島町</v>
      </c>
      <c r="CC23" s="260">
        <f t="shared" si="11"/>
        <v>7.083982413644748E-4</v>
      </c>
      <c r="CD23" s="260">
        <f t="shared" si="1"/>
        <v>0</v>
      </c>
      <c r="CE23" s="260">
        <f t="shared" si="1"/>
        <v>0</v>
      </c>
      <c r="CF23" s="260">
        <f t="shared" si="1"/>
        <v>0</v>
      </c>
      <c r="CG23" s="260">
        <f t="shared" si="1"/>
        <v>0</v>
      </c>
      <c r="CH23" s="260">
        <f t="shared" si="1"/>
        <v>0</v>
      </c>
      <c r="CI23" s="260">
        <f t="shared" si="12"/>
        <v>7.083982413644748E-4</v>
      </c>
      <c r="CK23" s="20" t="str">
        <f t="shared" si="13"/>
        <v>32526</v>
      </c>
      <c r="CL23" s="20" t="str">
        <f t="shared" si="14"/>
        <v>西ノ島町</v>
      </c>
      <c r="CM23" s="20">
        <f>VLOOKUP($CK23&amp;"_"&amp;$AZ$7,データシート1!$A:$BS,MATCH("ca_太陽光発電（10kW未満）",データシート1!$A$1:$BS$1,0),0)</f>
        <v>3</v>
      </c>
      <c r="CN23" s="20">
        <f>VLOOKUP($CK23&amp;"_"&amp;$AZ$5,データシート1!$A:$BS,MATCH("ab_家庭",データシート1!$A$1:$BS$1,0),0)</f>
        <v>1501</v>
      </c>
      <c r="CO23" s="260">
        <f t="shared" si="15"/>
        <v>1.9986675549633578E-3</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45430</v>
      </c>
      <c r="AY24" s="20" t="str">
        <f>IF(IFERROR(比較地域マスタ!$Z17,"")=0,"",IFERROR(比較地域マスタ!$Z17,""))</f>
        <v>椎葉村</v>
      </c>
      <c r="BC24" s="960" t="str">
        <f t="shared" si="0"/>
        <v>45430</v>
      </c>
      <c r="BD24" s="123" t="str">
        <f t="shared" si="2"/>
        <v>椎葉村</v>
      </c>
      <c r="BE24" s="40">
        <f>VLOOKUP($BC24&amp;"_"&amp;$AZ$7,データシート1!$A:$BS,MATCH("cb_"&amp;BE$12,データシート1!$A$1:$BS$1,0),0)</f>
        <v>96.5</v>
      </c>
      <c r="BF24" s="40">
        <f>VLOOKUP($BC24&amp;"_"&amp;$AZ$7,データシート1!$A:$BS,MATCH("cb_"&amp;BF$12,データシート1!$A$1:$BS$1,0),0)</f>
        <v>87.44</v>
      </c>
      <c r="BG24" s="40">
        <f>VLOOKUP($BC24&amp;"_"&amp;$AZ$7,データシート1!$A:$BS,MATCH("cb_"&amp;BG$12,データシート1!$A$1:$BS$1,0),0)</f>
        <v>0</v>
      </c>
      <c r="BH24" s="40">
        <f>VLOOKUP($BC24&amp;"_"&amp;$AZ$7,データシート1!$A:$BS,MATCH("cb_"&amp;BH$12,データシート1!$A$1:$BS$1,0),0)</f>
        <v>1080</v>
      </c>
      <c r="BI24" s="40">
        <f>VLOOKUP($BC24&amp;"_"&amp;$AZ$7,データシート1!$A:$BS,MATCH("cb_"&amp;BI$12,データシート1!$A$1:$BS$1,0),0)</f>
        <v>0</v>
      </c>
      <c r="BJ24" s="40">
        <f>VLOOKUP($BC24&amp;"_"&amp;$AZ$7,データシート1!$A:$BS,MATCH("cb_"&amp;BJ$12,データシート1!$A$1:$BS$1,0),0)</f>
        <v>0</v>
      </c>
      <c r="BK24" s="40">
        <f t="shared" si="3"/>
        <v>1263.94</v>
      </c>
      <c r="BL24" s="42"/>
      <c r="BM24" s="960" t="str">
        <f t="shared" si="4"/>
        <v>45430</v>
      </c>
      <c r="BN24" s="123" t="str">
        <f t="shared" si="5"/>
        <v>椎葉村</v>
      </c>
      <c r="BO24" s="40">
        <f>BE24*VLOOKUP(BO$12,別紙!$B$4:$E$10,MATCH("設備利用率",別紙!$B$4:$E$4,0),0)/100*8760/10^3</f>
        <v>115.81158000000001</v>
      </c>
      <c r="BP24" s="40">
        <f>BF24*VLOOKUP(BP$12,別紙!$B$4:$E$10,MATCH("設備利用率",別紙!$B$4:$E$4,0),0)/100*8760/10^3</f>
        <v>115.6621344</v>
      </c>
      <c r="BQ24" s="40">
        <f>BG24*VLOOKUP(BQ$12,別紙!$B$4:$E$10,MATCH("設備利用率",別紙!$B$4:$E$4,0),0)/100*8760/10^3</f>
        <v>0</v>
      </c>
      <c r="BR24" s="40">
        <f>BH24*VLOOKUP(BR$12,別紙!$B$4:$E$10,MATCH("設備利用率",別紙!$B$4:$E$4,0),0)/100*8760/10^3</f>
        <v>5676.48</v>
      </c>
      <c r="BS24" s="40">
        <f>BI24*VLOOKUP(BS$12,別紙!$B$4:$E$10,MATCH("設備利用率",別紙!$B$4:$E$4,0),0)/100*8760/10^3</f>
        <v>0</v>
      </c>
      <c r="BT24" s="40">
        <f>BJ24*VLOOKUP(BT$12,別紙!$B$4:$E$10,MATCH("設備利用率",別紙!$B$4:$E$4,0),0)/100*8760/10^3</f>
        <v>0</v>
      </c>
      <c r="BU24" s="40">
        <f t="shared" si="6"/>
        <v>5907.9537143999996</v>
      </c>
      <c r="BV24" s="42"/>
      <c r="BW24" s="38" t="str">
        <f t="shared" si="7"/>
        <v>45430</v>
      </c>
      <c r="BX24" s="38" t="str">
        <f t="shared" si="8"/>
        <v>椎葉村</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10498.721786897599</v>
      </c>
      <c r="BZ24" s="42"/>
      <c r="CA24" s="38" t="str">
        <f t="shared" si="9"/>
        <v>45430</v>
      </c>
      <c r="CB24" s="38" t="str">
        <f t="shared" si="10"/>
        <v>椎葉村</v>
      </c>
      <c r="CC24" s="260">
        <f t="shared" si="11"/>
        <v>1.1031017141966065E-2</v>
      </c>
      <c r="CD24" s="260">
        <f t="shared" si="1"/>
        <v>1.1016782494831543E-2</v>
      </c>
      <c r="CE24" s="260">
        <f t="shared" si="1"/>
        <v>0</v>
      </c>
      <c r="CF24" s="260">
        <f t="shared" si="1"/>
        <v>0.54068296267115534</v>
      </c>
      <c r="CG24" s="260">
        <f t="shared" si="1"/>
        <v>0</v>
      </c>
      <c r="CH24" s="260">
        <f t="shared" si="1"/>
        <v>0</v>
      </c>
      <c r="CI24" s="260">
        <f t="shared" si="12"/>
        <v>0.56273076230795294</v>
      </c>
      <c r="CK24" s="20" t="str">
        <f t="shared" si="13"/>
        <v>45430</v>
      </c>
      <c r="CL24" s="20" t="str">
        <f t="shared" si="14"/>
        <v>椎葉村</v>
      </c>
      <c r="CM24" s="20">
        <f>VLOOKUP($CK24&amp;"_"&amp;$AZ$7,データシート1!$A:$BS,MATCH("ca_太陽光発電（10kW未満）",データシート1!$A$1:$BS$1,0),0)</f>
        <v>19</v>
      </c>
      <c r="CN24" s="20">
        <f>VLOOKUP($CK24&amp;"_"&amp;$AZ$5,データシート1!$A:$BS,MATCH("ab_家庭",データシート1!$A$1:$BS$1,0),0)</f>
        <v>1196</v>
      </c>
      <c r="CO24" s="260">
        <f t="shared" si="15"/>
        <v>1.588628762541806E-2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02304</v>
      </c>
      <c r="AY25" s="20" t="str">
        <f>IF(IFERROR(比較地域マスタ!$Z18,"")=0,"",IFERROR(比較地域マスタ!$Z18,""))</f>
        <v>蓬田村</v>
      </c>
      <c r="BC25" s="960" t="str">
        <f t="shared" si="0"/>
        <v>02304</v>
      </c>
      <c r="BD25" s="123" t="str">
        <f t="shared" si="2"/>
        <v>蓬田村</v>
      </c>
      <c r="BE25" s="40">
        <f>VLOOKUP($BC25&amp;"_"&amp;$AZ$7,データシート1!$A:$BS,MATCH("cb_"&amp;BE$12,データシート1!$A$1:$BS$1,0),0)</f>
        <v>46.5</v>
      </c>
      <c r="BF25" s="40">
        <f>VLOOKUP($BC25&amp;"_"&amp;$AZ$7,データシート1!$A:$BS,MATCH("cb_"&amp;BF$12,データシート1!$A$1:$BS$1,0),0)</f>
        <v>11</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57.5</v>
      </c>
      <c r="BL25" s="42"/>
      <c r="BM25" s="960" t="str">
        <f t="shared" si="4"/>
        <v>02304</v>
      </c>
      <c r="BN25" s="123" t="str">
        <f t="shared" si="5"/>
        <v>蓬田村</v>
      </c>
      <c r="BO25" s="40">
        <f>BE25*VLOOKUP(BO$12,別紙!$B$4:$E$10,MATCH("設備利用率",別紙!$B$4:$E$4,0),0)/100*8760/10^3</f>
        <v>55.805579999999999</v>
      </c>
      <c r="BP25" s="40">
        <f>BF25*VLOOKUP(BP$12,別紙!$B$4:$E$10,MATCH("設備利用率",別紙!$B$4:$E$4,0),0)/100*8760/10^3</f>
        <v>14.550360000000001</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70.355940000000004</v>
      </c>
      <c r="BV25" s="42"/>
      <c r="BW25" s="38" t="str">
        <f t="shared" si="7"/>
        <v>02304</v>
      </c>
      <c r="BX25" s="38" t="str">
        <f t="shared" si="8"/>
        <v>蓬田村</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9063.6373892653901</v>
      </c>
      <c r="BZ25" s="42"/>
      <c r="CA25" s="38" t="str">
        <f t="shared" si="9"/>
        <v>02304</v>
      </c>
      <c r="CB25" s="38" t="str">
        <f t="shared" si="10"/>
        <v>蓬田村</v>
      </c>
      <c r="CC25" s="260">
        <f t="shared" si="11"/>
        <v>6.157084358438026E-3</v>
      </c>
      <c r="CD25" s="260">
        <f t="shared" si="1"/>
        <v>1.6053554853411134E-3</v>
      </c>
      <c r="CE25" s="260">
        <f t="shared" si="1"/>
        <v>0</v>
      </c>
      <c r="CF25" s="260">
        <f t="shared" si="1"/>
        <v>0</v>
      </c>
      <c r="CG25" s="260">
        <f t="shared" si="1"/>
        <v>0</v>
      </c>
      <c r="CH25" s="260">
        <f t="shared" si="1"/>
        <v>0</v>
      </c>
      <c r="CI25" s="260">
        <f t="shared" si="12"/>
        <v>7.7624398437791398E-3</v>
      </c>
      <c r="CK25" s="20" t="str">
        <f t="shared" si="13"/>
        <v>02304</v>
      </c>
      <c r="CL25" s="20" t="str">
        <f t="shared" si="14"/>
        <v>蓬田村</v>
      </c>
      <c r="CM25" s="20">
        <f>VLOOKUP($CK25&amp;"_"&amp;$AZ$7,データシート1!$A:$BS,MATCH("ca_太陽光発電（10kW未満）",データシート1!$A$1:$BS$1,0),0)</f>
        <v>9</v>
      </c>
      <c r="CN25" s="20">
        <f>VLOOKUP($CK25&amp;"_"&amp;$AZ$5,データシート1!$A:$BS,MATCH("ab_家庭",データシート1!$A$1:$BS$1,0),0)</f>
        <v>1145</v>
      </c>
      <c r="CO25" s="260">
        <f t="shared" si="15"/>
        <v>7.8602620087336247E-3</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13421</v>
      </c>
      <c r="AY26" s="20" t="str">
        <f>IF(IFERROR(比較地域マスタ!$Z19,"")=0,"",IFERROR(比較地域マスタ!$Z19,""))</f>
        <v>小笠原村</v>
      </c>
      <c r="BC26" s="960" t="str">
        <f t="shared" si="0"/>
        <v>13421</v>
      </c>
      <c r="BD26" s="123" t="str">
        <f t="shared" si="2"/>
        <v>小笠原村</v>
      </c>
      <c r="BE26" s="40">
        <f>VLOOKUP($BC26&amp;"_"&amp;$AZ$7,データシート1!$A:$BS,MATCH("cb_"&amp;BE$12,データシート1!$A$1:$BS$1,0),0)</f>
        <v>39.5</v>
      </c>
      <c r="BF26" s="40">
        <f>VLOOKUP($BC26&amp;"_"&amp;$AZ$7,データシート1!$A:$BS,MATCH("cb_"&amp;BF$12,データシート1!$A$1:$BS$1,0),0)</f>
        <v>128</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167.5</v>
      </c>
      <c r="BL26" s="42"/>
      <c r="BM26" s="960" t="str">
        <f t="shared" si="4"/>
        <v>13421</v>
      </c>
      <c r="BN26" s="123" t="str">
        <f t="shared" si="5"/>
        <v>小笠原村</v>
      </c>
      <c r="BO26" s="40">
        <f>BE26*VLOOKUP(BO$12,別紙!$B$4:$E$10,MATCH("設備利用率",別紙!$B$4:$E$4,0),0)/100*8760/10^3</f>
        <v>47.404740000000004</v>
      </c>
      <c r="BP26" s="40">
        <f>BF26*VLOOKUP(BP$12,別紙!$B$4:$E$10,MATCH("設備利用率",別紙!$B$4:$E$4,0),0)/100*8760/10^3</f>
        <v>169.31327999999999</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216.71802</v>
      </c>
      <c r="BV26" s="42"/>
      <c r="BW26" s="38" t="str">
        <f t="shared" si="7"/>
        <v>13421</v>
      </c>
      <c r="BX26" s="38" t="str">
        <f t="shared" si="8"/>
        <v>小笠原村</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17806.564575763699</v>
      </c>
      <c r="BZ26" s="42"/>
      <c r="CA26" s="38" t="str">
        <f t="shared" si="9"/>
        <v>13421</v>
      </c>
      <c r="CB26" s="38" t="str">
        <f t="shared" si="10"/>
        <v>小笠原村</v>
      </c>
      <c r="CC26" s="260">
        <f t="shared" si="11"/>
        <v>2.6622058285471878E-3</v>
      </c>
      <c r="CD26" s="260">
        <f t="shared" si="1"/>
        <v>9.5084753310838103E-3</v>
      </c>
      <c r="CE26" s="260">
        <f t="shared" si="1"/>
        <v>0</v>
      </c>
      <c r="CF26" s="260">
        <f t="shared" si="1"/>
        <v>0</v>
      </c>
      <c r="CG26" s="260">
        <f t="shared" si="1"/>
        <v>0</v>
      </c>
      <c r="CH26" s="260">
        <f t="shared" si="1"/>
        <v>0</v>
      </c>
      <c r="CI26" s="260">
        <f t="shared" si="12"/>
        <v>1.2170681159630999E-2</v>
      </c>
      <c r="CK26" s="20" t="str">
        <f t="shared" si="13"/>
        <v>13421</v>
      </c>
      <c r="CL26" s="20" t="str">
        <f t="shared" si="14"/>
        <v>小笠原村</v>
      </c>
      <c r="CM26" s="20">
        <f>VLOOKUP($CK26&amp;"_"&amp;$AZ$7,データシート1!$A:$BS,MATCH("ca_太陽光発電（10kW未満）",データシート1!$A$1:$BS$1,0),0)</f>
        <v>7</v>
      </c>
      <c r="CN26" s="20">
        <f>VLOOKUP($CK26&amp;"_"&amp;$AZ$5,データシート1!$A:$BS,MATCH("ab_家庭",データシート1!$A$1:$BS$1,0),0)</f>
        <v>1499</v>
      </c>
      <c r="CO26" s="260">
        <f t="shared" si="15"/>
        <v>4.6697798532354907E-3</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01425</v>
      </c>
      <c r="AY27" s="20" t="str">
        <f>IF(IFERROR(比較地域マスタ!$Z20,"")=0,"",IFERROR(比較地域マスタ!$Z20,""))</f>
        <v>上砂川町</v>
      </c>
      <c r="BC27" s="960" t="str">
        <f t="shared" si="0"/>
        <v>01425</v>
      </c>
      <c r="BD27" s="123" t="str">
        <f t="shared" si="2"/>
        <v>上砂川町</v>
      </c>
      <c r="BE27" s="40">
        <f>VLOOKUP($BC27&amp;"_"&amp;$AZ$7,データシート1!$A:$BS,MATCH("cb_"&amp;BE$12,データシート1!$A$1:$BS$1,0),0)</f>
        <v>9.3000000000000007</v>
      </c>
      <c r="BF27" s="40">
        <f>VLOOKUP($BC27&amp;"_"&amp;$AZ$7,データシート1!$A:$BS,MATCH("cb_"&amp;BF$12,データシート1!$A$1:$BS$1,0),0)</f>
        <v>0</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9.3000000000000007</v>
      </c>
      <c r="BL27" s="42"/>
      <c r="BM27" s="960" t="str">
        <f t="shared" si="4"/>
        <v>01425</v>
      </c>
      <c r="BN27" s="123" t="str">
        <f t="shared" si="5"/>
        <v>上砂川町</v>
      </c>
      <c r="BO27" s="40">
        <f>BE27*VLOOKUP(BO$12,別紙!$B$4:$E$10,MATCH("設備利用率",別紙!$B$4:$E$4,0),0)/100*8760/10^3</f>
        <v>11.161116</v>
      </c>
      <c r="BP27" s="40">
        <f>BF27*VLOOKUP(BP$12,別紙!$B$4:$E$10,MATCH("設備利用率",別紙!$B$4:$E$4,0),0)/100*8760/10^3</f>
        <v>0</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11.161116</v>
      </c>
      <c r="BV27" s="42"/>
      <c r="BW27" s="38" t="str">
        <f t="shared" si="7"/>
        <v>01425</v>
      </c>
      <c r="BX27" s="38" t="str">
        <f t="shared" si="8"/>
        <v>上砂川町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12557.664982049577</v>
      </c>
      <c r="BZ27" s="42"/>
      <c r="CA27" s="38" t="str">
        <f t="shared" si="9"/>
        <v>01425</v>
      </c>
      <c r="CB27" s="38" t="str">
        <f t="shared" si="10"/>
        <v>上砂川町</v>
      </c>
      <c r="CC27" s="260">
        <f t="shared" si="11"/>
        <v>8.8878911931112518E-4</v>
      </c>
      <c r="CD27" s="260">
        <f t="shared" si="1"/>
        <v>0</v>
      </c>
      <c r="CE27" s="260">
        <f t="shared" si="1"/>
        <v>0</v>
      </c>
      <c r="CF27" s="260">
        <f t="shared" si="1"/>
        <v>0</v>
      </c>
      <c r="CG27" s="260">
        <f t="shared" si="1"/>
        <v>0</v>
      </c>
      <c r="CH27" s="260">
        <f t="shared" si="1"/>
        <v>0</v>
      </c>
      <c r="CI27" s="260">
        <f t="shared" si="12"/>
        <v>8.8878911931112518E-4</v>
      </c>
      <c r="CK27" s="20" t="str">
        <f t="shared" si="13"/>
        <v>01425</v>
      </c>
      <c r="CL27" s="20" t="str">
        <f t="shared" si="14"/>
        <v>上砂川町</v>
      </c>
      <c r="CM27" s="20">
        <f>VLOOKUP($CK27&amp;"_"&amp;$AZ$7,データシート1!$A:$BS,MATCH("ca_太陽光発電（10kW未満）",データシート1!$A$1:$BS$1,0),0)</f>
        <v>3</v>
      </c>
      <c r="CN27" s="20">
        <f>VLOOKUP($CK27&amp;"_"&amp;$AZ$5,データシート1!$A:$BS,MATCH("ab_家庭",データシート1!$A$1:$BS$1,0),0)</f>
        <v>1648</v>
      </c>
      <c r="CO27" s="260">
        <f t="shared" si="15"/>
        <v>1.8203883495145632E-3</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01456</v>
      </c>
      <c r="AY28" s="20" t="str">
        <f>IF(IFERROR(比較地域マスタ!$Z21,"")=0,"",IFERROR(比較地域マスタ!$Z21,""))</f>
        <v>愛別町</v>
      </c>
      <c r="BC28" s="960" t="str">
        <f t="shared" si="0"/>
        <v>01456</v>
      </c>
      <c r="BD28" s="123" t="str">
        <f t="shared" si="2"/>
        <v>愛別町</v>
      </c>
      <c r="BE28" s="40">
        <f>VLOOKUP($BC28&amp;"_"&amp;$AZ$7,データシート1!$A:$BS,MATCH("cb_"&amp;BE$12,データシート1!$A$1:$BS$1,0),0)</f>
        <v>116.99</v>
      </c>
      <c r="BF28" s="40">
        <f>VLOOKUP($BC28&amp;"_"&amp;$AZ$7,データシート1!$A:$BS,MATCH("cb_"&amp;BF$12,データシート1!$A$1:$BS$1,0),0)</f>
        <v>129.19999999999999</v>
      </c>
      <c r="BG28" s="40">
        <f>VLOOKUP($BC28&amp;"_"&amp;$AZ$7,データシート1!$A:$BS,MATCH("cb_"&amp;BG$12,データシート1!$A$1:$BS$1,0),0)</f>
        <v>0</v>
      </c>
      <c r="BH28" s="40">
        <f>VLOOKUP($BC28&amp;"_"&amp;$AZ$7,データシート1!$A:$BS,MATCH("cb_"&amp;BH$12,データシート1!$A$1:$BS$1,0),0)</f>
        <v>290</v>
      </c>
      <c r="BI28" s="40">
        <f>VLOOKUP($BC28&amp;"_"&amp;$AZ$7,データシート1!$A:$BS,MATCH("cb_"&amp;BI$12,データシート1!$A$1:$BS$1,0),0)</f>
        <v>0</v>
      </c>
      <c r="BJ28" s="40">
        <f>VLOOKUP($BC28&amp;"_"&amp;$AZ$7,データシート1!$A:$BS,MATCH("cb_"&amp;BJ$12,データシート1!$A$1:$BS$1,0),0)</f>
        <v>0</v>
      </c>
      <c r="BK28" s="40">
        <f t="shared" si="3"/>
        <v>536.19000000000005</v>
      </c>
      <c r="BL28" s="42"/>
      <c r="BM28" s="960" t="str">
        <f t="shared" si="4"/>
        <v>01456</v>
      </c>
      <c r="BN28" s="123" t="str">
        <f t="shared" si="5"/>
        <v>愛別町</v>
      </c>
      <c r="BO28" s="40">
        <f>BE28*VLOOKUP(BO$12,別紙!$B$4:$E$10,MATCH("設備利用率",別紙!$B$4:$E$4,0),0)/100*8760/10^3</f>
        <v>140.40203879999999</v>
      </c>
      <c r="BP28" s="40">
        <f>BF28*VLOOKUP(BP$12,別紙!$B$4:$E$10,MATCH("設備利用率",別紙!$B$4:$E$4,0),0)/100*8760/10^3</f>
        <v>170.90059200000002</v>
      </c>
      <c r="BQ28" s="40">
        <f>BG28*VLOOKUP(BQ$12,別紙!$B$4:$E$10,MATCH("設備利用率",別紙!$B$4:$E$4,0),0)/100*8760/10^3</f>
        <v>0</v>
      </c>
      <c r="BR28" s="40">
        <f>BH28*VLOOKUP(BR$12,別紙!$B$4:$E$10,MATCH("設備利用率",別紙!$B$4:$E$4,0),0)/100*8760/10^3</f>
        <v>1524.24</v>
      </c>
      <c r="BS28" s="40">
        <f>BI28*VLOOKUP(BS$12,別紙!$B$4:$E$10,MATCH("設備利用率",別紙!$B$4:$E$4,0),0)/100*8760/10^3</f>
        <v>0</v>
      </c>
      <c r="BT28" s="40">
        <f>BJ28*VLOOKUP(BT$12,別紙!$B$4:$E$10,MATCH("設備利用率",別紙!$B$4:$E$4,0),0)/100*8760/10^3</f>
        <v>0</v>
      </c>
      <c r="BU28" s="40">
        <f t="shared" si="6"/>
        <v>1835.5426308000001</v>
      </c>
      <c r="BV28" s="42"/>
      <c r="BW28" s="38" t="str">
        <f t="shared" si="7"/>
        <v>01456</v>
      </c>
      <c r="BX28" s="38" t="str">
        <f t="shared" si="8"/>
        <v>愛別町</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13191.357070317557</v>
      </c>
      <c r="BZ28" s="42"/>
      <c r="CA28" s="38" t="str">
        <f t="shared" si="9"/>
        <v>01456</v>
      </c>
      <c r="CB28" s="38" t="str">
        <f t="shared" si="10"/>
        <v>愛別町</v>
      </c>
      <c r="CC28" s="260">
        <f t="shared" si="11"/>
        <v>1.0643487099285993E-2</v>
      </c>
      <c r="CD28" s="260">
        <f t="shared" si="1"/>
        <v>1.2955497382793982E-2</v>
      </c>
      <c r="CE28" s="260">
        <f t="shared" si="1"/>
        <v>0</v>
      </c>
      <c r="CF28" s="260">
        <f t="shared" si="1"/>
        <v>0.1155483845880996</v>
      </c>
      <c r="CG28" s="260">
        <f t="shared" si="1"/>
        <v>0</v>
      </c>
      <c r="CH28" s="260">
        <f t="shared" si="1"/>
        <v>0</v>
      </c>
      <c r="CI28" s="260">
        <f t="shared" si="12"/>
        <v>0.13914736907017958</v>
      </c>
      <c r="CK28" s="20" t="str">
        <f t="shared" si="13"/>
        <v>01456</v>
      </c>
      <c r="CL28" s="20" t="str">
        <f t="shared" si="14"/>
        <v>愛別町</v>
      </c>
      <c r="CM28" s="20">
        <f>VLOOKUP($CK28&amp;"_"&amp;$AZ$7,データシート1!$A:$BS,MATCH("ca_太陽光発電（10kW未満）",データシート1!$A$1:$BS$1,0),0)</f>
        <v>19</v>
      </c>
      <c r="CN28" s="20">
        <f>VLOOKUP($CK28&amp;"_"&amp;$AZ$5,データシート1!$A:$BS,MATCH("ab_家庭",データシート1!$A$1:$BS$1,0),0)</f>
        <v>1321</v>
      </c>
      <c r="CO28" s="260">
        <f t="shared" si="15"/>
        <v>1.4383043149129448E-2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11369</v>
      </c>
      <c r="AY29" s="20" t="str">
        <f>IF(IFERROR(比較地域マスタ!$Z22,"")=0,"",IFERROR(比較地域マスタ!$Z22,""))</f>
        <v>東秩父村</v>
      </c>
      <c r="BC29" s="960" t="str">
        <f t="shared" si="0"/>
        <v>11369</v>
      </c>
      <c r="BD29" s="123" t="str">
        <f t="shared" si="2"/>
        <v>東秩父村</v>
      </c>
      <c r="BE29" s="40">
        <f>VLOOKUP($BC29&amp;"_"&amp;$AZ$7,データシート1!$A:$BS,MATCH("cb_"&amp;BE$12,データシート1!$A$1:$BS$1,0),0)</f>
        <v>151.99999999999997</v>
      </c>
      <c r="BF29" s="40">
        <f>VLOOKUP($BC29&amp;"_"&amp;$AZ$7,データシート1!$A:$BS,MATCH("cb_"&amp;BF$12,データシート1!$A$1:$BS$1,0),0)</f>
        <v>1947.3</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2099.2999999999997</v>
      </c>
      <c r="BL29" s="42"/>
      <c r="BM29" s="960" t="str">
        <f t="shared" si="4"/>
        <v>11369</v>
      </c>
      <c r="BN29" s="123" t="str">
        <f t="shared" si="5"/>
        <v>東秩父村</v>
      </c>
      <c r="BO29" s="40">
        <f>BE29*VLOOKUP(BO$12,別紙!$B$4:$E$10,MATCH("設備利用率",別紙!$B$4:$E$4,0),0)/100*8760/10^3</f>
        <v>182.41824</v>
      </c>
      <c r="BP29" s="40">
        <f>BF29*VLOOKUP(BP$12,別紙!$B$4:$E$10,MATCH("設備利用率",別紙!$B$4:$E$4,0),0)/100*8760/10^3</f>
        <v>2575.8105479999999</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2758.2287879999999</v>
      </c>
      <c r="BV29" s="42"/>
      <c r="BW29" s="38" t="str">
        <f t="shared" si="7"/>
        <v>11369</v>
      </c>
      <c r="BX29" s="38" t="str">
        <f t="shared" si="8"/>
        <v>東秩父村</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9011.7457727476885</v>
      </c>
      <c r="BZ29" s="42"/>
      <c r="CA29" s="38" t="str">
        <f t="shared" si="9"/>
        <v>11369</v>
      </c>
      <c r="CB29" s="38" t="str">
        <f t="shared" si="10"/>
        <v>東秩父村</v>
      </c>
      <c r="CC29" s="260">
        <f t="shared" si="11"/>
        <v>2.0242275425883496E-2</v>
      </c>
      <c r="CD29" s="260">
        <f t="shared" ref="CD29:CD60" si="16">BP29/$BY29</f>
        <v>0.28582814173358922</v>
      </c>
      <c r="CE29" s="260">
        <f t="shared" ref="CE29:CE60" si="17">BQ29/$BY29</f>
        <v>0</v>
      </c>
      <c r="CF29" s="260">
        <f t="shared" ref="CF29:CF60" si="18">BR29/$BY29</f>
        <v>0</v>
      </c>
      <c r="CG29" s="260">
        <f t="shared" ref="CG29:CG60" si="19">BS29/$BY29</f>
        <v>0</v>
      </c>
      <c r="CH29" s="260">
        <f t="shared" ref="CH29:CH60" si="20">BT29/$BY29</f>
        <v>0</v>
      </c>
      <c r="CI29" s="260">
        <f t="shared" si="12"/>
        <v>0.3060704171594727</v>
      </c>
      <c r="CK29" s="20" t="str">
        <f t="shared" si="13"/>
        <v>11369</v>
      </c>
      <c r="CL29" s="20" t="str">
        <f t="shared" si="14"/>
        <v>東秩父村</v>
      </c>
      <c r="CM29" s="20">
        <f>VLOOKUP($CK29&amp;"_"&amp;$AZ$7,データシート1!$A:$BS,MATCH("ca_太陽光発電（10kW未満）",データシート1!$A$1:$BS$1,0),0)</f>
        <v>30</v>
      </c>
      <c r="CN29" s="20">
        <f>VLOOKUP($CK29&amp;"_"&amp;$AZ$5,データシート1!$A:$BS,MATCH("ab_家庭",データシート1!$A$1:$BS$1,0),0)</f>
        <v>1068</v>
      </c>
      <c r="CO29" s="260">
        <f t="shared" si="15"/>
        <v>2.8089887640449437E-2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20446</v>
      </c>
      <c r="AY30" s="20" t="str">
        <f>IF(IFERROR(比較地域マスタ!$Z23,"")=0,"",IFERROR(比較地域マスタ!$Z23,""))</f>
        <v>麻績村</v>
      </c>
      <c r="BC30" s="960" t="str">
        <f t="shared" si="0"/>
        <v>20446</v>
      </c>
      <c r="BD30" s="123" t="str">
        <f t="shared" si="2"/>
        <v>麻績村</v>
      </c>
      <c r="BE30" s="40">
        <f>VLOOKUP($BC30&amp;"_"&amp;$AZ$7,データシート1!$A:$BS,MATCH("cb_"&amp;BE$12,データシート1!$A$1:$BS$1,0),0)</f>
        <v>348</v>
      </c>
      <c r="BF30" s="40">
        <f>VLOOKUP($BC30&amp;"_"&amp;$AZ$7,データシート1!$A:$BS,MATCH("cb_"&amp;BF$12,データシート1!$A$1:$BS$1,0),0)</f>
        <v>3264.8999999999996</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3612.8999999999996</v>
      </c>
      <c r="BL30" s="42"/>
      <c r="BM30" s="960" t="str">
        <f t="shared" si="4"/>
        <v>20446</v>
      </c>
      <c r="BN30" s="123" t="str">
        <f t="shared" si="5"/>
        <v>麻績村</v>
      </c>
      <c r="BO30" s="40">
        <f>BE30*VLOOKUP(BO$12,別紙!$B$4:$E$10,MATCH("設備利用率",別紙!$B$4:$E$4,0),0)/100*8760/10^3</f>
        <v>417.64175999999998</v>
      </c>
      <c r="BP30" s="40">
        <f>BF30*VLOOKUP(BP$12,別紙!$B$4:$E$10,MATCH("設備利用率",別紙!$B$4:$E$4,0),0)/100*8760/10^3</f>
        <v>4318.6791239999993</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4736.3208839999988</v>
      </c>
      <c r="BV30" s="42"/>
      <c r="BW30" s="38" t="str">
        <f t="shared" si="7"/>
        <v>20446</v>
      </c>
      <c r="BX30" s="38" t="str">
        <f t="shared" si="8"/>
        <v>麻績村</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12081.900264896534</v>
      </c>
      <c r="BZ30" s="42"/>
      <c r="CA30" s="38" t="str">
        <f t="shared" si="9"/>
        <v>20446</v>
      </c>
      <c r="CB30" s="38" t="str">
        <f t="shared" si="10"/>
        <v>麻績村</v>
      </c>
      <c r="CC30" s="260">
        <f t="shared" si="11"/>
        <v>3.4567555669486945E-2</v>
      </c>
      <c r="CD30" s="260">
        <f t="shared" si="16"/>
        <v>0.35745032067080906</v>
      </c>
      <c r="CE30" s="260">
        <f t="shared" si="17"/>
        <v>0</v>
      </c>
      <c r="CF30" s="260">
        <f t="shared" si="18"/>
        <v>0</v>
      </c>
      <c r="CG30" s="260">
        <f t="shared" si="19"/>
        <v>0</v>
      </c>
      <c r="CH30" s="260">
        <f t="shared" si="20"/>
        <v>0</v>
      </c>
      <c r="CI30" s="260">
        <f t="shared" si="12"/>
        <v>0.392017876340296</v>
      </c>
      <c r="CK30" s="20" t="str">
        <f t="shared" si="13"/>
        <v>20446</v>
      </c>
      <c r="CL30" s="20" t="str">
        <f t="shared" si="14"/>
        <v>麻績村</v>
      </c>
      <c r="CM30" s="20">
        <f>VLOOKUP($CK30&amp;"_"&amp;$AZ$7,データシート1!$A:$BS,MATCH("ca_太陽光発電（10kW未満）",データシート1!$A$1:$BS$1,0),0)</f>
        <v>77</v>
      </c>
      <c r="CN30" s="20">
        <f>VLOOKUP($CK30&amp;"_"&amp;$AZ$5,データシート1!$A:$BS,MATCH("ab_家庭",データシート1!$A$1:$BS$1,0),0)</f>
        <v>1092</v>
      </c>
      <c r="CO30" s="260">
        <f t="shared" si="15"/>
        <v>7.0512820512820512E-2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39303</v>
      </c>
      <c r="AY31" s="20" t="str">
        <f>IF(IFERROR(比較地域マスタ!$Z24,"")=0,"",IFERROR(比較地域マスタ!$Z24,""))</f>
        <v>田野町</v>
      </c>
      <c r="BC31" s="960" t="str">
        <f t="shared" si="0"/>
        <v>39303</v>
      </c>
      <c r="BD31" s="123" t="str">
        <f t="shared" si="2"/>
        <v>田野町</v>
      </c>
      <c r="BE31" s="40">
        <f>VLOOKUP($BC31&amp;"_"&amp;$AZ$7,データシート1!$A:$BS,MATCH("cb_"&amp;BE$12,データシート1!$A$1:$BS$1,0),0)</f>
        <v>370.58800000000002</v>
      </c>
      <c r="BF31" s="40">
        <f>VLOOKUP($BC31&amp;"_"&amp;$AZ$7,データシート1!$A:$BS,MATCH("cb_"&amp;BF$12,データシート1!$A$1:$BS$1,0),0)</f>
        <v>691.8</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1062.3879999999999</v>
      </c>
      <c r="BL31" s="42"/>
      <c r="BM31" s="960" t="str">
        <f t="shared" si="4"/>
        <v>39303</v>
      </c>
      <c r="BN31" s="123" t="str">
        <f t="shared" si="5"/>
        <v>田野町</v>
      </c>
      <c r="BO31" s="40">
        <f>BE31*VLOOKUP(BO$12,別紙!$B$4:$E$10,MATCH("設備利用率",別紙!$B$4:$E$4,0),0)/100*8760/10^3</f>
        <v>444.75007055999998</v>
      </c>
      <c r="BP31" s="40">
        <f>BF31*VLOOKUP(BP$12,別紙!$B$4:$E$10,MATCH("設備利用率",別紙!$B$4:$E$4,0),0)/100*8760/10^3</f>
        <v>915.0853679999999</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1359.8354385599998</v>
      </c>
      <c r="BV31" s="42"/>
      <c r="BW31" s="38" t="str">
        <f t="shared" si="7"/>
        <v>39303</v>
      </c>
      <c r="BX31" s="38" t="str">
        <f t="shared" si="8"/>
        <v>田野町</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13031.632848666466</v>
      </c>
      <c r="BZ31" s="42"/>
      <c r="CA31" s="38" t="str">
        <f t="shared" si="9"/>
        <v>39303</v>
      </c>
      <c r="CB31" s="38" t="str">
        <f t="shared" si="10"/>
        <v>田野町</v>
      </c>
      <c r="CC31" s="260">
        <f t="shared" si="11"/>
        <v>3.4128499147020666E-2</v>
      </c>
      <c r="CD31" s="260">
        <f t="shared" si="16"/>
        <v>7.0220315337815947E-2</v>
      </c>
      <c r="CE31" s="260">
        <f t="shared" si="17"/>
        <v>0</v>
      </c>
      <c r="CF31" s="260">
        <f t="shared" si="18"/>
        <v>0</v>
      </c>
      <c r="CG31" s="260">
        <f t="shared" si="19"/>
        <v>0</v>
      </c>
      <c r="CH31" s="260">
        <f t="shared" si="20"/>
        <v>0</v>
      </c>
      <c r="CI31" s="260">
        <f t="shared" si="12"/>
        <v>0.1043488144848366</v>
      </c>
      <c r="CK31" s="20" t="str">
        <f t="shared" si="13"/>
        <v>39303</v>
      </c>
      <c r="CL31" s="20" t="str">
        <f t="shared" si="14"/>
        <v>田野町</v>
      </c>
      <c r="CM31" s="20">
        <f>VLOOKUP($CK31&amp;"_"&amp;$AZ$7,データシート1!$A:$BS,MATCH("ca_太陽光発電（10kW未満）",データシート1!$A$1:$BS$1,0),0)</f>
        <v>78</v>
      </c>
      <c r="CN31" s="20">
        <f>VLOOKUP($CK31&amp;"_"&amp;$AZ$5,データシート1!$A:$BS,MATCH("ab_家庭",データシート1!$A$1:$BS$1,0),0)</f>
        <v>1299</v>
      </c>
      <c r="CO31" s="260">
        <f t="shared" si="15"/>
        <v>6.0046189376443418E-2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26367</v>
      </c>
      <c r="AY32" s="20" t="str">
        <f>IF(IFERROR(比較地域マスタ!$Z25,"")=0,"",IFERROR(比較地域マスタ!$Z25,""))</f>
        <v>南山城村</v>
      </c>
      <c r="AZ32" s="24"/>
      <c r="BA32" s="24"/>
      <c r="BB32" s="24"/>
      <c r="BC32" s="960" t="str">
        <f t="shared" si="0"/>
        <v>26367</v>
      </c>
      <c r="BD32" s="123" t="str">
        <f t="shared" si="2"/>
        <v>南山城村</v>
      </c>
      <c r="BE32" s="40">
        <f>VLOOKUP($BC32&amp;"_"&amp;$AZ$7,データシート1!$A:$BS,MATCH("cb_"&amp;BE$12,データシート1!$A$1:$BS$1,0),0)</f>
        <v>372.10000000000008</v>
      </c>
      <c r="BF32" s="40">
        <f>VLOOKUP($BC32&amp;"_"&amp;$AZ$7,データシート1!$A:$BS,MATCH("cb_"&amp;BF$12,データシート1!$A$1:$BS$1,0),0)</f>
        <v>3254.4999999999995</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3626.5999999999995</v>
      </c>
      <c r="BL32" s="42"/>
      <c r="BM32" s="960" t="str">
        <f t="shared" si="4"/>
        <v>26367</v>
      </c>
      <c r="BN32" s="123" t="str">
        <f t="shared" si="5"/>
        <v>南山城村</v>
      </c>
      <c r="BO32" s="40">
        <f>BE32*VLOOKUP(BO$12,別紙!$B$4:$E$10,MATCH("設備利用率",別紙!$B$4:$E$4,0),0)/100*8760/10^3</f>
        <v>446.56465200000008</v>
      </c>
      <c r="BP32" s="40">
        <f>BF32*VLOOKUP(BP$12,別紙!$B$4:$E$10,MATCH("設備利用率",別紙!$B$4:$E$4,0),0)/100*8760/10^3</f>
        <v>4304.922419999999</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4751.487071999999</v>
      </c>
      <c r="BV32" s="42"/>
      <c r="BW32" s="38" t="str">
        <f t="shared" si="7"/>
        <v>26367</v>
      </c>
      <c r="BX32" s="38" t="str">
        <f t="shared" si="8"/>
        <v>南山城村</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9069.7972981434195</v>
      </c>
      <c r="BZ32" s="42"/>
      <c r="CA32" s="38" t="str">
        <f t="shared" si="9"/>
        <v>26367</v>
      </c>
      <c r="CB32" s="38" t="str">
        <f t="shared" si="10"/>
        <v>南山城村</v>
      </c>
      <c r="CC32" s="260">
        <f t="shared" si="11"/>
        <v>4.9236453398072248E-2</v>
      </c>
      <c r="CD32" s="260">
        <f t="shared" si="16"/>
        <v>0.47464373000719801</v>
      </c>
      <c r="CE32" s="260">
        <f t="shared" si="17"/>
        <v>0</v>
      </c>
      <c r="CF32" s="260">
        <f t="shared" si="18"/>
        <v>0</v>
      </c>
      <c r="CG32" s="260">
        <f t="shared" si="19"/>
        <v>0</v>
      </c>
      <c r="CH32" s="260">
        <f t="shared" si="20"/>
        <v>0</v>
      </c>
      <c r="CI32" s="260">
        <f t="shared" si="12"/>
        <v>0.52388018340527021</v>
      </c>
      <c r="CJ32" s="24"/>
      <c r="CK32" s="20" t="str">
        <f t="shared" si="13"/>
        <v>26367</v>
      </c>
      <c r="CL32" s="20" t="str">
        <f t="shared" si="14"/>
        <v>南山城村</v>
      </c>
      <c r="CM32" s="20">
        <f>VLOOKUP($CK32&amp;"_"&amp;$AZ$7,データシート1!$A:$BS,MATCH("ca_太陽光発電（10kW未満）",データシート1!$A$1:$BS$1,0),0)</f>
        <v>82</v>
      </c>
      <c r="CN32" s="20">
        <f>VLOOKUP($CK32&amp;"_"&amp;$AZ$5,データシート1!$A:$BS,MATCH("ab_家庭",データシート1!$A$1:$BS$1,0),0)</f>
        <v>1215</v>
      </c>
      <c r="CO32" s="260">
        <f t="shared" si="15"/>
        <v>6.7489711934156385E-2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13363</v>
      </c>
      <c r="AY33" s="20" t="str">
        <f>IF(IFERROR(比較地域マスタ!$Z26,"")=0,"",IFERROR(比較地域マスタ!$Z26,""))</f>
        <v>新島村</v>
      </c>
      <c r="BC33" s="960" t="str">
        <f t="shared" si="0"/>
        <v>13363</v>
      </c>
      <c r="BD33" s="123" t="str">
        <f t="shared" si="2"/>
        <v>新島村</v>
      </c>
      <c r="BE33" s="40">
        <f>VLOOKUP($BC33&amp;"_"&amp;$AZ$7,データシート1!$A:$BS,MATCH("cb_"&amp;BE$12,データシート1!$A$1:$BS$1,0),0)</f>
        <v>105</v>
      </c>
      <c r="BF33" s="40">
        <f>VLOOKUP($BC33&amp;"_"&amp;$AZ$7,データシート1!$A:$BS,MATCH("cb_"&amp;BF$12,データシート1!$A$1:$BS$1,0),0)</f>
        <v>40.700000000000003</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145.69999999999999</v>
      </c>
      <c r="BL33" s="42"/>
      <c r="BM33" s="960" t="str">
        <f t="shared" si="4"/>
        <v>13363</v>
      </c>
      <c r="BN33" s="123" t="str">
        <f t="shared" si="5"/>
        <v>新島村</v>
      </c>
      <c r="BO33" s="40">
        <f>BE33*VLOOKUP(BO$12,別紙!$B$4:$E$10,MATCH("設備利用率",別紙!$B$4:$E$4,0),0)/100*8760/10^3</f>
        <v>126.01259999999999</v>
      </c>
      <c r="BP33" s="40">
        <f>BF33*VLOOKUP(BP$12,別紙!$B$4:$E$10,MATCH("設備利用率",別紙!$B$4:$E$4,0),0)/100*8760/10^3</f>
        <v>53.836331999999999</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179.84893199999999</v>
      </c>
      <c r="BV33" s="42"/>
      <c r="BW33" s="38" t="str">
        <f t="shared" si="7"/>
        <v>13363</v>
      </c>
      <c r="BX33" s="38" t="str">
        <f t="shared" si="8"/>
        <v>新島村</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11064.246446561561</v>
      </c>
      <c r="BZ33" s="42"/>
      <c r="CA33" s="38" t="str">
        <f t="shared" si="9"/>
        <v>13363</v>
      </c>
      <c r="CB33" s="38" t="str">
        <f t="shared" si="10"/>
        <v>新島村</v>
      </c>
      <c r="CC33" s="260">
        <f t="shared" si="11"/>
        <v>1.138917147305237E-2</v>
      </c>
      <c r="CD33" s="260">
        <f t="shared" si="16"/>
        <v>4.8657929177572442E-3</v>
      </c>
      <c r="CE33" s="260">
        <f t="shared" si="17"/>
        <v>0</v>
      </c>
      <c r="CF33" s="260">
        <f t="shared" si="18"/>
        <v>0</v>
      </c>
      <c r="CG33" s="260">
        <f t="shared" si="19"/>
        <v>0</v>
      </c>
      <c r="CH33" s="260">
        <f t="shared" si="20"/>
        <v>0</v>
      </c>
      <c r="CI33" s="260">
        <f t="shared" si="12"/>
        <v>1.6254964390809614E-2</v>
      </c>
      <c r="CK33" s="20" t="str">
        <f t="shared" si="13"/>
        <v>13363</v>
      </c>
      <c r="CL33" s="20" t="str">
        <f t="shared" si="14"/>
        <v>新島村</v>
      </c>
      <c r="CM33" s="20">
        <f>VLOOKUP($CK33&amp;"_"&amp;$AZ$7,データシート1!$A:$BS,MATCH("ca_太陽光発電（10kW未満）",データシート1!$A$1:$BS$1,0),0)</f>
        <v>22</v>
      </c>
      <c r="CN33" s="20">
        <f>VLOOKUP($CK33&amp;"_"&amp;$AZ$5,データシート1!$A:$BS,MATCH("ab_家庭",データシート1!$A$1:$BS$1,0),0)</f>
        <v>1339</v>
      </c>
      <c r="CO33" s="260">
        <f t="shared" si="15"/>
        <v>1.6430171769977596E-2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01667</v>
      </c>
      <c r="AY34" s="20" t="str">
        <f>IF(IFERROR(比較地域マスタ!$Z27,"")=0,"",IFERROR(比較地域マスタ!$Z27,""))</f>
        <v>鶴居村</v>
      </c>
      <c r="BC34" s="960" t="str">
        <f t="shared" si="0"/>
        <v>01667</v>
      </c>
      <c r="BD34" s="123" t="str">
        <f t="shared" si="2"/>
        <v>鶴居村</v>
      </c>
      <c r="BE34" s="40">
        <f>VLOOKUP($BC34&amp;"_"&amp;$AZ$7,データシート1!$A:$BS,MATCH("cb_"&amp;BE$12,データシート1!$A$1:$BS$1,0),0)</f>
        <v>446.33600000000001</v>
      </c>
      <c r="BF34" s="40">
        <f>VLOOKUP($BC34&amp;"_"&amp;$AZ$7,データシート1!$A:$BS,MATCH("cb_"&amp;BF$12,データシート1!$A$1:$BS$1,0),0)</f>
        <v>11516.099999999999</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150</v>
      </c>
      <c r="BK34" s="40">
        <f t="shared" si="3"/>
        <v>12112.435999999998</v>
      </c>
      <c r="BL34" s="42"/>
      <c r="BM34" s="960" t="str">
        <f t="shared" si="4"/>
        <v>01667</v>
      </c>
      <c r="BN34" s="123" t="str">
        <f t="shared" si="5"/>
        <v>鶴居村</v>
      </c>
      <c r="BO34" s="40">
        <f>BE34*VLOOKUP(BO$12,別紙!$B$4:$E$10,MATCH("設備利用率",別紙!$B$4:$E$4,0),0)/100*8760/10^3</f>
        <v>535.65676031999999</v>
      </c>
      <c r="BP34" s="40">
        <f>BF34*VLOOKUP(BP$12,別紙!$B$4:$E$10,MATCH("設備利用率",別紙!$B$4:$E$4,0),0)/100*8760/10^3</f>
        <v>15233.036435999999</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1051.2</v>
      </c>
      <c r="BU34" s="40">
        <f t="shared" si="6"/>
        <v>16819.893196319998</v>
      </c>
      <c r="BV34" s="42"/>
      <c r="BW34" s="38" t="str">
        <f t="shared" si="7"/>
        <v>01667</v>
      </c>
      <c r="BX34" s="38" t="str">
        <f t="shared" si="8"/>
        <v>鶴居村</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12759.605084169629</v>
      </c>
      <c r="BZ34" s="42"/>
      <c r="CA34" s="38" t="str">
        <f t="shared" si="9"/>
        <v>01667</v>
      </c>
      <c r="CB34" s="38" t="str">
        <f t="shared" si="10"/>
        <v>鶴居村</v>
      </c>
      <c r="CC34" s="260">
        <f t="shared" si="11"/>
        <v>4.1980669212448397E-2</v>
      </c>
      <c r="CD34" s="260">
        <f t="shared" si="16"/>
        <v>1.1938485819517302</v>
      </c>
      <c r="CE34" s="260">
        <f t="shared" si="17"/>
        <v>0</v>
      </c>
      <c r="CF34" s="260">
        <f t="shared" si="18"/>
        <v>0</v>
      </c>
      <c r="CG34" s="260">
        <f t="shared" si="19"/>
        <v>0</v>
      </c>
      <c r="CH34" s="260">
        <f t="shared" si="20"/>
        <v>8.2384994916824272E-2</v>
      </c>
      <c r="CI34" s="260">
        <f t="shared" si="12"/>
        <v>1.3182142460810029</v>
      </c>
      <c r="CK34" s="20" t="str">
        <f t="shared" si="13"/>
        <v>01667</v>
      </c>
      <c r="CL34" s="20" t="str">
        <f t="shared" si="14"/>
        <v>鶴居村</v>
      </c>
      <c r="CM34" s="20">
        <f>VLOOKUP($CK34&amp;"_"&amp;$AZ$7,データシート1!$A:$BS,MATCH("ca_太陽光発電（10kW未満）",データシート1!$A$1:$BS$1,0),0)</f>
        <v>75</v>
      </c>
      <c r="CN34" s="20">
        <f>VLOOKUP($CK34&amp;"_"&amp;$AZ$5,データシート1!$A:$BS,MATCH("ab_家庭",データシート1!$A$1:$BS$1,0),0)</f>
        <v>1195</v>
      </c>
      <c r="CO34" s="260">
        <f t="shared" si="15"/>
        <v>6.2761506276150625E-2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07402</v>
      </c>
      <c r="AY35" s="20" t="str">
        <f>IF(IFERROR(比較地域マスタ!$Z28,"")=0,"",IFERROR(比較地域マスタ!$Z28,""))</f>
        <v>北塩原村</v>
      </c>
      <c r="BC35" s="960" t="str">
        <f t="shared" si="0"/>
        <v>07402</v>
      </c>
      <c r="BD35" s="123" t="str">
        <f t="shared" si="2"/>
        <v>北塩原村</v>
      </c>
      <c r="BE35" s="40">
        <f>VLOOKUP($BC35&amp;"_"&amp;$AZ$7,データシート1!$A:$BS,MATCH("cb_"&amp;BE$12,データシート1!$A$1:$BS$1,0),0)</f>
        <v>166.2</v>
      </c>
      <c r="BF35" s="40">
        <f>VLOOKUP($BC35&amp;"_"&amp;$AZ$7,データシート1!$A:$BS,MATCH("cb_"&amp;BF$12,データシート1!$A$1:$BS$1,0),0)</f>
        <v>618.5</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784.7</v>
      </c>
      <c r="BL35" s="42"/>
      <c r="BM35" s="960" t="str">
        <f t="shared" si="4"/>
        <v>07402</v>
      </c>
      <c r="BN35" s="123" t="str">
        <f t="shared" si="5"/>
        <v>北塩原村</v>
      </c>
      <c r="BO35" s="40">
        <f>BE35*VLOOKUP(BO$12,別紙!$B$4:$E$10,MATCH("設備利用率",別紙!$B$4:$E$4,0),0)/100*8760/10^3</f>
        <v>199.45994399999998</v>
      </c>
      <c r="BP35" s="40">
        <f>BF35*VLOOKUP(BP$12,別紙!$B$4:$E$10,MATCH("設備利用率",別紙!$B$4:$E$4,0),0)/100*8760/10^3</f>
        <v>818.12706000000003</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1017.587004</v>
      </c>
      <c r="BV35" s="42"/>
      <c r="BW35" s="38" t="str">
        <f t="shared" si="7"/>
        <v>07402</v>
      </c>
      <c r="BX35" s="38" t="str">
        <f t="shared" si="8"/>
        <v>北塩原村</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14415.45419568903</v>
      </c>
      <c r="BZ35" s="42"/>
      <c r="CA35" s="38" t="str">
        <f t="shared" si="9"/>
        <v>07402</v>
      </c>
      <c r="CB35" s="38" t="str">
        <f t="shared" si="10"/>
        <v>北塩原村</v>
      </c>
      <c r="CC35" s="260">
        <f t="shared" si="11"/>
        <v>1.3836535518918917E-2</v>
      </c>
      <c r="CD35" s="260">
        <f t="shared" si="16"/>
        <v>5.6753470885756933E-2</v>
      </c>
      <c r="CE35" s="260">
        <f t="shared" si="17"/>
        <v>0</v>
      </c>
      <c r="CF35" s="260">
        <f t="shared" si="18"/>
        <v>0</v>
      </c>
      <c r="CG35" s="260">
        <f t="shared" si="19"/>
        <v>0</v>
      </c>
      <c r="CH35" s="260">
        <f t="shared" si="20"/>
        <v>0</v>
      </c>
      <c r="CI35" s="260">
        <f t="shared" si="12"/>
        <v>7.0590006404675845E-2</v>
      </c>
      <c r="CK35" s="20" t="str">
        <f t="shared" si="13"/>
        <v>07402</v>
      </c>
      <c r="CL35" s="20" t="str">
        <f t="shared" si="14"/>
        <v>北塩原村</v>
      </c>
      <c r="CM35" s="20">
        <f>VLOOKUP($CK35&amp;"_"&amp;$AZ$7,データシート1!$A:$BS,MATCH("ca_太陽光発電（10kW未満）",データシート1!$A$1:$BS$1,0),0)</f>
        <v>34</v>
      </c>
      <c r="CN35" s="20">
        <f>VLOOKUP($CK35&amp;"_"&amp;$AZ$5,データシート1!$A:$BS,MATCH("ab_家庭",データシート1!$A$1:$BS$1,0),0)</f>
        <v>1094</v>
      </c>
      <c r="CO35" s="260">
        <f t="shared" si="15"/>
        <v>3.1078610603290677E-2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30424</v>
      </c>
      <c r="AY36" s="20" t="str">
        <f>IF(IFERROR(比較地域マスタ!$Z29,"")=0,"",IFERROR(比較地域マスタ!$Z29,""))</f>
        <v>古座川町</v>
      </c>
      <c r="BC36" s="960" t="str">
        <f t="shared" si="0"/>
        <v>30424</v>
      </c>
      <c r="BD36" s="123" t="str">
        <f t="shared" si="2"/>
        <v>古座川町</v>
      </c>
      <c r="BE36" s="40">
        <f>VLOOKUP($BC36&amp;"_"&amp;$AZ$7,データシート1!$A:$BS,MATCH("cb_"&amp;BE$12,データシート1!$A$1:$BS$1,0),0)</f>
        <v>223.90000000000003</v>
      </c>
      <c r="BF36" s="40">
        <f>VLOOKUP($BC36&amp;"_"&amp;$AZ$7,データシート1!$A:$BS,MATCH("cb_"&amp;BF$12,データシート1!$A$1:$BS$1,0),0)</f>
        <v>2676.7</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2900.6</v>
      </c>
      <c r="BL36" s="42"/>
      <c r="BM36" s="960" t="str">
        <f t="shared" si="4"/>
        <v>30424</v>
      </c>
      <c r="BN36" s="123" t="str">
        <f t="shared" si="5"/>
        <v>古座川町</v>
      </c>
      <c r="BO36" s="40">
        <f>BE36*VLOOKUP(BO$12,別紙!$B$4:$E$10,MATCH("設備利用率",別紙!$B$4:$E$4,0),0)/100*8760/10^3</f>
        <v>268.70686800000004</v>
      </c>
      <c r="BP36" s="40">
        <f>BF36*VLOOKUP(BP$12,別紙!$B$4:$E$10,MATCH("設備利用率",別紙!$B$4:$E$4,0),0)/100*8760/10^3</f>
        <v>3540.6316919999999</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3809.3385600000001</v>
      </c>
      <c r="BV36" s="42"/>
      <c r="BW36" s="38" t="str">
        <f t="shared" si="7"/>
        <v>30424</v>
      </c>
      <c r="BX36" s="38" t="str">
        <f t="shared" si="8"/>
        <v>古座川町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12231.912292680907</v>
      </c>
      <c r="BZ36" s="42"/>
      <c r="CA36" s="38" t="str">
        <f t="shared" si="9"/>
        <v>30424</v>
      </c>
      <c r="CB36" s="38" t="str">
        <f t="shared" si="10"/>
        <v>古座川町</v>
      </c>
      <c r="CC36" s="260">
        <f t="shared" si="11"/>
        <v>2.1967690870444159E-2</v>
      </c>
      <c r="CD36" s="260">
        <f t="shared" si="16"/>
        <v>0.2894585578510544</v>
      </c>
      <c r="CE36" s="260">
        <f t="shared" si="17"/>
        <v>0</v>
      </c>
      <c r="CF36" s="260">
        <f t="shared" si="18"/>
        <v>0</v>
      </c>
      <c r="CG36" s="260">
        <f t="shared" si="19"/>
        <v>0</v>
      </c>
      <c r="CH36" s="260">
        <f t="shared" si="20"/>
        <v>0</v>
      </c>
      <c r="CI36" s="260">
        <f t="shared" si="12"/>
        <v>0.3114262487214986</v>
      </c>
      <c r="CK36" s="20" t="str">
        <f t="shared" si="13"/>
        <v>30424</v>
      </c>
      <c r="CL36" s="20" t="str">
        <f t="shared" si="14"/>
        <v>古座川町</v>
      </c>
      <c r="CM36" s="20">
        <f>VLOOKUP($CK36&amp;"_"&amp;$AZ$7,データシート1!$A:$BS,MATCH("ca_太陽光発電（10kW未満）",データシート1!$A$1:$BS$1,0),0)</f>
        <v>45</v>
      </c>
      <c r="CN36" s="20">
        <f>VLOOKUP($CK36&amp;"_"&amp;$AZ$5,データシート1!$A:$BS,MATCH("ab_家庭",データシート1!$A$1:$BS$1,0),0)</f>
        <v>1412</v>
      </c>
      <c r="CO36" s="260">
        <f t="shared" si="15"/>
        <v>3.1869688385269122E-2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03485</v>
      </c>
      <c r="AY37" s="20" t="str">
        <f>IF(IFERROR(比較地域マスタ!$Z30,"")=0,"",IFERROR(比較地域マスタ!$Z30,""))</f>
        <v>普代村</v>
      </c>
      <c r="BC37" s="960" t="str">
        <f t="shared" si="0"/>
        <v>03485</v>
      </c>
      <c r="BD37" s="123" t="str">
        <f t="shared" si="2"/>
        <v>普代村</v>
      </c>
      <c r="BE37" s="40">
        <f>VLOOKUP($BC37&amp;"_"&amp;$AZ$7,データシート1!$A:$BS,MATCH("cb_"&amp;BE$12,データシート1!$A$1:$BS$1,0),0)</f>
        <v>181.8</v>
      </c>
      <c r="BF37" s="40">
        <f>VLOOKUP($BC37&amp;"_"&amp;$AZ$7,データシート1!$A:$BS,MATCH("cb_"&amp;BF$12,データシート1!$A$1:$BS$1,0),0)</f>
        <v>699.8</v>
      </c>
      <c r="BG37" s="40">
        <f>VLOOKUP($BC37&amp;"_"&amp;$AZ$7,データシート1!$A:$BS,MATCH("cb_"&amp;BG$12,データシート1!$A$1:$BS$1,0),0)</f>
        <v>0</v>
      </c>
      <c r="BH37" s="40">
        <f>VLOOKUP($BC37&amp;"_"&amp;$AZ$7,データシート1!$A:$BS,MATCH("cb_"&amp;BH$12,データシート1!$A$1:$BS$1,0),0)</f>
        <v>28.4</v>
      </c>
      <c r="BI37" s="40">
        <f>VLOOKUP($BC37&amp;"_"&amp;$AZ$7,データシート1!$A:$BS,MATCH("cb_"&amp;BI$12,データシート1!$A$1:$BS$1,0),0)</f>
        <v>0</v>
      </c>
      <c r="BJ37" s="40">
        <f>VLOOKUP($BC37&amp;"_"&amp;$AZ$7,データシート1!$A:$BS,MATCH("cb_"&amp;BJ$12,データシート1!$A$1:$BS$1,0),0)</f>
        <v>0</v>
      </c>
      <c r="BK37" s="40">
        <f t="shared" si="3"/>
        <v>909.99999999999989</v>
      </c>
      <c r="BL37" s="42"/>
      <c r="BM37" s="960" t="str">
        <f t="shared" si="4"/>
        <v>03485</v>
      </c>
      <c r="BN37" s="123" t="str">
        <f t="shared" si="5"/>
        <v>普代村</v>
      </c>
      <c r="BO37" s="40">
        <f>BE37*VLOOKUP(BO$12,別紙!$B$4:$E$10,MATCH("設備利用率",別紙!$B$4:$E$4,0),0)/100*8760/10^3</f>
        <v>218.181816</v>
      </c>
      <c r="BP37" s="40">
        <f>BF37*VLOOKUP(BP$12,別紙!$B$4:$E$10,MATCH("設備利用率",別紙!$B$4:$E$4,0),0)/100*8760/10^3</f>
        <v>925.66744799999992</v>
      </c>
      <c r="BQ37" s="40">
        <f>BG37*VLOOKUP(BQ$12,別紙!$B$4:$E$10,MATCH("設備利用率",別紙!$B$4:$E$4,0),0)/100*8760/10^3</f>
        <v>0</v>
      </c>
      <c r="BR37" s="40">
        <f>BH37*VLOOKUP(BR$12,別紙!$B$4:$E$10,MATCH("設備利用率",別紙!$B$4:$E$4,0),0)/100*8760/10^3</f>
        <v>149.2704</v>
      </c>
      <c r="BS37" s="40">
        <f>BI37*VLOOKUP(BS$12,別紙!$B$4:$E$10,MATCH("設備利用率",別紙!$B$4:$E$4,0),0)/100*8760/10^3</f>
        <v>0</v>
      </c>
      <c r="BT37" s="40">
        <f>BJ37*VLOOKUP(BT$12,別紙!$B$4:$E$10,MATCH("設備利用率",別紙!$B$4:$E$4,0),0)/100*8760/10^3</f>
        <v>0</v>
      </c>
      <c r="BU37" s="40">
        <f t="shared" si="6"/>
        <v>1293.1196639999998</v>
      </c>
      <c r="BV37" s="42"/>
      <c r="BW37" s="38" t="str">
        <f t="shared" si="7"/>
        <v>03485</v>
      </c>
      <c r="BX37" s="38" t="str">
        <f t="shared" si="8"/>
        <v>普代村</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12326.750596915314</v>
      </c>
      <c r="BZ37" s="42"/>
      <c r="CA37" s="38" t="str">
        <f t="shared" si="9"/>
        <v>03485</v>
      </c>
      <c r="CB37" s="38" t="str">
        <f t="shared" si="10"/>
        <v>普代村</v>
      </c>
      <c r="CC37" s="260">
        <f t="shared" si="11"/>
        <v>1.7699864557541915E-2</v>
      </c>
      <c r="CD37" s="260">
        <f t="shared" si="16"/>
        <v>7.5094197836017063E-2</v>
      </c>
      <c r="CE37" s="260">
        <f t="shared" si="17"/>
        <v>0</v>
      </c>
      <c r="CF37" s="260">
        <f t="shared" si="18"/>
        <v>1.2109468657324332E-2</v>
      </c>
      <c r="CG37" s="260">
        <f t="shared" si="19"/>
        <v>0</v>
      </c>
      <c r="CH37" s="260">
        <f t="shared" si="20"/>
        <v>0</v>
      </c>
      <c r="CI37" s="260">
        <f t="shared" si="12"/>
        <v>0.10490353105088331</v>
      </c>
      <c r="CK37" s="20" t="str">
        <f t="shared" si="13"/>
        <v>03485</v>
      </c>
      <c r="CL37" s="20" t="str">
        <f t="shared" si="14"/>
        <v>普代村</v>
      </c>
      <c r="CM37" s="20">
        <f>VLOOKUP($CK37&amp;"_"&amp;$AZ$7,データシート1!$A:$BS,MATCH("ca_太陽光発電（10kW未満）",データシート1!$A$1:$BS$1,0),0)</f>
        <v>34</v>
      </c>
      <c r="CN37" s="20">
        <f>VLOOKUP($CK37&amp;"_"&amp;$AZ$5,データシート1!$A:$BS,MATCH("ab_家庭",データシート1!$A$1:$BS$1,0),0)</f>
        <v>1105</v>
      </c>
      <c r="CO37" s="260">
        <f t="shared" si="15"/>
        <v>3.0769230769230771E-2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01486</v>
      </c>
      <c r="AY38" s="20" t="str">
        <f>IF(IFERROR(比較地域マスタ!$Z31,"")=0,"",IFERROR(比較地域マスタ!$Z31,""))</f>
        <v>遠別町</v>
      </c>
      <c r="BC38" s="960" t="str">
        <f t="shared" si="0"/>
        <v>01486</v>
      </c>
      <c r="BD38" s="123" t="str">
        <f t="shared" si="2"/>
        <v>遠別町</v>
      </c>
      <c r="BE38" s="40">
        <f>VLOOKUP($BC38&amp;"_"&amp;$AZ$7,データシート1!$A:$BS,MATCH("cb_"&amp;BE$12,データシート1!$A$1:$BS$1,0),0)</f>
        <v>147.89999999999998</v>
      </c>
      <c r="BF38" s="40">
        <f>VLOOKUP($BC38&amp;"_"&amp;$AZ$7,データシート1!$A:$BS,MATCH("cb_"&amp;BF$12,データシート1!$A$1:$BS$1,0),0)</f>
        <v>208.9</v>
      </c>
      <c r="BG38" s="40">
        <f>VLOOKUP($BC38&amp;"_"&amp;$AZ$7,データシート1!$A:$BS,MATCH("cb_"&amp;BG$12,データシート1!$A$1:$BS$1,0),0)</f>
        <v>6759</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7115.8</v>
      </c>
      <c r="BL38" s="42"/>
      <c r="BM38" s="960" t="str">
        <f t="shared" si="4"/>
        <v>01486</v>
      </c>
      <c r="BN38" s="123" t="str">
        <f t="shared" si="5"/>
        <v>遠別町</v>
      </c>
      <c r="BO38" s="40">
        <f>BE38*VLOOKUP(BO$12,別紙!$B$4:$E$10,MATCH("設備利用率",別紙!$B$4:$E$4,0),0)/100*8760/10^3</f>
        <v>177.49774799999997</v>
      </c>
      <c r="BP38" s="40">
        <f>BF38*VLOOKUP(BP$12,別紙!$B$4:$E$10,MATCH("設備利用率",別紙!$B$4:$E$4,0),0)/100*8760/10^3</f>
        <v>276.32456399999995</v>
      </c>
      <c r="BQ38" s="40">
        <f>BG38*VLOOKUP(BQ$12,別紙!$B$4:$E$10,MATCH("設備利用率",別紙!$B$4:$E$4,0),0)/100*8760/10^3</f>
        <v>14683.792320000002</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15137.614632000003</v>
      </c>
      <c r="BV38" s="42"/>
      <c r="BW38" s="38" t="str">
        <f t="shared" si="7"/>
        <v>01486</v>
      </c>
      <c r="BX38" s="38" t="str">
        <f t="shared" si="8"/>
        <v>遠別町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12360.522913640323</v>
      </c>
      <c r="BZ38" s="42"/>
      <c r="CA38" s="38" t="str">
        <f t="shared" si="9"/>
        <v>01486</v>
      </c>
      <c r="CB38" s="38" t="str">
        <f t="shared" si="10"/>
        <v>遠別町</v>
      </c>
      <c r="CC38" s="260">
        <f t="shared" si="11"/>
        <v>1.436005169361599E-2</v>
      </c>
      <c r="CD38" s="260">
        <f t="shared" si="16"/>
        <v>2.235541052191772E-2</v>
      </c>
      <c r="CE38" s="260">
        <f t="shared" si="17"/>
        <v>1.1879588284890326</v>
      </c>
      <c r="CF38" s="260">
        <f t="shared" si="18"/>
        <v>0</v>
      </c>
      <c r="CG38" s="260">
        <f t="shared" si="19"/>
        <v>0</v>
      </c>
      <c r="CH38" s="260">
        <f t="shared" si="20"/>
        <v>0</v>
      </c>
      <c r="CI38" s="260">
        <f t="shared" si="12"/>
        <v>1.2246742907045662</v>
      </c>
      <c r="CK38" s="20" t="str">
        <f t="shared" si="13"/>
        <v>01486</v>
      </c>
      <c r="CL38" s="20" t="str">
        <f t="shared" si="14"/>
        <v>遠別町</v>
      </c>
      <c r="CM38" s="20">
        <f>VLOOKUP($CK38&amp;"_"&amp;$AZ$7,データシート1!$A:$BS,MATCH("ca_太陽光発電（10kW未満）",データシート1!$A$1:$BS$1,0),0)</f>
        <v>19</v>
      </c>
      <c r="CN38" s="20">
        <f>VLOOKUP($CK38&amp;"_"&amp;$AZ$5,データシート1!$A:$BS,MATCH("ab_家庭",データシート1!$A$1:$BS$1,0),0)</f>
        <v>1287</v>
      </c>
      <c r="CO38" s="260">
        <f t="shared" si="15"/>
        <v>1.4763014763014764E-2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39304</v>
      </c>
      <c r="AY39" s="20" t="str">
        <f>IF(IFERROR(比較地域マスタ!$Z32,"")=0,"",IFERROR(比較地域マスタ!$Z32,""))</f>
        <v>安田町</v>
      </c>
      <c r="BC39" s="960" t="str">
        <f t="shared" si="0"/>
        <v>39304</v>
      </c>
      <c r="BD39" s="123" t="str">
        <f t="shared" si="2"/>
        <v>安田町</v>
      </c>
      <c r="BE39" s="40">
        <f>VLOOKUP($BC39&amp;"_"&amp;$AZ$7,データシート1!$A:$BS,MATCH("cb_"&amp;BE$12,データシート1!$A$1:$BS$1,0),0)</f>
        <v>357.68200000000002</v>
      </c>
      <c r="BF39" s="40">
        <f>VLOOKUP($BC39&amp;"_"&amp;$AZ$7,データシート1!$A:$BS,MATCH("cb_"&amp;BF$12,データシート1!$A$1:$BS$1,0),0)</f>
        <v>1409.5</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1767.182</v>
      </c>
      <c r="BL39" s="42"/>
      <c r="BM39" s="960" t="str">
        <f t="shared" si="4"/>
        <v>39304</v>
      </c>
      <c r="BN39" s="123" t="str">
        <f t="shared" si="5"/>
        <v>安田町</v>
      </c>
      <c r="BO39" s="40">
        <f>BE39*VLOOKUP(BO$12,別紙!$B$4:$E$10,MATCH("設備利用率",別紙!$B$4:$E$4,0),0)/100*8760/10^3</f>
        <v>429.26132183999999</v>
      </c>
      <c r="BP39" s="40">
        <f>BF39*VLOOKUP(BP$12,別紙!$B$4:$E$10,MATCH("設備利用率",別紙!$B$4:$E$4,0),0)/100*8760/10^3</f>
        <v>1864.4302200000002</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2293.6915418400004</v>
      </c>
      <c r="BV39" s="42"/>
      <c r="BW39" s="38" t="str">
        <f t="shared" si="7"/>
        <v>39304</v>
      </c>
      <c r="BX39" s="38" t="str">
        <f t="shared" si="8"/>
        <v>安田町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9728.3634360288452</v>
      </c>
      <c r="BZ39" s="42"/>
      <c r="CA39" s="38" t="str">
        <f t="shared" si="9"/>
        <v>39304</v>
      </c>
      <c r="CB39" s="38" t="str">
        <f t="shared" si="10"/>
        <v>安田町</v>
      </c>
      <c r="CC39" s="260">
        <f t="shared" si="11"/>
        <v>4.4124720942295109E-2</v>
      </c>
      <c r="CD39" s="260">
        <f t="shared" si="16"/>
        <v>0.19164890706026785</v>
      </c>
      <c r="CE39" s="260">
        <f t="shared" si="17"/>
        <v>0</v>
      </c>
      <c r="CF39" s="260">
        <f t="shared" si="18"/>
        <v>0</v>
      </c>
      <c r="CG39" s="260">
        <f t="shared" si="19"/>
        <v>0</v>
      </c>
      <c r="CH39" s="260">
        <f t="shared" si="20"/>
        <v>0</v>
      </c>
      <c r="CI39" s="260">
        <f t="shared" si="12"/>
        <v>0.23577362800256299</v>
      </c>
      <c r="CK39" s="20" t="str">
        <f t="shared" si="13"/>
        <v>39304</v>
      </c>
      <c r="CL39" s="20" t="str">
        <f t="shared" si="14"/>
        <v>安田町</v>
      </c>
      <c r="CM39" s="20">
        <f>VLOOKUP($CK39&amp;"_"&amp;$AZ$7,データシート1!$A:$BS,MATCH("ca_太陽光発電（10kW未満）",データシート1!$A$1:$BS$1,0),0)</f>
        <v>66</v>
      </c>
      <c r="CN39" s="20">
        <f>VLOOKUP($CK39&amp;"_"&amp;$AZ$5,データシート1!$A:$BS,MATCH("ab_家庭",データシート1!$A$1:$BS$1,0),0)</f>
        <v>1248</v>
      </c>
      <c r="CO39" s="260">
        <f t="shared" si="15"/>
        <v>5.2884615384615384E-2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05464</v>
      </c>
      <c r="AY40" s="20" t="str">
        <f>IF(IFERROR(比較地域マスタ!$Z33,"")=0,"",IFERROR(比較地域マスタ!$Z33,""))</f>
        <v>東成瀬村</v>
      </c>
      <c r="BC40" s="960" t="str">
        <f t="shared" si="0"/>
        <v>05464</v>
      </c>
      <c r="BD40" s="123" t="str">
        <f t="shared" si="2"/>
        <v>東成瀬村</v>
      </c>
      <c r="BE40" s="40">
        <f>VLOOKUP($BC40&amp;"_"&amp;$AZ$7,データシート1!$A:$BS,MATCH("cb_"&amp;BE$12,データシート1!$A$1:$BS$1,0),0)</f>
        <v>134.6</v>
      </c>
      <c r="BF40" s="40">
        <f>VLOOKUP($BC40&amp;"_"&amp;$AZ$7,データシート1!$A:$BS,MATCH("cb_"&amp;BF$12,データシート1!$A$1:$BS$1,0),0)</f>
        <v>0</v>
      </c>
      <c r="BG40" s="40">
        <f>VLOOKUP($BC40&amp;"_"&amp;$AZ$7,データシート1!$A:$BS,MATCH("cb_"&amp;BG$12,データシート1!$A$1:$BS$1,0),0)</f>
        <v>0</v>
      </c>
      <c r="BH40" s="40">
        <f>VLOOKUP($BC40&amp;"_"&amp;$AZ$7,データシート1!$A:$BS,MATCH("cb_"&amp;BH$12,データシート1!$A$1:$BS$1,0),0)</f>
        <v>1000</v>
      </c>
      <c r="BI40" s="40">
        <f>VLOOKUP($BC40&amp;"_"&amp;$AZ$7,データシート1!$A:$BS,MATCH("cb_"&amp;BI$12,データシート1!$A$1:$BS$1,0),0)</f>
        <v>0</v>
      </c>
      <c r="BJ40" s="40">
        <f>VLOOKUP($BC40&amp;"_"&amp;$AZ$7,データシート1!$A:$BS,MATCH("cb_"&amp;BJ$12,データシート1!$A$1:$BS$1,0),0)</f>
        <v>0</v>
      </c>
      <c r="BK40" s="40">
        <f t="shared" si="3"/>
        <v>1134.5999999999999</v>
      </c>
      <c r="BL40" s="42"/>
      <c r="BM40" s="960" t="str">
        <f t="shared" si="4"/>
        <v>05464</v>
      </c>
      <c r="BN40" s="123" t="str">
        <f t="shared" si="5"/>
        <v>東成瀬村</v>
      </c>
      <c r="BO40" s="40">
        <f>BE40*VLOOKUP(BO$12,別紙!$B$4:$E$10,MATCH("設備利用率",別紙!$B$4:$E$4,0),0)/100*8760/10^3</f>
        <v>161.53615199999996</v>
      </c>
      <c r="BP40" s="40">
        <f>BF40*VLOOKUP(BP$12,別紙!$B$4:$E$10,MATCH("設備利用率",別紙!$B$4:$E$4,0),0)/100*8760/10^3</f>
        <v>0</v>
      </c>
      <c r="BQ40" s="40">
        <f>BG40*VLOOKUP(BQ$12,別紙!$B$4:$E$10,MATCH("設備利用率",別紙!$B$4:$E$4,0),0)/100*8760/10^3</f>
        <v>0</v>
      </c>
      <c r="BR40" s="40">
        <f>BH40*VLOOKUP(BR$12,別紙!$B$4:$E$10,MATCH("設備利用率",別紙!$B$4:$E$4,0),0)/100*8760/10^3</f>
        <v>5256</v>
      </c>
      <c r="BS40" s="40">
        <f>BI40*VLOOKUP(BS$12,別紙!$B$4:$E$10,MATCH("設備利用率",別紙!$B$4:$E$4,0),0)/100*8760/10^3</f>
        <v>0</v>
      </c>
      <c r="BT40" s="40">
        <f>BJ40*VLOOKUP(BT$12,別紙!$B$4:$E$10,MATCH("設備利用率",別紙!$B$4:$E$4,0),0)/100*8760/10^3</f>
        <v>0</v>
      </c>
      <c r="BU40" s="40">
        <f t="shared" si="6"/>
        <v>5417.5361519999997</v>
      </c>
      <c r="BV40" s="42"/>
      <c r="BW40" s="38" t="str">
        <f t="shared" si="7"/>
        <v>05464</v>
      </c>
      <c r="BX40" s="38" t="str">
        <f t="shared" si="8"/>
        <v>東成瀬村</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14103.666950149325</v>
      </c>
      <c r="BZ40" s="42"/>
      <c r="CA40" s="38" t="str">
        <f t="shared" si="9"/>
        <v>05464</v>
      </c>
      <c r="CB40" s="38" t="str">
        <f t="shared" si="10"/>
        <v>東成瀬村</v>
      </c>
      <c r="CC40" s="260">
        <f t="shared" si="11"/>
        <v>1.1453486002680294E-2</v>
      </c>
      <c r="CD40" s="260">
        <f t="shared" si="16"/>
        <v>0</v>
      </c>
      <c r="CE40" s="260">
        <f t="shared" si="17"/>
        <v>0</v>
      </c>
      <c r="CF40" s="260">
        <f t="shared" si="18"/>
        <v>0.37266903838397508</v>
      </c>
      <c r="CG40" s="260">
        <f t="shared" si="19"/>
        <v>0</v>
      </c>
      <c r="CH40" s="260">
        <f t="shared" si="20"/>
        <v>0</v>
      </c>
      <c r="CI40" s="260">
        <f t="shared" si="12"/>
        <v>0.3841225243866554</v>
      </c>
      <c r="CK40" s="20" t="str">
        <f t="shared" si="13"/>
        <v>05464</v>
      </c>
      <c r="CL40" s="20" t="str">
        <f t="shared" si="14"/>
        <v>東成瀬村</v>
      </c>
      <c r="CM40" s="20">
        <f>VLOOKUP($CK40&amp;"_"&amp;$AZ$7,データシート1!$A:$BS,MATCH("ca_太陽光発電（10kW未満）",データシート1!$A$1:$BS$1,0),0)</f>
        <v>27</v>
      </c>
      <c r="CN40" s="20">
        <f>VLOOKUP($CK40&amp;"_"&amp;$AZ$5,データシート1!$A:$BS,MATCH("ab_家庭",データシート1!$A$1:$BS$1,0),0)</f>
        <v>931</v>
      </c>
      <c r="CO40" s="260">
        <f t="shared" si="15"/>
        <v>2.9001074113856069E-2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35341</v>
      </c>
      <c r="AY41" s="20" t="str">
        <f>IF(IFERROR(比較地域マスタ!$Z34,"")=0,"",IFERROR(比較地域マスタ!$Z34,""))</f>
        <v>上関町</v>
      </c>
      <c r="BC41" s="960" t="str">
        <f t="shared" si="0"/>
        <v>35341</v>
      </c>
      <c r="BD41" s="123" t="str">
        <f t="shared" si="2"/>
        <v>上関町</v>
      </c>
      <c r="BE41" s="40">
        <f>VLOOKUP($BC41&amp;"_"&amp;$AZ$7,データシート1!$A:$BS,MATCH("cb_"&amp;BE$12,データシート1!$A$1:$BS$1,0),0)</f>
        <v>86.2</v>
      </c>
      <c r="BF41" s="40">
        <f>VLOOKUP($BC41&amp;"_"&amp;$AZ$7,データシート1!$A:$BS,MATCH("cb_"&amp;BF$12,データシート1!$A$1:$BS$1,0),0)</f>
        <v>230.1</v>
      </c>
      <c r="BG41" s="40">
        <f>VLOOKUP($BC41&amp;"_"&amp;$AZ$7,データシート1!$A:$BS,MATCH("cb_"&amp;BG$12,データシート1!$A$1:$BS$1,0),0)</f>
        <v>4000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4316.3</v>
      </c>
      <c r="BL41" s="42"/>
      <c r="BM41" s="960" t="str">
        <f t="shared" si="4"/>
        <v>35341</v>
      </c>
      <c r="BN41" s="123" t="str">
        <f t="shared" si="5"/>
        <v>上関町</v>
      </c>
      <c r="BO41" s="40">
        <f>BE41*VLOOKUP(BO$12,別紙!$B$4:$E$10,MATCH("設備利用率",別紙!$B$4:$E$4,0),0)/100*8760/10^3</f>
        <v>103.450344</v>
      </c>
      <c r="BP41" s="40">
        <f>BF41*VLOOKUP(BP$12,別紙!$B$4:$E$10,MATCH("設備利用率",別紙!$B$4:$E$4,0),0)/100*8760/10^3</f>
        <v>304.367076</v>
      </c>
      <c r="BQ41" s="40">
        <f>BG41*VLOOKUP(BQ$12,別紙!$B$4:$E$10,MATCH("設備利用率",別紙!$B$4:$E$4,0),0)/100*8760/10^3</f>
        <v>8689.92</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9097.7374199999995</v>
      </c>
      <c r="BV41" s="42"/>
      <c r="BW41" s="38" t="str">
        <f t="shared" si="7"/>
        <v>35341</v>
      </c>
      <c r="BX41" s="38" t="str">
        <f t="shared" si="8"/>
        <v>上関町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13121.084413419194</v>
      </c>
      <c r="BZ41" s="42"/>
      <c r="CA41" s="38" t="str">
        <f t="shared" si="9"/>
        <v>35341</v>
      </c>
      <c r="CB41" s="38" t="str">
        <f t="shared" si="10"/>
        <v>上関町</v>
      </c>
      <c r="CC41" s="260">
        <f t="shared" si="11"/>
        <v>7.8842830928059025E-3</v>
      </c>
      <c r="CD41" s="260">
        <f t="shared" si="16"/>
        <v>2.3196792765750197E-2</v>
      </c>
      <c r="CE41" s="260">
        <f t="shared" si="17"/>
        <v>0.66228672312424464</v>
      </c>
      <c r="CF41" s="260">
        <f t="shared" si="18"/>
        <v>0</v>
      </c>
      <c r="CG41" s="260">
        <f t="shared" si="19"/>
        <v>0</v>
      </c>
      <c r="CH41" s="260">
        <f t="shared" si="20"/>
        <v>0</v>
      </c>
      <c r="CI41" s="260">
        <f t="shared" si="12"/>
        <v>0.69336779898280076</v>
      </c>
      <c r="CK41" s="20" t="str">
        <f t="shared" si="13"/>
        <v>35341</v>
      </c>
      <c r="CL41" s="20" t="str">
        <f t="shared" si="14"/>
        <v>上関町</v>
      </c>
      <c r="CM41" s="20">
        <f>VLOOKUP($CK41&amp;"_"&amp;$AZ$7,データシート1!$A:$BS,MATCH("ca_太陽光発電（10kW未満）",データシート1!$A$1:$BS$1,0),0)</f>
        <v>18</v>
      </c>
      <c r="CN41" s="20">
        <f>VLOOKUP($CK41&amp;"_"&amp;$AZ$5,データシート1!$A:$BS,MATCH("ab_家庭",データシート1!$A$1:$BS$1,0),0)</f>
        <v>1440</v>
      </c>
      <c r="CO41" s="260">
        <f t="shared" si="15"/>
        <v>1.2500000000000001E-2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03209</v>
      </c>
      <c r="AY72" s="20" t="str">
        <f>IF(IFERROR(比較地域マスタ!$AE7,"")=0,"",IFERROR(比較地域マスタ!$AE7,""))</f>
        <v>一関市</v>
      </c>
      <c r="AZ72" s="18"/>
      <c r="BA72" s="24">
        <v>1</v>
      </c>
      <c r="BB72" s="24">
        <v>1</v>
      </c>
      <c r="BC72" s="20" t="str">
        <f>AX72</f>
        <v>03209</v>
      </c>
      <c r="BD72" s="20" t="str">
        <f>AY72</f>
        <v>一関市</v>
      </c>
      <c r="BE72" s="953">
        <f>VLOOKUP(BC72&amp;"_令和4年度",データシート3!A:AB,MATCH("ea_"&amp;"太陽光（建物系）"&amp;"_年間発電",データシート3!$A$1:$AB$1,0),0)/10^3+VLOOKUP(BC72&amp;"_令和4年度",データシート3!A:AB,MATCH("ea_"&amp;"太陽光（土地系）"&amp;"_年間発電",データシート3!$A$1:$AB$1,0),0)/10^3</f>
        <v>4167059.3499999996</v>
      </c>
      <c r="BF72" s="953">
        <f>VLOOKUP(BC72&amp;"_令和4年度",データシート3!A:AB,MATCH("ea_"&amp;"風力（陸上）"&amp;"_年間発電",データシート3!$A$1:$AB$1,0),0)/10^3</f>
        <v>3509100.304</v>
      </c>
      <c r="BG72" s="953">
        <f>VLOOKUP(BC72&amp;"_令和4年度",データシート3!A:AB,MATCH("ea_"&amp;"中小水（河川）"&amp;"_年間発電",データシート3!$A$1:$AB$1,0),0)/10^3+VLOOKUP(BC72&amp;"_令和4年度",データシート3!A:AB,MATCH("ea_"&amp;"中小水（農業用水路）"&amp;"_年間発電",データシート3!$A$1:$AB$1,0),0)/10^3</f>
        <v>134470.07209904</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842.04600000000016</v>
      </c>
      <c r="BI72" s="953">
        <f>SUM(BE72:BH72)</f>
        <v>7811471.7720990395</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597320.81780708255</v>
      </c>
      <c r="BK72" s="953">
        <f t="shared" ref="BK72:BK103" si="21">BI72-BJ72</f>
        <v>7214150.9542919565</v>
      </c>
      <c r="BL72" s="953">
        <f t="shared" ref="BL72:BL103" si="22">IF(BK72&gt;0,0,BK72)</f>
        <v>0</v>
      </c>
      <c r="BM72" s="953">
        <f t="shared" ref="BM72:BM103" si="23">IF(BK72&gt;0,BK72,0)</f>
        <v>7214150.9542919565</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03524</v>
      </c>
      <c r="AY73" s="20" t="str">
        <f>IF(IFERROR(比較地域マスタ!$AE8,"")=0,"",IFERROR(比較地域マスタ!$AE8,""))</f>
        <v>一戸町</v>
      </c>
      <c r="AZ73" s="18"/>
      <c r="BA73" s="24">
        <v>2</v>
      </c>
      <c r="BB73" s="24">
        <v>1</v>
      </c>
      <c r="BC73" s="20" t="str">
        <f t="shared" ref="BC73:BC136" si="24">AX73</f>
        <v>03524</v>
      </c>
      <c r="BD73" s="20" t="str">
        <f t="shared" ref="BD73:BD136" si="25">AY73</f>
        <v>一戸町</v>
      </c>
      <c r="BE73" s="953">
        <f>VLOOKUP(BC73&amp;"_令和4年度",データシート3!A:AB,MATCH("ea_"&amp;"太陽光（建物系）"&amp;"_年間発電",データシート3!$A$1:$AB$1,0),0)/10^3+VLOOKUP(BC73&amp;"_令和4年度",データシート3!A:AB,MATCH("ea_"&amp;"太陽光（土地系）"&amp;"_年間発電",データシート3!$A$1:$AB$1,0),0)/10^3</f>
        <v>1192813.8499999999</v>
      </c>
      <c r="BF73" s="953">
        <f>VLOOKUP(BC73&amp;"_令和4年度",データシート3!A:AB,MATCH("ea_"&amp;"風力（陸上）"&amp;"_年間発電",データシート3!$A$1:$AB$1,0),0)/10^3</f>
        <v>1847986.8319999999</v>
      </c>
      <c r="BG73" s="953">
        <f>VLOOKUP(BC73&amp;"_令和4年度",データシート3!A:AB,MATCH("ea_"&amp;"中小水（河川）"&amp;"_年間発電",データシート3!$A$1:$AB$1,0),0)/10^3+VLOOKUP(BC73&amp;"_令和4年度",データシート3!A:AB,MATCH("ea_"&amp;"中小水（農業用水路）"&amp;"_年間発電",データシート3!$A$1:$AB$1,0),0)/10^3</f>
        <v>40752.97600000001</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3081553.6579999998</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60099.441220236062</v>
      </c>
      <c r="BK73" s="953">
        <f t="shared" si="21"/>
        <v>3021454.2167797638</v>
      </c>
      <c r="BL73" s="953">
        <f t="shared" si="22"/>
        <v>0</v>
      </c>
      <c r="BM73" s="953">
        <f t="shared" si="23"/>
        <v>3021454.2167797638</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03483</v>
      </c>
      <c r="AY74" s="20" t="str">
        <f>IF(IFERROR(比較地域マスタ!$AE9,"")=0,"",IFERROR(比較地域マスタ!$AE9,""))</f>
        <v>岩泉町</v>
      </c>
      <c r="AZ74" s="18"/>
      <c r="BA74" s="24">
        <v>3</v>
      </c>
      <c r="BB74" s="24">
        <v>1</v>
      </c>
      <c r="BC74" s="20" t="str">
        <f t="shared" si="24"/>
        <v>03483</v>
      </c>
      <c r="BD74" s="20" t="str">
        <f t="shared" si="25"/>
        <v>岩泉町</v>
      </c>
      <c r="BE74" s="953">
        <f>VLOOKUP(BC74&amp;"_令和4年度",データシート3!A:AB,MATCH("ea_"&amp;"太陽光（建物系）"&amp;"_年間発電",データシート3!$A$1:$AB$1,0),0)/10^3+VLOOKUP(BC74&amp;"_令和4年度",データシート3!A:AB,MATCH("ea_"&amp;"太陽光（土地系）"&amp;"_年間発電",データシート3!$A$1:$AB$1,0),0)/10^3</f>
        <v>707600.86</v>
      </c>
      <c r="BF74" s="953">
        <f>VLOOKUP(BC74&amp;"_令和4年度",データシート3!A:AB,MATCH("ea_"&amp;"風力（陸上）"&amp;"_年間発電",データシート3!$A$1:$AB$1,0),0)/10^3</f>
        <v>8170415.443</v>
      </c>
      <c r="BG74" s="953">
        <f>VLOOKUP(BC74&amp;"_令和4年度",データシート3!A:AB,MATCH("ea_"&amp;"中小水（河川）"&amp;"_年間発電",データシート3!$A$1:$AB$1,0),0)/10^3+VLOOKUP(BC74&amp;"_令和4年度",データシート3!A:AB,MATCH("ea_"&amp;"中小水（農業用水路）"&amp;"_年間発電",データシート3!$A$1:$AB$1,0),0)/10^3</f>
        <v>90275.510999999999</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8968291.8139999993</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45781.383768753287</v>
      </c>
      <c r="BK74" s="953">
        <f t="shared" si="21"/>
        <v>8922510.4302312452</v>
      </c>
      <c r="BL74" s="953">
        <f t="shared" si="22"/>
        <v>0</v>
      </c>
      <c r="BM74" s="953">
        <f t="shared" si="23"/>
        <v>8922510.4302312452</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03303</v>
      </c>
      <c r="AY75" s="20" t="str">
        <f>IF(IFERROR(比較地域マスタ!$AE10,"")=0,"",IFERROR(比較地域マスタ!$AE10,""))</f>
        <v>岩手町</v>
      </c>
      <c r="AZ75" s="18"/>
      <c r="BA75" s="24">
        <v>4</v>
      </c>
      <c r="BB75" s="24">
        <v>1</v>
      </c>
      <c r="BC75" s="20" t="str">
        <f t="shared" si="24"/>
        <v>03303</v>
      </c>
      <c r="BD75" s="20" t="str">
        <f t="shared" si="25"/>
        <v>岩手町</v>
      </c>
      <c r="BE75" s="953">
        <f>VLOOKUP(BC75&amp;"_令和4年度",データシート3!A:AB,MATCH("ea_"&amp;"太陽光（建物系）"&amp;"_年間発電",データシート3!$A$1:$AB$1,0),0)/10^3+VLOOKUP(BC75&amp;"_令和4年度",データシート3!A:AB,MATCH("ea_"&amp;"太陽光（土地系）"&amp;"_年間発電",データシート3!$A$1:$AB$1,0),0)/10^3</f>
        <v>1573214.6239999998</v>
      </c>
      <c r="BF75" s="953">
        <f>VLOOKUP(BC75&amp;"_令和4年度",データシート3!A:AB,MATCH("ea_"&amp;"風力（陸上）"&amp;"_年間発電",データシート3!$A$1:$AB$1,0),0)/10^3</f>
        <v>1203389.699</v>
      </c>
      <c r="BG75" s="953">
        <f>VLOOKUP(BC75&amp;"_令和4年度",データシート3!A:AB,MATCH("ea_"&amp;"中小水（河川）"&amp;"_年間発電",データシート3!$A$1:$AB$1,0),0)/10^3+VLOOKUP(BC75&amp;"_令和4年度",データシート3!A:AB,MATCH("ea_"&amp;"中小水（農業用水路）"&amp;"_年間発電",データシート3!$A$1:$AB$1,0),0)/10^3</f>
        <v>16811.130000000005</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2793415.4529999997</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63033.874664936862</v>
      </c>
      <c r="BK75" s="953">
        <f t="shared" si="21"/>
        <v>2730381.5783350631</v>
      </c>
      <c r="BL75" s="953">
        <f t="shared" si="22"/>
        <v>0</v>
      </c>
      <c r="BM75" s="953">
        <f t="shared" si="23"/>
        <v>2730381.5783350631</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03215</v>
      </c>
      <c r="AY76" s="20" t="str">
        <f>IF(IFERROR(比較地域マスタ!$AE11,"")=0,"",IFERROR(比較地域マスタ!$AE11,""))</f>
        <v>奥州市</v>
      </c>
      <c r="AZ76" s="18"/>
      <c r="BA76" s="24">
        <v>5</v>
      </c>
      <c r="BB76" s="24">
        <v>1</v>
      </c>
      <c r="BC76" s="20" t="str">
        <f t="shared" si="24"/>
        <v>03215</v>
      </c>
      <c r="BD76" s="20" t="str">
        <f t="shared" si="25"/>
        <v>奥州市</v>
      </c>
      <c r="BE76" s="953">
        <f>VLOOKUP(BC76&amp;"_令和4年度",データシート3!A:AB,MATCH("ea_"&amp;"太陽光（建物系）"&amp;"_年間発電",データシート3!$A$1:$AB$1,0),0)/10^3+VLOOKUP(BC76&amp;"_令和4年度",データシート3!A:AB,MATCH("ea_"&amp;"太陽光（土地系）"&amp;"_年間発電",データシート3!$A$1:$AB$1,0),0)/10^3</f>
        <v>4786039.1039999994</v>
      </c>
      <c r="BF76" s="953">
        <f>VLOOKUP(BC76&amp;"_令和4年度",データシート3!A:AB,MATCH("ea_"&amp;"風力（陸上）"&amp;"_年間発電",データシート3!$A$1:$AB$1,0),0)/10^3</f>
        <v>4441934.5049999999</v>
      </c>
      <c r="BG76" s="953">
        <f>VLOOKUP(BC76&amp;"_令和4年度",データシート3!A:AB,MATCH("ea_"&amp;"中小水（河川）"&amp;"_年間発電",データシート3!$A$1:$AB$1,0),0)/10^3+VLOOKUP(BC76&amp;"_令和4年度",データシート3!A:AB,MATCH("ea_"&amp;"中小水（農業用水路）"&amp;"_年間発電",データシート3!$A$1:$AB$1,0),0)/10^3</f>
        <v>133327.61199999999</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187.39400000000001</v>
      </c>
      <c r="BI76" s="953">
        <f t="shared" si="26"/>
        <v>9361488.6149999984</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709277.74739045592</v>
      </c>
      <c r="BK76" s="953">
        <f t="shared" si="21"/>
        <v>8652210.8676095419</v>
      </c>
      <c r="BL76" s="953">
        <f t="shared" si="22"/>
        <v>0</v>
      </c>
      <c r="BM76" s="953">
        <f t="shared" si="23"/>
        <v>8652210.8676095419</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03461</v>
      </c>
      <c r="AY77" s="20" t="str">
        <f>IF(IFERROR(比較地域マスタ!$AE12,"")=0,"",IFERROR(比較地域マスタ!$AE12,""))</f>
        <v>大槌町</v>
      </c>
      <c r="AZ77" s="18"/>
      <c r="BA77" s="24">
        <v>6</v>
      </c>
      <c r="BB77" s="24">
        <v>1</v>
      </c>
      <c r="BC77" s="20" t="str">
        <f t="shared" si="24"/>
        <v>03461</v>
      </c>
      <c r="BD77" s="20" t="str">
        <f t="shared" si="25"/>
        <v>大槌町</v>
      </c>
      <c r="BE77" s="953">
        <f>VLOOKUP(BC77&amp;"_令和4年度",データシート3!A:AB,MATCH("ea_"&amp;"太陽光（建物系）"&amp;"_年間発電",データシート3!$A$1:$AB$1,0),0)/10^3+VLOOKUP(BC77&amp;"_令和4年度",データシート3!A:AB,MATCH("ea_"&amp;"太陽光（土地系）"&amp;"_年間発電",データシート3!$A$1:$AB$1,0),0)/10^3</f>
        <v>145839.52600000001</v>
      </c>
      <c r="BF77" s="953">
        <f>VLOOKUP(BC77&amp;"_令和4年度",データシート3!A:AB,MATCH("ea_"&amp;"風力（陸上）"&amp;"_年間発電",データシート3!$A$1:$AB$1,0),0)/10^3</f>
        <v>965367.69099999999</v>
      </c>
      <c r="BG77" s="953">
        <f>VLOOKUP(BC77&amp;"_令和4年度",データシート3!A:AB,MATCH("ea_"&amp;"中小水（河川）"&amp;"_年間発電",データシート3!$A$1:$AB$1,0),0)/10^3+VLOOKUP(BC77&amp;"_令和4年度",データシート3!A:AB,MATCH("ea_"&amp;"中小水（農業用水路）"&amp;"_年間発電",データシート3!$A$1:$AB$1,0),0)/10^3</f>
        <v>114460.751</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1225667.9679999999</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52002.856298871367</v>
      </c>
      <c r="BK77" s="953">
        <f t="shared" si="21"/>
        <v>1173665.1117011285</v>
      </c>
      <c r="BL77" s="953">
        <f t="shared" si="22"/>
        <v>0</v>
      </c>
      <c r="BM77" s="953">
        <f t="shared" si="23"/>
        <v>1173665.1117011285</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03203</v>
      </c>
      <c r="AY78" s="20" t="str">
        <f>IF(IFERROR(比較地域マスタ!$AE13,"")=0,"",IFERROR(比較地域マスタ!$AE13,""))</f>
        <v>大船渡市</v>
      </c>
      <c r="AZ78" s="18"/>
      <c r="BA78" s="24">
        <v>7</v>
      </c>
      <c r="BB78" s="24">
        <v>1</v>
      </c>
      <c r="BC78" s="20" t="str">
        <f t="shared" si="24"/>
        <v>03203</v>
      </c>
      <c r="BD78" s="20" t="str">
        <f t="shared" si="25"/>
        <v>大船渡市</v>
      </c>
      <c r="BE78" s="953">
        <f>VLOOKUP(BC78&amp;"_令和4年度",データシート3!A:AB,MATCH("ea_"&amp;"太陽光（建物系）"&amp;"_年間発電",データシート3!$A$1:$AB$1,0),0)/10^3+VLOOKUP(BC78&amp;"_令和4年度",データシート3!A:AB,MATCH("ea_"&amp;"太陽光（土地系）"&amp;"_年間発電",データシート3!$A$1:$AB$1,0),0)/10^3</f>
        <v>359457.84700000001</v>
      </c>
      <c r="BF78" s="953">
        <f>VLOOKUP(BC78&amp;"_令和4年度",データシート3!A:AB,MATCH("ea_"&amp;"風力（陸上）"&amp;"_年間発電",データシート3!$A$1:$AB$1,0),0)/10^3</f>
        <v>1859575.1540000001</v>
      </c>
      <c r="BG78" s="953">
        <f>VLOOKUP(BC78&amp;"_令和4年度",データシート3!A:AB,MATCH("ea_"&amp;"中小水（河川）"&amp;"_年間発電",データシート3!$A$1:$AB$1,0),0)/10^3+VLOOKUP(BC78&amp;"_令和4年度",データシート3!A:AB,MATCH("ea_"&amp;"中小水（農業用水路）"&amp;"_年間発電",データシート3!$A$1:$AB$1,0),0)/10^3</f>
        <v>72525.460000000021</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2291558.4610000001</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196185.08969979605</v>
      </c>
      <c r="BK78" s="953">
        <f t="shared" si="21"/>
        <v>2095373.3713002042</v>
      </c>
      <c r="BL78" s="953">
        <f t="shared" si="22"/>
        <v>0</v>
      </c>
      <c r="BM78" s="953">
        <f t="shared" si="23"/>
        <v>2095373.3713002042</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03381</v>
      </c>
      <c r="AY79" s="20" t="str">
        <f>IF(IFERROR(比較地域マスタ!$AE14,"")=0,"",IFERROR(比較地域マスタ!$AE14,""))</f>
        <v>金ヶ崎町</v>
      </c>
      <c r="AZ79" s="18"/>
      <c r="BA79" s="24">
        <v>8</v>
      </c>
      <c r="BB79" s="24">
        <v>1</v>
      </c>
      <c r="BC79" s="20" t="str">
        <f t="shared" si="24"/>
        <v>03381</v>
      </c>
      <c r="BD79" s="20" t="str">
        <f t="shared" si="25"/>
        <v>金ヶ崎町</v>
      </c>
      <c r="BE79" s="953">
        <f>VLOOKUP(BC79&amp;"_令和4年度",データシート3!A:AB,MATCH("ea_"&amp;"太陽光（建物系）"&amp;"_年間発電",データシート3!$A$1:$AB$1,0),0)/10^3+VLOOKUP(BC79&amp;"_令和4年度",データシート3!A:AB,MATCH("ea_"&amp;"太陽光（土地系）"&amp;"_年間発電",データシート3!$A$1:$AB$1,0),0)/10^3</f>
        <v>1670026.7980000004</v>
      </c>
      <c r="BF79" s="953">
        <f>VLOOKUP(BC79&amp;"_令和4年度",データシート3!A:AB,MATCH("ea_"&amp;"風力（陸上）"&amp;"_年間発電",データシート3!$A$1:$AB$1,0),0)/10^3</f>
        <v>1254869.1780000003</v>
      </c>
      <c r="BG79" s="953">
        <f>VLOOKUP(BC79&amp;"_令和4年度",データシート3!A:AB,MATCH("ea_"&amp;"中小水（河川）"&amp;"_年間発電",データシート3!$A$1:$AB$1,0),0)/10^3+VLOOKUP(BC79&amp;"_令和4年度",データシート3!A:AB,MATCH("ea_"&amp;"中小水（農業用水路）"&amp;"_年間発電",データシート3!$A$1:$AB$1,0),0)/10^3</f>
        <v>32533.284974629998</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275.20400000000001</v>
      </c>
      <c r="BI79" s="953">
        <f t="shared" si="26"/>
        <v>2957704.4649746306</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534164.68848024216</v>
      </c>
      <c r="BK79" s="953">
        <f t="shared" si="21"/>
        <v>2423539.7764943885</v>
      </c>
      <c r="BL79" s="953">
        <f>IF(BK79&gt;0,0,BK79)</f>
        <v>0</v>
      </c>
      <c r="BM79" s="953">
        <f>IF(BK79&gt;0,BK79,0)</f>
        <v>2423539.7764943885</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03211</v>
      </c>
      <c r="AY80" s="20" t="str">
        <f>IF(IFERROR(比較地域マスタ!$AE15,"")=0,"",IFERROR(比較地域マスタ!$AE15,""))</f>
        <v>釜石市</v>
      </c>
      <c r="AZ80" s="18"/>
      <c r="BA80" s="24">
        <v>9</v>
      </c>
      <c r="BB80" s="24">
        <v>1</v>
      </c>
      <c r="BC80" s="20" t="str">
        <f t="shared" si="24"/>
        <v>03211</v>
      </c>
      <c r="BD80" s="20" t="str">
        <f t="shared" si="25"/>
        <v>釜石市</v>
      </c>
      <c r="BE80" s="953">
        <f>VLOOKUP(BC80&amp;"_令和4年度",データシート3!A:AB,MATCH("ea_"&amp;"太陽光（建物系）"&amp;"_年間発電",データシート3!$A$1:$AB$1,0),0)/10^3+VLOOKUP(BC80&amp;"_令和4年度",データシート3!A:AB,MATCH("ea_"&amp;"太陽光（土地系）"&amp;"_年間発電",データシート3!$A$1:$AB$1,0),0)/10^3</f>
        <v>423617.45499999996</v>
      </c>
      <c r="BF80" s="953">
        <f>VLOOKUP(BC80&amp;"_令和4年度",データシート3!A:AB,MATCH("ea_"&amp;"風力（陸上）"&amp;"_年間発電",データシート3!$A$1:$AB$1,0),0)/10^3</f>
        <v>3020692.5359999998</v>
      </c>
      <c r="BG80" s="953">
        <f>VLOOKUP(BC80&amp;"_令和4年度",データシート3!A:AB,MATCH("ea_"&amp;"中小水（河川）"&amp;"_年間発電",データシート3!$A$1:$AB$1,0),0)/10^3+VLOOKUP(BC80&amp;"_令和4年度",データシート3!A:AB,MATCH("ea_"&amp;"中小水（農業用水路）"&amp;"_年間発電",データシート3!$A$1:$AB$1,0),0)/10^3</f>
        <v>110235.09</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3554545.0809999998</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249220.25966392842</v>
      </c>
      <c r="BK80" s="953">
        <f t="shared" si="21"/>
        <v>3305324.8213360715</v>
      </c>
      <c r="BL80" s="953">
        <f t="shared" si="22"/>
        <v>0</v>
      </c>
      <c r="BM80" s="953">
        <f t="shared" si="23"/>
        <v>3305324.8213360715</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03501</v>
      </c>
      <c r="AY81" s="20" t="str">
        <f>IF(IFERROR(比較地域マスタ!$AE16,"")=0,"",IFERROR(比較地域マスタ!$AE16,""))</f>
        <v>軽米町</v>
      </c>
      <c r="AZ81" s="18"/>
      <c r="BA81" s="24">
        <v>10</v>
      </c>
      <c r="BB81" s="24">
        <v>1</v>
      </c>
      <c r="BC81" s="20" t="str">
        <f t="shared" si="24"/>
        <v>03501</v>
      </c>
      <c r="BD81" s="20" t="str">
        <f t="shared" si="25"/>
        <v>軽米町</v>
      </c>
      <c r="BE81" s="953">
        <f>VLOOKUP(BC81&amp;"_令和4年度",データシート3!A:AB,MATCH("ea_"&amp;"太陽光（建物系）"&amp;"_年間発電",データシート3!$A$1:$AB$1,0),0)/10^3+VLOOKUP(BC81&amp;"_令和4年度",データシート3!A:AB,MATCH("ea_"&amp;"太陽光（土地系）"&amp;"_年間発電",データシート3!$A$1:$AB$1,0),0)/10^3</f>
        <v>708221.94100000011</v>
      </c>
      <c r="BF81" s="953">
        <f>VLOOKUP(BC81&amp;"_令和4年度",データシート3!A:AB,MATCH("ea_"&amp;"風力（陸上）"&amp;"_年間発電",データシート3!$A$1:$AB$1,0),0)/10^3</f>
        <v>1390461.7879999997</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2098683.7289999998</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38944.489298233908</v>
      </c>
      <c r="BK81" s="953">
        <f t="shared" si="21"/>
        <v>2059739.2397017658</v>
      </c>
      <c r="BL81" s="953">
        <f t="shared" si="22"/>
        <v>0</v>
      </c>
      <c r="BM81" s="953">
        <f t="shared" si="23"/>
        <v>2059739.2397017658</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03206</v>
      </c>
      <c r="AY82" s="20" t="str">
        <f>IF(IFERROR(比較地域マスタ!$AE17,"")=0,"",IFERROR(比較地域マスタ!$AE17,""))</f>
        <v>北上市</v>
      </c>
      <c r="AZ82" s="18"/>
      <c r="BA82" s="24">
        <v>11</v>
      </c>
      <c r="BB82" s="24">
        <v>1</v>
      </c>
      <c r="BC82" s="20" t="str">
        <f t="shared" si="24"/>
        <v>03206</v>
      </c>
      <c r="BD82" s="20" t="str">
        <f t="shared" si="25"/>
        <v>北上市</v>
      </c>
      <c r="BE82" s="953">
        <f>VLOOKUP(BC82&amp;"_令和4年度",データシート3!A:AB,MATCH("ea_"&amp;"太陽光（建物系）"&amp;"_年間発電",データシート3!$A$1:$AB$1,0),0)/10^3+VLOOKUP(BC82&amp;"_令和4年度",データシート3!A:AB,MATCH("ea_"&amp;"太陽光（土地系）"&amp;"_年間発電",データシート3!$A$1:$AB$1,0),0)/10^3</f>
        <v>2685379.8130000001</v>
      </c>
      <c r="BF82" s="953">
        <f>VLOOKUP(BC82&amp;"_令和4年度",データシート3!A:AB,MATCH("ea_"&amp;"風力（陸上）"&amp;"_年間発電",データシート3!$A$1:$AB$1,0),0)/10^3</f>
        <v>2402192.6910000001</v>
      </c>
      <c r="BG82" s="953">
        <f>VLOOKUP(BC82&amp;"_令和4年度",データシート3!A:AB,MATCH("ea_"&amp;"中小水（河川）"&amp;"_年間発電",データシート3!$A$1:$AB$1,0),0)/10^3+VLOOKUP(BC82&amp;"_令和4年度",データシート3!A:AB,MATCH("ea_"&amp;"中小水（農業用水路）"&amp;"_年間発電",データシート3!$A$1:$AB$1,0),0)/10^3</f>
        <v>98048.114000000001</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118.46999999999998</v>
      </c>
      <c r="BI82" s="953">
        <f t="shared" si="26"/>
        <v>5185739.0880000005</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713411.67544844351</v>
      </c>
      <c r="BK82" s="953">
        <f t="shared" si="21"/>
        <v>4472327.4125515567</v>
      </c>
      <c r="BL82" s="953">
        <f t="shared" si="22"/>
        <v>0</v>
      </c>
      <c r="BM82" s="953">
        <f t="shared" si="23"/>
        <v>4472327.4125515567</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03207</v>
      </c>
      <c r="AY83" s="20" t="str">
        <f>IF(IFERROR(比較地域マスタ!$AE18,"")=0,"",IFERROR(比較地域マスタ!$AE18,""))</f>
        <v>久慈市</v>
      </c>
      <c r="AZ83" s="18"/>
      <c r="BA83" s="24">
        <v>12</v>
      </c>
      <c r="BB83" s="24">
        <v>1</v>
      </c>
      <c r="BC83" s="20" t="str">
        <f t="shared" si="24"/>
        <v>03207</v>
      </c>
      <c r="BD83" s="20" t="str">
        <f t="shared" si="25"/>
        <v>久慈市</v>
      </c>
      <c r="BE83" s="953">
        <f>VLOOKUP(BC83&amp;"_令和4年度",データシート3!A:AB,MATCH("ea_"&amp;"太陽光（建物系）"&amp;"_年間発電",データシート3!$A$1:$AB$1,0),0)/10^3+VLOOKUP(BC83&amp;"_令和4年度",データシート3!A:AB,MATCH("ea_"&amp;"太陽光（土地系）"&amp;"_年間発電",データシート3!$A$1:$AB$1,0),0)/10^3</f>
        <v>961050.57799999998</v>
      </c>
      <c r="BF83" s="953">
        <f>VLOOKUP(BC83&amp;"_令和4年度",データシート3!A:AB,MATCH("ea_"&amp;"風力（陸上）"&amp;"_年間発電",データシート3!$A$1:$AB$1,0),0)/10^3</f>
        <v>5213480.3569999989</v>
      </c>
      <c r="BG83" s="953">
        <f>VLOOKUP(BC83&amp;"_令和4年度",データシート3!A:AB,MATCH("ea_"&amp;"中小水（河川）"&amp;"_年間発電",データシート3!$A$1:$AB$1,0),0)/10^3+VLOOKUP(BC83&amp;"_令和4年度",データシート3!A:AB,MATCH("ea_"&amp;"中小水（農業用水路）"&amp;"_年間発電",データシート3!$A$1:$AB$1,0),0)/10^3</f>
        <v>32668.663000000004</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6207199.5979999984</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188501.90975425486</v>
      </c>
      <c r="BK83" s="953">
        <f t="shared" si="21"/>
        <v>6018697.6882457435</v>
      </c>
      <c r="BL83" s="953">
        <f t="shared" si="22"/>
        <v>0</v>
      </c>
      <c r="BM83" s="953">
        <f t="shared" si="23"/>
        <v>6018697.6882457435</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03302</v>
      </c>
      <c r="AY84" s="20" t="str">
        <f>IF(IFERROR(比較地域マスタ!$AE19,"")=0,"",IFERROR(比較地域マスタ!$AE19,""))</f>
        <v>葛巻町</v>
      </c>
      <c r="AZ84" s="18"/>
      <c r="BA84" s="24">
        <v>13</v>
      </c>
      <c r="BB84" s="24">
        <v>1</v>
      </c>
      <c r="BC84" s="20" t="str">
        <f t="shared" si="24"/>
        <v>03302</v>
      </c>
      <c r="BD84" s="20" t="str">
        <f t="shared" si="25"/>
        <v>葛巻町</v>
      </c>
      <c r="BE84" s="953">
        <f>VLOOKUP(BC84&amp;"_令和4年度",データシート3!A:AB,MATCH("ea_"&amp;"太陽光（建物系）"&amp;"_年間発電",データシート3!$A$1:$AB$1,0),0)/10^3+VLOOKUP(BC84&amp;"_令和4年度",データシート3!A:AB,MATCH("ea_"&amp;"太陽光（土地系）"&amp;"_年間発電",データシート3!$A$1:$AB$1,0),0)/10^3</f>
        <v>1169392.2819999999</v>
      </c>
      <c r="BF84" s="953">
        <f>VLOOKUP(BC84&amp;"_令和4年度",データシート3!A:AB,MATCH("ea_"&amp;"風力（陸上）"&amp;"_年間発電",データシート3!$A$1:$AB$1,0),0)/10^3</f>
        <v>4069114.31</v>
      </c>
      <c r="BG84" s="953">
        <f>VLOOKUP(BC84&amp;"_令和4年度",データシート3!A:AB,MATCH("ea_"&amp;"中小水（河川）"&amp;"_年間発電",データシート3!$A$1:$AB$1,0),0)/10^3+VLOOKUP(BC84&amp;"_令和4年度",データシート3!A:AB,MATCH("ea_"&amp;"中小水（農業用水路）"&amp;"_年間発電",データシート3!$A$1:$AB$1,0),0)/10^3</f>
        <v>28800.819</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5267307.4110000003</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28429.058944006883</v>
      </c>
      <c r="BK84" s="953">
        <f t="shared" si="21"/>
        <v>5238878.3520559939</v>
      </c>
      <c r="BL84" s="953">
        <f t="shared" si="22"/>
        <v>0</v>
      </c>
      <c r="BM84" s="953">
        <f t="shared" si="23"/>
        <v>5238878.3520559939</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03506</v>
      </c>
      <c r="AY85" s="20" t="str">
        <f>IF(IFERROR(比較地域マスタ!$AE20,"")=0,"",IFERROR(比較地域マスタ!$AE20,""))</f>
        <v>九戸村</v>
      </c>
      <c r="AZ85" s="18"/>
      <c r="BA85" s="24">
        <v>14</v>
      </c>
      <c r="BB85" s="24">
        <v>1</v>
      </c>
      <c r="BC85" s="20" t="str">
        <f t="shared" si="24"/>
        <v>03506</v>
      </c>
      <c r="BD85" s="20" t="str">
        <f t="shared" si="25"/>
        <v>九戸村</v>
      </c>
      <c r="BE85" s="953">
        <f>VLOOKUP(BC85&amp;"_令和4年度",データシート3!A:AB,MATCH("ea_"&amp;"太陽光（建物系）"&amp;"_年間発電",データシート3!$A$1:$AB$1,0),0)/10^3+VLOOKUP(BC85&amp;"_令和4年度",データシート3!A:AB,MATCH("ea_"&amp;"太陽光（土地系）"&amp;"_年間発電",データシート3!$A$1:$AB$1,0),0)/10^3</f>
        <v>453298.95499999996</v>
      </c>
      <c r="BF85" s="953">
        <f>VLOOKUP(BC85&amp;"_令和4年度",データシート3!A:AB,MATCH("ea_"&amp;"風力（陸上）"&amp;"_年間発電",データシート3!$A$1:$AB$1,0),0)/10^3</f>
        <v>874272.174</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1327571.129</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29137.961197176843</v>
      </c>
      <c r="BK85" s="953">
        <f t="shared" si="21"/>
        <v>1298433.167802823</v>
      </c>
      <c r="BL85" s="953">
        <f t="shared" si="22"/>
        <v>0</v>
      </c>
      <c r="BM85" s="953">
        <f t="shared" si="23"/>
        <v>1298433.167802823</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03301</v>
      </c>
      <c r="AY86" s="20" t="str">
        <f>IF(IFERROR(比較地域マスタ!$AE21,"")=0,"",IFERROR(比較地域マスタ!$AE21,""))</f>
        <v>雫石町</v>
      </c>
      <c r="AZ86" s="18"/>
      <c r="BA86" s="24">
        <v>15</v>
      </c>
      <c r="BB86" s="24">
        <v>1</v>
      </c>
      <c r="BC86" s="20" t="str">
        <f t="shared" si="24"/>
        <v>03301</v>
      </c>
      <c r="BD86" s="20" t="str">
        <f t="shared" si="25"/>
        <v>雫石町</v>
      </c>
      <c r="BE86" s="953">
        <f>VLOOKUP(BC86&amp;"_令和4年度",データシート3!A:AB,MATCH("ea_"&amp;"太陽光（建物系）"&amp;"_年間発電",データシート3!$A$1:$AB$1,0),0)/10^3+VLOOKUP(BC86&amp;"_令和4年度",データシート3!A:AB,MATCH("ea_"&amp;"太陽光（土地系）"&amp;"_年間発電",データシート3!$A$1:$AB$1,0),0)/10^3</f>
        <v>1870016.5459999999</v>
      </c>
      <c r="BF86" s="953">
        <f>VLOOKUP(BC86&amp;"_令和4年度",データシート3!A:AB,MATCH("ea_"&amp;"風力（陸上）"&amp;"_年間発電",データシート3!$A$1:$AB$1,0),0)/10^3</f>
        <v>2996302.6519999998</v>
      </c>
      <c r="BG86" s="953">
        <f>VLOOKUP(BC86&amp;"_令和4年度",データシート3!A:AB,MATCH("ea_"&amp;"中小水（河川）"&amp;"_年間発電",データシート3!$A$1:$AB$1,0),0)/10^3+VLOOKUP(BC86&amp;"_令和4年度",データシート3!A:AB,MATCH("ea_"&amp;"中小水（農業用水路）"&amp;"_年間発電",データシート3!$A$1:$AB$1,0),0)/10^3</f>
        <v>138579.97099999999</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14070472.884</v>
      </c>
      <c r="BI86" s="953">
        <f t="shared" si="26"/>
        <v>19075372.052999999</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98527.491759040597</v>
      </c>
      <c r="BK86" s="953">
        <f t="shared" si="21"/>
        <v>18976844.56124096</v>
      </c>
      <c r="BL86" s="953">
        <f t="shared" si="22"/>
        <v>0</v>
      </c>
      <c r="BM86" s="953">
        <f t="shared" si="23"/>
        <v>18976844.56124096</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03321</v>
      </c>
      <c r="AY87" s="20" t="str">
        <f>IF(IFERROR(比較地域マスタ!$AE22,"")=0,"",IFERROR(比較地域マスタ!$AE22,""))</f>
        <v>紫波町</v>
      </c>
      <c r="AZ87" s="18"/>
      <c r="BA87" s="24">
        <v>16</v>
      </c>
      <c r="BB87" s="24">
        <v>1</v>
      </c>
      <c r="BC87" s="20" t="str">
        <f t="shared" si="24"/>
        <v>03321</v>
      </c>
      <c r="BD87" s="20" t="str">
        <f t="shared" si="25"/>
        <v>紫波町</v>
      </c>
      <c r="BE87" s="953">
        <f>VLOOKUP(BC87&amp;"_令和4年度",データシート3!A:AB,MATCH("ea_"&amp;"太陽光（建物系）"&amp;"_年間発電",データシート3!$A$1:$AB$1,0),0)/10^3+VLOOKUP(BC87&amp;"_令和4年度",データシート3!A:AB,MATCH("ea_"&amp;"太陽光（土地系）"&amp;"_年間発電",データシート3!$A$1:$AB$1,0),0)/10^3</f>
        <v>1443551.1639999999</v>
      </c>
      <c r="BF87" s="953">
        <f>VLOOKUP(BC87&amp;"_令和4年度",データシート3!A:AB,MATCH("ea_"&amp;"風力（陸上）"&amp;"_年間発電",データシート3!$A$1:$AB$1,0),0)/10^3</f>
        <v>589973.15099999984</v>
      </c>
      <c r="BG87" s="953">
        <f>VLOOKUP(BC87&amp;"_令和4年度",データシート3!A:AB,MATCH("ea_"&amp;"中小水（河川）"&amp;"_年間発電",データシート3!$A$1:$AB$1,0),0)/10^3+VLOOKUP(BC87&amp;"_令和4年度",データシート3!A:AB,MATCH("ea_"&amp;"中小水（農業用水路）"&amp;"_年間発電",データシート3!$A$1:$AB$1,0),0)/10^3</f>
        <v>14546.446</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2048070.7609999997</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146800.35346884234</v>
      </c>
      <c r="BK87" s="953">
        <f t="shared" si="21"/>
        <v>1901270.4075311574</v>
      </c>
      <c r="BL87" s="953">
        <f t="shared" si="22"/>
        <v>0</v>
      </c>
      <c r="BM87" s="953">
        <f t="shared" si="23"/>
        <v>1901270.4075311574</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03441</v>
      </c>
      <c r="AY88" s="20" t="str">
        <f>IF(IFERROR(比較地域マスタ!$AE23,"")=0,"",IFERROR(比較地域マスタ!$AE23,""))</f>
        <v>住田町</v>
      </c>
      <c r="AZ88" s="18"/>
      <c r="BA88" s="24">
        <v>17</v>
      </c>
      <c r="BB88" s="24">
        <v>1</v>
      </c>
      <c r="BC88" s="20" t="str">
        <f t="shared" si="24"/>
        <v>03441</v>
      </c>
      <c r="BD88" s="20" t="str">
        <f t="shared" si="25"/>
        <v>住田町</v>
      </c>
      <c r="BE88" s="953">
        <f>VLOOKUP(BC88&amp;"_令和4年度",データシート3!A:AB,MATCH("ea_"&amp;"太陽光（建物系）"&amp;"_年間発電",データシート3!$A$1:$AB$1,0),0)/10^3+VLOOKUP(BC88&amp;"_令和4年度",データシート3!A:AB,MATCH("ea_"&amp;"太陽光（土地系）"&amp;"_年間発電",データシート3!$A$1:$AB$1,0),0)/10^3</f>
        <v>299968.21899999998</v>
      </c>
      <c r="BF88" s="953">
        <f>VLOOKUP(BC88&amp;"_令和4年度",データシート3!A:AB,MATCH("ea_"&amp;"風力（陸上）"&amp;"_年間発電",データシート3!$A$1:$AB$1,0),0)/10^3</f>
        <v>2865115.8110000002</v>
      </c>
      <c r="BG88" s="953">
        <f>VLOOKUP(BC88&amp;"_令和4年度",データシート3!A:AB,MATCH("ea_"&amp;"中小水（河川）"&amp;"_年間発電",データシート3!$A$1:$AB$1,0),0)/10^3+VLOOKUP(BC88&amp;"_令和4年度",データシート3!A:AB,MATCH("ea_"&amp;"中小水（農業用水路）"&amp;"_年間発電",データシート3!$A$1:$AB$1,0),0)/10^3</f>
        <v>93982.50999999998</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3259066.54</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29371.856438314568</v>
      </c>
      <c r="BK88" s="953">
        <f t="shared" si="21"/>
        <v>3229694.6835616855</v>
      </c>
      <c r="BL88" s="953">
        <f t="shared" si="22"/>
        <v>0</v>
      </c>
      <c r="BM88" s="953">
        <f t="shared" si="23"/>
        <v>3229694.6835616855</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03216</v>
      </c>
      <c r="AY89" s="20" t="str">
        <f>IF(IFERROR(比較地域マスタ!$AE24,"")=0,"",IFERROR(比較地域マスタ!$AE24,""))</f>
        <v>滝沢市</v>
      </c>
      <c r="AZ89" s="18"/>
      <c r="BA89" s="24">
        <v>18</v>
      </c>
      <c r="BB89" s="24">
        <v>1</v>
      </c>
      <c r="BC89" s="20" t="str">
        <f t="shared" si="24"/>
        <v>03216</v>
      </c>
      <c r="BD89" s="20" t="str">
        <f t="shared" si="25"/>
        <v>滝沢市</v>
      </c>
      <c r="BE89" s="953">
        <f>VLOOKUP(BC89&amp;"_令和4年度",データシート3!A:AB,MATCH("ea_"&amp;"太陽光（建物系）"&amp;"_年間発電",データシート3!$A$1:$AB$1,0),0)/10^3+VLOOKUP(BC89&amp;"_令和4年度",データシート3!A:AB,MATCH("ea_"&amp;"太陽光（土地系）"&amp;"_年間発電",データシート3!$A$1:$AB$1,0),0)/10^3</f>
        <v>1679657.18</v>
      </c>
      <c r="BF89" s="953">
        <f>VLOOKUP(BC89&amp;"_令和4年度",データシート3!A:AB,MATCH("ea_"&amp;"風力（陸上）"&amp;"_年間発電",データシート3!$A$1:$AB$1,0),0)/10^3</f>
        <v>361052.38299999991</v>
      </c>
      <c r="BG89" s="953">
        <f>VLOOKUP(BC89&amp;"_令和4年度",データシート3!A:AB,MATCH("ea_"&amp;"中小水（河川）"&amp;"_年間発電",データシート3!$A$1:$AB$1,0),0)/10^3+VLOOKUP(BC89&amp;"_令和4年度",データシート3!A:AB,MATCH("ea_"&amp;"中小水（農業用水路）"&amp;"_年間発電",データシート3!$A$1:$AB$1,0),0)/10^3</f>
        <v>13079.73538647</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484017.35699999996</v>
      </c>
      <c r="BI89" s="953">
        <f t="shared" si="26"/>
        <v>2537806.6553864698</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231725.80350511835</v>
      </c>
      <c r="BK89" s="953">
        <f t="shared" si="21"/>
        <v>2306080.8518813513</v>
      </c>
      <c r="BL89" s="953">
        <f t="shared" si="22"/>
        <v>0</v>
      </c>
      <c r="BM89" s="953">
        <f t="shared" si="23"/>
        <v>2306080.8518813513</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03484</v>
      </c>
      <c r="AY90" s="20" t="str">
        <f>IF(IFERROR(比較地域マスタ!$AE25,"")=0,"",IFERROR(比較地域マスタ!$AE25,""))</f>
        <v>田野畑村</v>
      </c>
      <c r="AZ90" s="18"/>
      <c r="BA90" s="24">
        <v>19</v>
      </c>
      <c r="BB90" s="24">
        <v>1</v>
      </c>
      <c r="BC90" s="20" t="str">
        <f t="shared" si="24"/>
        <v>03484</v>
      </c>
      <c r="BD90" s="20" t="str">
        <f t="shared" si="25"/>
        <v>田野畑村</v>
      </c>
      <c r="BE90" s="953">
        <f>VLOOKUP(BC90&amp;"_令和4年度",データシート3!A:AB,MATCH("ea_"&amp;"太陽光（建物系）"&amp;"_年間発電",データシート3!$A$1:$AB$1,0),0)/10^3+VLOOKUP(BC90&amp;"_令和4年度",データシート3!A:AB,MATCH("ea_"&amp;"太陽光（土地系）"&amp;"_年間発電",データシート3!$A$1:$AB$1,0),0)/10^3</f>
        <v>246516.56699999998</v>
      </c>
      <c r="BF90" s="953">
        <f>VLOOKUP(BC90&amp;"_令和4年度",データシート3!A:AB,MATCH("ea_"&amp;"風力（陸上）"&amp;"_年間発電",データシート3!$A$1:$AB$1,0),0)/10^3</f>
        <v>1001192.8959999998</v>
      </c>
      <c r="BG90" s="953">
        <f>VLOOKUP(BC90&amp;"_令和4年度",データシート3!A:AB,MATCH("ea_"&amp;"中小水（河川）"&amp;"_年間発電",データシート3!$A$1:$AB$1,0),0)/10^3+VLOOKUP(BC90&amp;"_令和4年度",データシート3!A:AB,MATCH("ea_"&amp;"中小水（農業用水路）"&amp;"_年間発電",データシート3!$A$1:$AB$1,0),0)/10^3</f>
        <v>1552.377</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1249261.8399999999</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13786.676184201317</v>
      </c>
      <c r="BK90" s="953">
        <f t="shared" si="21"/>
        <v>1235475.1638157985</v>
      </c>
      <c r="BL90" s="953">
        <f t="shared" si="22"/>
        <v>0</v>
      </c>
      <c r="BM90" s="953">
        <f t="shared" si="23"/>
        <v>1235475.1638157985</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03208</v>
      </c>
      <c r="AY91" s="20" t="str">
        <f>IF(IFERROR(比較地域マスタ!$AE26,"")=0,"",IFERROR(比較地域マスタ!$AE26,""))</f>
        <v>遠野市</v>
      </c>
      <c r="BA91" s="24">
        <v>20</v>
      </c>
      <c r="BB91" s="24">
        <v>1</v>
      </c>
      <c r="BC91" s="20" t="str">
        <f t="shared" si="24"/>
        <v>03208</v>
      </c>
      <c r="BD91" s="20" t="str">
        <f t="shared" si="25"/>
        <v>遠野市</v>
      </c>
      <c r="BE91" s="953">
        <f>VLOOKUP(BC91&amp;"_令和4年度",データシート3!A:AB,MATCH("ea_"&amp;"太陽光（建物系）"&amp;"_年間発電",データシート3!$A$1:$AB$1,0),0)/10^3+VLOOKUP(BC91&amp;"_令和4年度",データシート3!A:AB,MATCH("ea_"&amp;"太陽光（土地系）"&amp;"_年間発電",データシート3!$A$1:$AB$1,0),0)/10^3</f>
        <v>1690216.6440000001</v>
      </c>
      <c r="BF91" s="953">
        <f>VLOOKUP(BC91&amp;"_令和4年度",データシート3!A:AB,MATCH("ea_"&amp;"風力（陸上）"&amp;"_年間発電",データシート3!$A$1:$AB$1,0),0)/10^3</f>
        <v>6174940.0880000005</v>
      </c>
      <c r="BG91" s="953">
        <f>VLOOKUP(BC91&amp;"_令和4年度",データシート3!A:AB,MATCH("ea_"&amp;"中小水（河川）"&amp;"_年間発電",データシート3!$A$1:$AB$1,0),0)/10^3+VLOOKUP(BC91&amp;"_令和4年度",データシート3!A:AB,MATCH("ea_"&amp;"中小水（農業用水路）"&amp;"_年間発電",データシート3!$A$1:$AB$1,0),0)/10^3</f>
        <v>94818.797999999995</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7959975.5300000012</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158332.56949526898</v>
      </c>
      <c r="BK91" s="953">
        <f t="shared" si="21"/>
        <v>7801642.9605047321</v>
      </c>
      <c r="BL91" s="953">
        <f t="shared" si="22"/>
        <v>0</v>
      </c>
      <c r="BM91" s="953">
        <f t="shared" si="23"/>
        <v>7801642.9605047321</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03366</v>
      </c>
      <c r="AY92" s="20" t="str">
        <f>IF(IFERROR(比較地域マスタ!$AE27,"")=0,"",IFERROR(比較地域マスタ!$AE27,""))</f>
        <v>西和賀町</v>
      </c>
      <c r="AZ92" s="18"/>
      <c r="BA92" s="24">
        <v>21</v>
      </c>
      <c r="BB92" s="24">
        <v>1</v>
      </c>
      <c r="BC92" s="20" t="str">
        <f t="shared" si="24"/>
        <v>03366</v>
      </c>
      <c r="BD92" s="20" t="str">
        <f t="shared" si="25"/>
        <v>西和賀町</v>
      </c>
      <c r="BE92" s="953">
        <f>VLOOKUP(BC92&amp;"_令和4年度",データシート3!A:AB,MATCH("ea_"&amp;"太陽光（建物系）"&amp;"_年間発電",データシート3!$A$1:$AB$1,0),0)/10^3+VLOOKUP(BC92&amp;"_令和4年度",データシート3!A:AB,MATCH("ea_"&amp;"太陽光（土地系）"&amp;"_年間発電",データシート3!$A$1:$AB$1,0),0)/10^3</f>
        <v>502744.10599999991</v>
      </c>
      <c r="BF92" s="953">
        <f>VLOOKUP(BC92&amp;"_令和4年度",データシート3!A:AB,MATCH("ea_"&amp;"風力（陸上）"&amp;"_年間発電",データシート3!$A$1:$AB$1,0),0)/10^3</f>
        <v>3628657.8769999994</v>
      </c>
      <c r="BG92" s="953">
        <f>VLOOKUP(BC92&amp;"_令和4年度",データシート3!A:AB,MATCH("ea_"&amp;"中小水（河川）"&amp;"_年間発電",データシート3!$A$1:$AB$1,0),0)/10^3+VLOOKUP(BC92&amp;"_令和4年度",データシート3!A:AB,MATCH("ea_"&amp;"中小水（農業用水路）"&amp;"_年間発電",データシート3!$A$1:$AB$1,0),0)/10^3</f>
        <v>95069.380000000019</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427.03199999999993</v>
      </c>
      <c r="BI92" s="953">
        <f t="shared" si="26"/>
        <v>4226898.3949999986</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23932.815245616617</v>
      </c>
      <c r="BK92" s="953">
        <f>BI92-BJ92</f>
        <v>4202965.5797543824</v>
      </c>
      <c r="BL92" s="953">
        <f t="shared" si="22"/>
        <v>0</v>
      </c>
      <c r="BM92" s="953">
        <f t="shared" si="23"/>
        <v>4202965.5797543824</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03213</v>
      </c>
      <c r="AY93" s="20" t="str">
        <f>IF(IFERROR(比較地域マスタ!$AE28,"")=0,"",IFERROR(比較地域マスタ!$AE28,""))</f>
        <v>二戸市</v>
      </c>
      <c r="AZ93" s="18"/>
      <c r="BA93" s="24">
        <v>22</v>
      </c>
      <c r="BB93" s="24">
        <v>1</v>
      </c>
      <c r="BC93" s="20" t="str">
        <f t="shared" si="24"/>
        <v>03213</v>
      </c>
      <c r="BD93" s="20" t="str">
        <f t="shared" si="25"/>
        <v>二戸市</v>
      </c>
      <c r="BE93" s="953">
        <f>VLOOKUP(BC93&amp;"_令和4年度",データシート3!A:AB,MATCH("ea_"&amp;"太陽光（建物系）"&amp;"_年間発電",データシート3!$A$1:$AB$1,0),0)/10^3+VLOOKUP(BC93&amp;"_令和4年度",データシート3!A:AB,MATCH("ea_"&amp;"太陽光（土地系）"&amp;"_年間発電",データシート3!$A$1:$AB$1,0),0)/10^3</f>
        <v>1233421.794</v>
      </c>
      <c r="BF93" s="953">
        <f>VLOOKUP(BC93&amp;"_令和4年度",データシート3!A:AB,MATCH("ea_"&amp;"風力（陸上）"&amp;"_年間発電",データシート3!$A$1:$AB$1,0),0)/10^3</f>
        <v>3398461.7069999999</v>
      </c>
      <c r="BG93" s="953">
        <f>VLOOKUP(BC93&amp;"_令和4年度",データシート3!A:AB,MATCH("ea_"&amp;"中小水（河川）"&amp;"_年間発電",データシート3!$A$1:$AB$1,0),0)/10^3+VLOOKUP(BC93&amp;"_令和4年度",データシート3!A:AB,MATCH("ea_"&amp;"中小水（農業用水路）"&amp;"_年間発電",データシート3!$A$1:$AB$1,0),0)/10^3</f>
        <v>14640.723</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4646524.2240000004</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130829.53479042072</v>
      </c>
      <c r="BK93" s="953">
        <f t="shared" si="21"/>
        <v>4515694.6892095795</v>
      </c>
      <c r="BL93" s="953">
        <f t="shared" si="22"/>
        <v>0</v>
      </c>
      <c r="BM93" s="953">
        <f t="shared" si="23"/>
        <v>4515694.6892095795</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03503</v>
      </c>
      <c r="AY94" s="20" t="str">
        <f>IF(IFERROR(比較地域マスタ!$AE29,"")=0,"",IFERROR(比較地域マスタ!$AE29,""))</f>
        <v>野田村</v>
      </c>
      <c r="AZ94" s="18"/>
      <c r="BA94" s="24">
        <v>23</v>
      </c>
      <c r="BB94" s="24">
        <v>1</v>
      </c>
      <c r="BC94" s="20" t="str">
        <f t="shared" si="24"/>
        <v>03503</v>
      </c>
      <c r="BD94" s="20" t="str">
        <f t="shared" si="25"/>
        <v>野田村</v>
      </c>
      <c r="BE94" s="953">
        <f>VLOOKUP(BC94&amp;"_令和4年度",データシート3!A:AB,MATCH("ea_"&amp;"太陽光（建物系）"&amp;"_年間発電",データシート3!$A$1:$AB$1,0),0)/10^3+VLOOKUP(BC94&amp;"_令和4年度",データシート3!A:AB,MATCH("ea_"&amp;"太陽光（土地系）"&amp;"_年間発電",データシート3!$A$1:$AB$1,0),0)/10^3</f>
        <v>120865.058</v>
      </c>
      <c r="BF94" s="953">
        <f>VLOOKUP(BC94&amp;"_令和4年度",データシート3!A:AB,MATCH("ea_"&amp;"風力（陸上）"&amp;"_年間発電",データシート3!$A$1:$AB$1,0),0)/10^3</f>
        <v>745010.94700000004</v>
      </c>
      <c r="BG94" s="953">
        <f>VLOOKUP(BC94&amp;"_令和4年度",データシート3!A:AB,MATCH("ea_"&amp;"中小水（河川）"&amp;"_年間発電",データシート3!$A$1:$AB$1,0),0)/10^3+VLOOKUP(BC94&amp;"_令和4年度",データシート3!A:AB,MATCH("ea_"&amp;"中小水（農業用水路）"&amp;"_年間発電",データシート3!$A$1:$AB$1,0),0)/10^3</f>
        <v>16189.129000000003</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882065.13399999996</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14845.645259173954</v>
      </c>
      <c r="BK94" s="953">
        <f t="shared" si="21"/>
        <v>867219.48874082603</v>
      </c>
      <c r="BL94" s="953">
        <f t="shared" si="22"/>
        <v>0</v>
      </c>
      <c r="BM94" s="953">
        <f t="shared" si="23"/>
        <v>867219.48874082603</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03214</v>
      </c>
      <c r="AY95" s="20" t="str">
        <f>IF(IFERROR(比較地域マスタ!$AE30,"")=0,"",IFERROR(比較地域マスタ!$AE30,""))</f>
        <v>八幡平市</v>
      </c>
      <c r="AZ95" s="18"/>
      <c r="BA95" s="24">
        <v>24</v>
      </c>
      <c r="BB95" s="24">
        <v>1</v>
      </c>
      <c r="BC95" s="20" t="str">
        <f t="shared" si="24"/>
        <v>03214</v>
      </c>
      <c r="BD95" s="20" t="str">
        <f t="shared" si="25"/>
        <v>八幡平市</v>
      </c>
      <c r="BE95" s="953">
        <f>VLOOKUP(BC95&amp;"_令和4年度",データシート3!A:AB,MATCH("ea_"&amp;"太陽光（建物系）"&amp;"_年間発電",データシート3!$A$1:$AB$1,0),0)/10^3+VLOOKUP(BC95&amp;"_令和4年度",データシート3!A:AB,MATCH("ea_"&amp;"太陽光（土地系）"&amp;"_年間発電",データシート3!$A$1:$AB$1,0),0)/10^3</f>
        <v>2929244.943</v>
      </c>
      <c r="BF95" s="953">
        <f>VLOOKUP(BC95&amp;"_令和4年度",データシート3!A:AB,MATCH("ea_"&amp;"風力（陸上）"&amp;"_年間発電",データシート3!$A$1:$AB$1,0),0)/10^3</f>
        <v>7840718.1320000002</v>
      </c>
      <c r="BG95" s="953">
        <f>VLOOKUP(BC95&amp;"_令和4年度",データシート3!A:AB,MATCH("ea_"&amp;"中小水（河川）"&amp;"_年間発電",データシート3!$A$1:$AB$1,0),0)/10^3+VLOOKUP(BC95&amp;"_令和4年度",データシート3!A:AB,MATCH("ea_"&amp;"中小水（農業用水路）"&amp;"_年間発電",データシート3!$A$1:$AB$1,0),0)/10^3</f>
        <v>240557.21664428001</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14003892.933</v>
      </c>
      <c r="BI95" s="953">
        <f t="shared" si="26"/>
        <v>25014413.224644281</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122296.56135958104</v>
      </c>
      <c r="BK95" s="953">
        <f t="shared" si="21"/>
        <v>24892116.6632847</v>
      </c>
      <c r="BL95" s="953">
        <f t="shared" si="22"/>
        <v>0</v>
      </c>
      <c r="BM95" s="953">
        <f t="shared" si="23"/>
        <v>24892116.6632847</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03205</v>
      </c>
      <c r="AY96" s="20" t="str">
        <f>IF(IFERROR(比較地域マスタ!$AE31,"")=0,"",IFERROR(比較地域マスタ!$AE31,""))</f>
        <v>花巻市</v>
      </c>
      <c r="AZ96" s="18"/>
      <c r="BA96" s="24">
        <v>25</v>
      </c>
      <c r="BB96" s="24">
        <v>1</v>
      </c>
      <c r="BC96" s="20" t="str">
        <f t="shared" si="24"/>
        <v>03205</v>
      </c>
      <c r="BD96" s="20" t="str">
        <f t="shared" si="25"/>
        <v>花巻市</v>
      </c>
      <c r="BE96" s="953">
        <f>VLOOKUP(BC96&amp;"_令和4年度",データシート3!A:AB,MATCH("ea_"&amp;"太陽光（建物系）"&amp;"_年間発電",データシート3!$A$1:$AB$1,0),0)/10^3+VLOOKUP(BC96&amp;"_令和4年度",データシート3!A:AB,MATCH("ea_"&amp;"太陽光（土地系）"&amp;"_年間発電",データシート3!$A$1:$AB$1,0),0)/10^3</f>
        <v>3831286.8289999999</v>
      </c>
      <c r="BF96" s="953">
        <f>VLOOKUP(BC96&amp;"_令和4年度",データシート3!A:AB,MATCH("ea_"&amp;"風力（陸上）"&amp;"_年間発電",データシート3!$A$1:$AB$1,0),0)/10^3</f>
        <v>3244294.8110000002</v>
      </c>
      <c r="BG96" s="953">
        <f>VLOOKUP(BC96&amp;"_令和4年度",データシート3!A:AB,MATCH("ea_"&amp;"中小水（河川）"&amp;"_年間発電",データシート3!$A$1:$AB$1,0),0)/10^3+VLOOKUP(BC96&amp;"_令和4年度",データシート3!A:AB,MATCH("ea_"&amp;"中小水（農業用水路）"&amp;"_年間発電",データシート3!$A$1:$AB$1,0),0)/10^3</f>
        <v>97965.693236750012</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7.8490000000000002</v>
      </c>
      <c r="BI96" s="953">
        <f t="shared" si="26"/>
        <v>7173555.1822367506</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553629.9785850785</v>
      </c>
      <c r="BK96" s="953">
        <f t="shared" si="21"/>
        <v>6619925.2036516722</v>
      </c>
      <c r="BL96" s="953">
        <f t="shared" si="22"/>
        <v>0</v>
      </c>
      <c r="BM96" s="953">
        <f t="shared" si="23"/>
        <v>6619925.2036516722</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03402</v>
      </c>
      <c r="AY97" s="20" t="str">
        <f>IF(IFERROR(比較地域マスタ!$AE32,"")=0,"",IFERROR(比較地域マスタ!$AE32,""))</f>
        <v>平泉町</v>
      </c>
      <c r="AZ97" s="18"/>
      <c r="BA97" s="24">
        <v>26</v>
      </c>
      <c r="BB97" s="24">
        <v>1</v>
      </c>
      <c r="BC97" s="20" t="str">
        <f t="shared" si="24"/>
        <v>03402</v>
      </c>
      <c r="BD97" s="20" t="str">
        <f t="shared" si="25"/>
        <v>平泉町</v>
      </c>
      <c r="BE97" s="953">
        <f>VLOOKUP(BC97&amp;"_令和4年度",データシート3!A:AB,MATCH("ea_"&amp;"太陽光（建物系）"&amp;"_年間発電",データシート3!$A$1:$AB$1,0),0)/10^3+VLOOKUP(BC97&amp;"_令和4年度",データシート3!A:AB,MATCH("ea_"&amp;"太陽光（土地系）"&amp;"_年間発電",データシート3!$A$1:$AB$1,0),0)/10^3</f>
        <v>239590.39899999998</v>
      </c>
      <c r="BF97" s="953">
        <f>VLOOKUP(BC97&amp;"_令和4年度",データシート3!A:AB,MATCH("ea_"&amp;"風力（陸上）"&amp;"_年間発電",データシート3!$A$1:$AB$1,0),0)/10^3</f>
        <v>11552.808000000001</v>
      </c>
      <c r="BG97" s="953">
        <f>VLOOKUP(BC97&amp;"_令和4年度",データシート3!A:AB,MATCH("ea_"&amp;"中小水（河川）"&amp;"_年間発電",データシート3!$A$1:$AB$1,0),0)/10^3+VLOOKUP(BC97&amp;"_令和4年度",データシート3!A:AB,MATCH("ea_"&amp;"中小水（農業用水路）"&amp;"_年間発電",データシート3!$A$1:$AB$1,0),0)/10^3</f>
        <v>0</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251143.20699999997</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41325.643631560328</v>
      </c>
      <c r="BK97" s="953">
        <f t="shared" si="21"/>
        <v>209817.56336843965</v>
      </c>
      <c r="BL97" s="953">
        <f t="shared" si="22"/>
        <v>0</v>
      </c>
      <c r="BM97" s="953">
        <f t="shared" si="23"/>
        <v>209817.56336843965</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03507</v>
      </c>
      <c r="AY98" s="20" t="str">
        <f>IF(IFERROR(比較地域マスタ!$AE33,"")=0,"",IFERROR(比較地域マスタ!$AE33,""))</f>
        <v>洋野町</v>
      </c>
      <c r="AZ98" s="18"/>
      <c r="BA98" s="24">
        <v>27</v>
      </c>
      <c r="BB98" s="24">
        <v>1</v>
      </c>
      <c r="BC98" s="20" t="str">
        <f t="shared" si="24"/>
        <v>03507</v>
      </c>
      <c r="BD98" s="20" t="str">
        <f t="shared" si="25"/>
        <v>洋野町</v>
      </c>
      <c r="BE98" s="953">
        <f>VLOOKUP(BC98&amp;"_令和4年度",データシート3!A:AB,MATCH("ea_"&amp;"太陽光（建物系）"&amp;"_年間発電",データシート3!$A$1:$AB$1,0),0)/10^3+VLOOKUP(BC98&amp;"_令和4年度",データシート3!A:AB,MATCH("ea_"&amp;"太陽光（土地系）"&amp;"_年間発電",データシート3!$A$1:$AB$1,0),0)/10^3</f>
        <v>1195314.176</v>
      </c>
      <c r="BF98" s="953">
        <f>VLOOKUP(BC98&amp;"_令和4年度",データシート3!A:AB,MATCH("ea_"&amp;"風力（陸上）"&amp;"_年間発電",データシート3!$A$1:$AB$1,0),0)/10^3</f>
        <v>2836625.5699999994</v>
      </c>
      <c r="BG98" s="953">
        <f>VLOOKUP(BC98&amp;"_令和4年度",データシート3!A:AB,MATCH("ea_"&amp;"中小水（河川）"&amp;"_年間発電",データシート3!$A$1:$AB$1,0),0)/10^3+VLOOKUP(BC98&amp;"_令和4年度",データシート3!A:AB,MATCH("ea_"&amp;"中小水（農業用水路）"&amp;"_年間発電",データシート3!$A$1:$AB$1,0),0)/10^3</f>
        <v>9482.43</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4041422.1759999995</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58436.323792885749</v>
      </c>
      <c r="BK98" s="953">
        <f t="shared" si="21"/>
        <v>3982985.852207114</v>
      </c>
      <c r="BL98" s="953">
        <f t="shared" si="22"/>
        <v>0</v>
      </c>
      <c r="BM98" s="953">
        <f t="shared" si="23"/>
        <v>3982985.852207114</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03485</v>
      </c>
      <c r="AY99" s="20" t="str">
        <f>IF(IFERROR(比較地域マスタ!$AE34,"")=0,"",IFERROR(比較地域マスタ!$AE34,""))</f>
        <v>普代村</v>
      </c>
      <c r="AZ99" s="18"/>
      <c r="BA99" s="24">
        <v>28</v>
      </c>
      <c r="BB99" s="24">
        <v>1</v>
      </c>
      <c r="BC99" s="20" t="str">
        <f t="shared" si="24"/>
        <v>03485</v>
      </c>
      <c r="BD99" s="20" t="str">
        <f t="shared" si="25"/>
        <v>普代村</v>
      </c>
      <c r="BE99" s="953">
        <f>VLOOKUP(BC99&amp;"_令和4年度",データシート3!A:AB,MATCH("ea_"&amp;"太陽光（建物系）"&amp;"_年間発電",データシート3!$A$1:$AB$1,0),0)/10^3+VLOOKUP(BC99&amp;"_令和4年度",データシート3!A:AB,MATCH("ea_"&amp;"太陽光（土地系）"&amp;"_年間発電",データシート3!$A$1:$AB$1,0),0)/10^3</f>
        <v>88913.901000000013</v>
      </c>
      <c r="BF99" s="953">
        <f>VLOOKUP(BC99&amp;"_令和4年度",データシート3!A:AB,MATCH("ea_"&amp;"風力（陸上）"&amp;"_年間発電",データシート3!$A$1:$AB$1,0),0)/10^3</f>
        <v>380420.18199999991</v>
      </c>
      <c r="BG99" s="953">
        <f>VLOOKUP(BC99&amp;"_令和4年度",データシート3!A:AB,MATCH("ea_"&amp;"中小水（河川）"&amp;"_年間発電",データシート3!$A$1:$AB$1,0),0)/10^3+VLOOKUP(BC99&amp;"_令和4年度",データシート3!A:AB,MATCH("ea_"&amp;"中小水（農業用水路）"&amp;"_年間発電",データシート3!$A$1:$AB$1,0),0)/10^3</f>
        <v>6917.4870000000001</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476251.56999999995</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12326.750596915314</v>
      </c>
      <c r="BK99" s="953">
        <f t="shared" si="21"/>
        <v>463924.81940308464</v>
      </c>
      <c r="BL99" s="953">
        <f t="shared" si="22"/>
        <v>0</v>
      </c>
      <c r="BM99" s="953">
        <f t="shared" si="23"/>
        <v>463924.81940308464</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03202</v>
      </c>
      <c r="AY100" s="20" t="str">
        <f>IF(IFERROR(比較地域マスタ!$AE35,"")=0,"",IFERROR(比較地域マスタ!$AE35,""))</f>
        <v>宮古市</v>
      </c>
      <c r="AZ100" s="18"/>
      <c r="BA100" s="24">
        <v>29</v>
      </c>
      <c r="BB100" s="24">
        <v>1</v>
      </c>
      <c r="BC100" s="20" t="str">
        <f t="shared" si="24"/>
        <v>03202</v>
      </c>
      <c r="BD100" s="20" t="str">
        <f t="shared" si="25"/>
        <v>宮古市</v>
      </c>
      <c r="BE100" s="953">
        <f>VLOOKUP(BC100&amp;"_令和4年度",データシート3!A:AB,MATCH("ea_"&amp;"太陽光（建物系）"&amp;"_年間発電",データシート3!$A$1:$AB$1,0),0)/10^3+VLOOKUP(BC100&amp;"_令和4年度",データシート3!A:AB,MATCH("ea_"&amp;"太陽光（土地系）"&amp;"_年間発電",データシート3!$A$1:$AB$1,0),0)/10^3</f>
        <v>869268.26399999997</v>
      </c>
      <c r="BF100" s="953">
        <f>VLOOKUP(BC100&amp;"_令和4年度",データシート3!A:AB,MATCH("ea_"&amp;"風力（陸上）"&amp;"_年間発電",データシート3!$A$1:$AB$1,0),0)/10^3</f>
        <v>7410877.8310000002</v>
      </c>
      <c r="BG100" s="953">
        <f>VLOOKUP(BC100&amp;"_令和4年度",データシート3!A:AB,MATCH("ea_"&amp;"中小水（河川）"&amp;"_年間発電",データシート3!$A$1:$AB$1,0),0)/10^3+VLOOKUP(BC100&amp;"_令和4年度",データシート3!A:AB,MATCH("ea_"&amp;"中小水（農業用水路）"&amp;"_年間発電",データシート3!$A$1:$AB$1,0),0)/10^3</f>
        <v>477081.23800000001</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8757227.3330000006</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279534.265082962</v>
      </c>
      <c r="BK100" s="953">
        <f t="shared" si="21"/>
        <v>8477693.0679170378</v>
      </c>
      <c r="BL100" s="953">
        <f t="shared" si="22"/>
        <v>0</v>
      </c>
      <c r="BM100" s="953">
        <f t="shared" si="23"/>
        <v>8477693.0679170378</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03201</v>
      </c>
      <c r="AY101" s="20" t="str">
        <f>IF(IFERROR(比較地域マスタ!$AE36,"")=0,"",IFERROR(比較地域マスタ!$AE36,""))</f>
        <v>盛岡市</v>
      </c>
      <c r="AZ101" s="18"/>
      <c r="BA101" s="24">
        <v>30</v>
      </c>
      <c r="BB101" s="24">
        <v>1</v>
      </c>
      <c r="BC101" s="20" t="str">
        <f t="shared" si="24"/>
        <v>03201</v>
      </c>
      <c r="BD101" s="20" t="str">
        <f t="shared" si="25"/>
        <v>盛岡市</v>
      </c>
      <c r="BE101" s="953">
        <f>VLOOKUP(BC101&amp;"_令和4年度",データシート3!A:AB,MATCH("ea_"&amp;"太陽光（建物系）"&amp;"_年間発電",データシート3!$A$1:$AB$1,0),0)/10^3+VLOOKUP(BC101&amp;"_令和4年度",データシート3!A:AB,MATCH("ea_"&amp;"太陽光（土地系）"&amp;"_年間発電",データシート3!$A$1:$AB$1,0),0)/10^3</f>
        <v>3442445.026000001</v>
      </c>
      <c r="BF101" s="953">
        <f>VLOOKUP(BC101&amp;"_令和4年度",データシート3!A:AB,MATCH("ea_"&amp;"風力（陸上）"&amp;"_年間発電",データシート3!$A$1:$AB$1,0),0)/10^3</f>
        <v>5329367.5319999987</v>
      </c>
      <c r="BG101" s="953">
        <f>VLOOKUP(BC101&amp;"_令和4年度",データシート3!A:AB,MATCH("ea_"&amp;"中小水（河川）"&amp;"_年間発電",データシート3!$A$1:$AB$1,0),0)/10^3+VLOOKUP(BC101&amp;"_令和4年度",データシート3!A:AB,MATCH("ea_"&amp;"中小水（農業用水路）"&amp;"_年間発電",データシート3!$A$1:$AB$1,0),0)/10^3</f>
        <v>49850.43299999999</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8821662.9910000004</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1604198.3366996113</v>
      </c>
      <c r="BK101" s="953">
        <f t="shared" si="21"/>
        <v>7217464.6543003889</v>
      </c>
      <c r="BL101" s="953">
        <f t="shared" si="22"/>
        <v>0</v>
      </c>
      <c r="BM101" s="953">
        <f t="shared" si="23"/>
        <v>7217464.6543003889</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03322</v>
      </c>
      <c r="AY102" s="20" t="str">
        <f>IF(IFERROR(比較地域マスタ!$AE37,"")=0,"",IFERROR(比較地域マスタ!$AE37,""))</f>
        <v>矢巾町</v>
      </c>
      <c r="AZ102" s="18"/>
      <c r="BA102" s="24">
        <v>31</v>
      </c>
      <c r="BB102" s="24">
        <v>1</v>
      </c>
      <c r="BC102" s="20" t="str">
        <f t="shared" si="24"/>
        <v>03322</v>
      </c>
      <c r="BD102" s="20" t="str">
        <f t="shared" si="25"/>
        <v>矢巾町</v>
      </c>
      <c r="BE102" s="953">
        <f>VLOOKUP(BC102&amp;"_令和4年度",データシート3!A:AB,MATCH("ea_"&amp;"太陽光（建物系）"&amp;"_年間発電",データシート3!$A$1:$AB$1,0),0)/10^3+VLOOKUP(BC102&amp;"_令和4年度",データシート3!A:AB,MATCH("ea_"&amp;"太陽光（土地系）"&amp;"_年間発電",データシート3!$A$1:$AB$1,0),0)/10^3</f>
        <v>831586.66100000008</v>
      </c>
      <c r="BF102" s="953">
        <f>VLOOKUP(BC102&amp;"_令和4年度",データシート3!A:AB,MATCH("ea_"&amp;"風力（陸上）"&amp;"_年間発電",データシート3!$A$1:$AB$1,0),0)/10^3</f>
        <v>73625.573000000004</v>
      </c>
      <c r="BG102" s="953">
        <f>VLOOKUP(BC102&amp;"_令和4年度",データシート3!A:AB,MATCH("ea_"&amp;"中小水（河川）"&amp;"_年間発電",データシート3!$A$1:$AB$1,0),0)/10^3+VLOOKUP(BC102&amp;"_令和4年度",データシート3!A:AB,MATCH("ea_"&amp;"中小水（農業用水路）"&amp;"_年間発電",データシート3!$A$1:$AB$1,0),0)/10^3</f>
        <v>2211.9839999999995</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907424.21800000011</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190853.15872471078</v>
      </c>
      <c r="BK102" s="953">
        <f t="shared" si="21"/>
        <v>716571.0592752893</v>
      </c>
      <c r="BL102" s="953">
        <f t="shared" si="22"/>
        <v>0</v>
      </c>
      <c r="BM102" s="953">
        <f t="shared" si="23"/>
        <v>716571.0592752893</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03482</v>
      </c>
      <c r="AY103" s="20" t="str">
        <f>IF(IFERROR(比較地域マスタ!$AE38,"")=0,"",IFERROR(比較地域マスタ!$AE38,""))</f>
        <v>山田町</v>
      </c>
      <c r="AZ103" s="18"/>
      <c r="BA103" s="24">
        <v>32</v>
      </c>
      <c r="BB103" s="24">
        <v>1</v>
      </c>
      <c r="BC103" s="20" t="str">
        <f t="shared" si="24"/>
        <v>03482</v>
      </c>
      <c r="BD103" s="20" t="str">
        <f t="shared" si="25"/>
        <v>山田町</v>
      </c>
      <c r="BE103" s="953">
        <f>VLOOKUP(BC103&amp;"_令和4年度",データシート3!A:AB,MATCH("ea_"&amp;"太陽光（建物系）"&amp;"_年間発電",データシート3!$A$1:$AB$1,0),0)/10^3+VLOOKUP(BC103&amp;"_令和4年度",データシート3!A:AB,MATCH("ea_"&amp;"太陽光（土地系）"&amp;"_年間発電",データシート3!$A$1:$AB$1,0),0)/10^3</f>
        <v>179958.85499999998</v>
      </c>
      <c r="BF103" s="953">
        <f>VLOOKUP(BC103&amp;"_令和4年度",データシート3!A:AB,MATCH("ea_"&amp;"風力（陸上）"&amp;"_年間発電",データシート3!$A$1:$AB$1,0),0)/10^3</f>
        <v>738651.45400000003</v>
      </c>
      <c r="BG103" s="953">
        <f>VLOOKUP(BC103&amp;"_令和4年度",データシート3!A:AB,MATCH("ea_"&amp;"中小水（河川）"&amp;"_年間発電",データシート3!$A$1:$AB$1,0),0)/10^3+VLOOKUP(BC103&amp;"_令和4年度",データシート3!A:AB,MATCH("ea_"&amp;"中小水（農業用水路）"&amp;"_年間発電",データシート3!$A$1:$AB$1,0),0)/10^3</f>
        <v>31264.536</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949874.84499999997</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64722.710656842042</v>
      </c>
      <c r="BK103" s="953">
        <f t="shared" si="21"/>
        <v>885152.13434315799</v>
      </c>
      <c r="BL103" s="953">
        <f t="shared" si="22"/>
        <v>0</v>
      </c>
      <c r="BM103" s="953">
        <f t="shared" si="23"/>
        <v>885152.13434315799</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03210</v>
      </c>
      <c r="AY104" s="20" t="str">
        <f>IF(IFERROR(比較地域マスタ!$AE39,"")=0,"",IFERROR(比較地域マスタ!$AE39,""))</f>
        <v>陸前高田市</v>
      </c>
      <c r="AZ104" s="18"/>
      <c r="BA104" s="24">
        <v>33</v>
      </c>
      <c r="BB104" s="24">
        <v>1</v>
      </c>
      <c r="BC104" s="20" t="str">
        <f t="shared" si="24"/>
        <v>03210</v>
      </c>
      <c r="BD104" s="20" t="str">
        <f t="shared" si="25"/>
        <v>陸前高田市</v>
      </c>
      <c r="BE104" s="953">
        <f>VLOOKUP(BC104&amp;"_令和4年度",データシート3!A:AB,MATCH("ea_"&amp;"太陽光（建物系）"&amp;"_年間発電",データシート3!$A$1:$AB$1,0),0)/10^3+VLOOKUP(BC104&amp;"_令和4年度",データシート3!A:AB,MATCH("ea_"&amp;"太陽光（土地系）"&amp;"_年間発電",データシート3!$A$1:$AB$1,0),0)/10^3</f>
        <v>263747.245</v>
      </c>
      <c r="BF104" s="953">
        <f>VLOOKUP(BC104&amp;"_令和4年度",データシート3!A:AB,MATCH("ea_"&amp;"風力（陸上）"&amp;"_年間発電",データシート3!$A$1:$AB$1,0),0)/10^3</f>
        <v>1051443.8400000001</v>
      </c>
      <c r="BG104" s="953">
        <f>VLOOKUP(BC104&amp;"_令和4年度",データシート3!A:AB,MATCH("ea_"&amp;"中小水（河川）"&amp;"_年間発電",データシート3!$A$1:$AB$1,0),0)/10^3+VLOOKUP(BC104&amp;"_令和4年度",データシート3!A:AB,MATCH("ea_"&amp;"中小水（農業用水路）"&amp;"_年間発電",データシート3!$A$1:$AB$1,0),0)/10^3</f>
        <v>27207.843000000001</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0</v>
      </c>
      <c r="BI104" s="953">
        <f t="shared" si="26"/>
        <v>1342398.9280000001</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81651.642692531255</v>
      </c>
      <c r="BK104" s="953">
        <f t="shared" ref="BK104:BK135" si="27">BI104-BJ104</f>
        <v>1260747.2853074688</v>
      </c>
      <c r="BL104" s="953">
        <f t="shared" ref="BL104:BL135" si="28">IF(BK104&gt;0,0,BK104)</f>
        <v>0</v>
      </c>
      <c r="BM104" s="953">
        <f t="shared" ref="BM104:BM135" si="29">IF(BK104&gt;0,BK104,0)</f>
        <v>1260747.2853074688</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普代村</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03485</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0</v>
      </c>
      <c r="H7" s="786">
        <f t="shared" si="2"/>
        <v>0</v>
      </c>
      <c r="I7" s="786">
        <f t="shared" si="2"/>
        <v>0</v>
      </c>
      <c r="J7" s="786">
        <f t="shared" si="2"/>
        <v>0</v>
      </c>
      <c r="K7" s="787">
        <f t="shared" si="2"/>
        <v>0</v>
      </c>
      <c r="L7" s="787">
        <f t="shared" si="2"/>
        <v>0</v>
      </c>
      <c r="M7" s="787">
        <f t="shared" si="2"/>
        <v>0</v>
      </c>
      <c r="N7" s="787">
        <f t="shared" si="2"/>
        <v>0</v>
      </c>
      <c r="O7" s="787">
        <f>SUM(O8:O13)</f>
        <v>0</v>
      </c>
      <c r="P7" s="787">
        <f t="shared" si="2"/>
        <v>0</v>
      </c>
      <c r="Q7" s="788">
        <f>SUM(Q8:Q13)</f>
        <v>0</v>
      </c>
      <c r="R7" s="1028">
        <f t="shared" si="2"/>
        <v>0</v>
      </c>
      <c r="S7" s="1029">
        <f t="shared" si="2"/>
        <v>0</v>
      </c>
      <c r="T7" s="1029">
        <f t="shared" si="2"/>
        <v>0</v>
      </c>
      <c r="U7" s="1029">
        <f t="shared" si="2"/>
        <v>0</v>
      </c>
      <c r="V7" s="1029">
        <f t="shared" si="2"/>
        <v>0</v>
      </c>
      <c r="W7" s="1029">
        <f t="shared" si="2"/>
        <v>0</v>
      </c>
      <c r="X7" s="1029">
        <f t="shared" si="2"/>
        <v>0</v>
      </c>
      <c r="Y7" s="1029">
        <f t="shared" si="2"/>
        <v>0</v>
      </c>
      <c r="Z7" s="1029">
        <f>SUM(Z8:Z13)</f>
        <v>0</v>
      </c>
      <c r="AA7" s="1029">
        <f>SUM(AA8:AA13)</f>
        <v>0</v>
      </c>
      <c r="AB7" s="1030">
        <f t="shared" si="2"/>
        <v>0</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2024-03-14T13:09:00Z</dcterms:created>
  <dcterms:modified xsi:type="dcterms:W3CDTF">2024-03-14T13:09:00Z</dcterms:modified>
  <cp:category/>
  <cp:contentStatus/>
</cp:coreProperties>
</file>