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9B18386E-50A6-4771-A851-4EA46D6B0606}"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<sst xmlns="http://schemas.openxmlformats.org/spreadsheetml/2006/main" count="24502" uniqueCount="2468">
  <si>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</si>
  <si>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</si>
  <si>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</si>
  <si>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</si>
  <si>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</si>
  <si>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</si>
  <si>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</si>
  <si>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</si>
  <si>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</si>
  <si>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</si>
  <si>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</si>
  <si>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</si>
  <si>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</si>
  <si>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</si>
  <si>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</si>
  <si>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</si>
  <si>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</si>
  <si>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</si>
  <si>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</si>
  <si>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</si>
  <si>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</si>
  <si>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</si>
  <si>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</si>
  <si>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</si>
  <si>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</si>
  <si>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</si>
  <si>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</si>
  <si>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</si>
  <si>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</si>
  <si>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</si>
  <si>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</si>
  <si>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</si>
  <si>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</si>
  <si>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</si>
  <si>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</si>
  <si>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</si>
  <si>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</si>
  <si>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</si>
  <si>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</si>
  <si>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</si>
  <si>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</si>
  <si>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</si>
  <si>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</si>
  <si>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</si>
  <si>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</si>
  <si>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</si>
  <si>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</si>
  <si>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</si>
  <si>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</si>
  <si>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</si>
  <si>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</si>
  <si>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</si>
  <si>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</si>
  <si>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</si>
  <si>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</si>
  <si>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</si>
  <si>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</si>
  <si>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</si>
  <si>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</si>
  <si>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</si>
  <si>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</si>
  <si>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</si>
  <si>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</si>
  <si>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</si>
  <si>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</si>
  <si>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</si>
  <si>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</si>
  <si>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</si>
  <si>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</si>
  <si>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</si>
  <si>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</si>
  <si>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</si>
  <si>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</si>
  <si>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</si>
  <si>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</si>
  <si>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</si>
  <si>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</si>
  <si>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</si>
  <si>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</si>
  <si>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</si>
  <si>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</si>
  <si>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</si>
  <si>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</si>
  <si>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</si>
  <si>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</si>
  <si>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</si>
  <si>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</si>
  <si>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</si>
  <si>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</si>
  <si>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</si>
  <si>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</si>
  <si>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</si>
  <si>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</si>
  <si>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</si>
  <si>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</si>
  <si>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</si>
  <si>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</si>
  <si>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</si>
  <si>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</si>
  <si>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</si>
  <si>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</si>
  <si>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</si>
  <si>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</si>
  <si>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</si>
  <si>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</si>
  <si>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</si>
  <si>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</si>
  <si>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</si>
  <si>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</si>
  <si>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</si>
  <si>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</si>
  <si>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</si>
  <si>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</si>
  <si>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</si>
  <si>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</si>
  <si>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</si>
  <si>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</si>
  <si>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</si>
  <si>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</si>
  <si>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</si>
  <si>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</si>
  <si>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</si>
  <si>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</si>
  <si>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</si>
  <si>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</si>
  <si>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</si>
  <si>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</si>
  <si>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</si>
  <si>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</si>
  <si>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</si>
  <si>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</si>
  <si>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</si>
  <si>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</si>
  <si>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</si>
  <si>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</si>
  <si>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</si>
  <si>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</si>
  <si>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</si>
  <si>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</si>
  <si>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</si>
  <si>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</si>
  <si>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</si>
  <si>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</si>
  <si>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</si>
  <si>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</si>
  <si>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</si>
  <si>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</si>
  <si>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</si>
  <si>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</si>
  <si>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</si>
  <si>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</si>
  <si>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</si>
  <si>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</si>
  <si>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</si>
  <si>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</si>
  <si>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</si>
  <si>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</si>
  <si>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</si>
  <si>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</si>
  <si>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</si>
  <si>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</si>
  <si>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</si>
  <si>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</si>
  <si>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</si>
  <si>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</si>
  <si>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</si>
  <si>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</si>
  <si>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</si>
  <si>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</si>
  <si>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</si>
  <si>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</si>
  <si>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</si>
  <si>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</si>
  <si>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</si>
  <si>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</si>
  <si>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</si>
  <si>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</si>
  <si>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</si>
  <si>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</si>
  <si>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</si>
  <si>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</si>
  <si>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</si>
  <si>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</si>
  <si>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</si>
  <si>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</si>
  <si>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</si>
  <si>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</si>
  <si>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</si>
  <si>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</si>
  <si>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</si>
  <si>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</si>
  <si>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</si>
  <si>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</si>
  <si>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</si>
  <si>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</si>
  <si>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</si>
  <si>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</si>
  <si>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</si>
  <si>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</si>
  <si>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</si>
  <si>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</si>
  <si>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</si>
  <si>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</si>
  <si>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</si>
  <si>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</si>
  <si>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</si>
  <si>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</si>
  <si>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</si>
  <si>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</si>
  <si>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</si>
  <si>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</si>
  <si>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</si>
  <si>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</si>
  <si>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</si>
  <si>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</si>
  <si>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</si>
  <si>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</si>
  <si>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</si>
  <si>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</si>
  <si>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</si>
  <si>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</si>
  <si>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</si>
  <si>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</si>
  <si>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</si>
  <si>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</si>
  <si>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</si>
  <si>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</si>
  <si>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</si>
  <si>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</si>
  <si>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</si>
  <si>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</si>
  <si>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</si>
  <si>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</si>
  <si>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</si>
  <si>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</si>
  <si>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</si>
  <si>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</si>
  <si>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</si>
  <si>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</si>
  <si>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</si>
  <si>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</si>
  <si>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</si>
  <si>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</si>
  <si>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</si>
  <si>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</si>
  <si>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</si>
  <si>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</si>
  <si>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</si>
  <si>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</si>
  <si>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</si>
  <si>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</si>
  <si>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</si>
  <si>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</si>
  <si>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</si>
  <si>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</si>
  <si>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</si>
  <si>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</si>
  <si>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</si>
  <si>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</si>
  <si>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</si>
  <si>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</si>
  <si>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</si>
  <si>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</si>
  <si>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</si>
  <si>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</si>
  <si>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</si>
  <si>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</si>
  <si>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</si>
  <si>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</si>
  <si>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</si>
  <si>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</si>
  <si>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</si>
  <si>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</si>
  <si>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</si>
  <si>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</si>
  <si>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</si>
  <si>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</si>
  <si>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</si>
  <si>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</si>
  <si>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</si>
  <si>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</si>
  <si>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</si>
  <si>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</si>
  <si>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</si>
  <si>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</si>
  <si>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</si>
  <si>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</si>
  <si>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</si>
  <si>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</si>
  <si>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</si>
  <si>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</si>
  <si>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</si>
  <si>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</si>
  <si>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</si>
  <si>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</si>
  <si>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</si>
  <si>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</si>
  <si>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</si>
  <si>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</si>
  <si>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</si>
  <si>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</si>
  <si>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</si>
  <si>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</si>
  <si>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</si>
  <si>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</si>
  <si>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</si>
  <si>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</si>
  <si>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</si>
  <si>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</si>
  <si>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</si>
  <si>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</si>
  <si>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</si>
  <si>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</si>
  <si>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</si>
  <si>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</si>
  <si>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</si>
  <si>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</si>
  <si>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</si>
  <si>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</si>
  <si>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</si>
  <si>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</si>
  <si>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</si>
  <si>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</si>
  <si>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</si>
  <si>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</si>
  <si>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</si>
  <si>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</si>
  <si>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</si>
  <si>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</si>
  <si>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</si>
  <si>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</si>
  <si>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</si>
  <si>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</si>
  <si>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</si>
  <si>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</si>
  <si>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</si>
  <si>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</si>
  <si>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</si>
  <si>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</si>
  <si>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</si>
  <si>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</si>
  <si>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</si>
  <si>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</si>
  <si>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</si>
  <si>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</si>
  <si>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</si>
  <si>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</si>
  <si>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</si>
  <si>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</si>
  <si>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</si>
  <si>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</si>
  <si>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</si>
  <si>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</si>
  <si>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</si>
  <si>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</si>
  <si>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</si>
  <si>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</si>
  <si>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</si>
  <si>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</si>
  <si>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</si>
  <si>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</si>
  <si>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</si>
  <si>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</si>
  <si>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</si>
  <si>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</si>
  <si>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</si>
  <si>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</si>
  <si>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</si>
  <si>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</si>
  <si>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</si>
  <si>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</si>
  <si>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</si>
  <si>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</si>
  <si>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</si>
  <si>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</si>
  <si>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</si>
  <si>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</si>
  <si>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</si>
  <si>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</si>
  <si>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</si>
  <si>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</si>
  <si>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</si>
  <si>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</si>
  <si>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</si>
  <si>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</si>
  <si>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</si>
  <si>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</si>
  <si>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</si>
  <si>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</si>
  <si>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</si>
  <si>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</si>
  <si>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</si>
  <si>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</si>
  <si>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</si>
  <si>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</si>
  <si>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</si>
  <si>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</si>
  <si>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</si>
  <si>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</si>
  <si>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</si>
  <si>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</si>
  <si>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</si>
  <si>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</si>
  <si>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</si>
  <si>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</si>
  <si>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</si>
  <si>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</si>
  <si>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</si>
  <si>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</si>
  <si>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</si>
  <si>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</si>
  <si>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</si>
  <si>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</si>
  <si>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</si>
  <si>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</si>
  <si>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</si>
  <si>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</si>
  <si>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</si>
  <si>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</si>
  <si>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</si>
  <si>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</si>
  <si>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</si>
  <si>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</si>
  <si>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</si>
  <si>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</si>
  <si>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</si>
  <si>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</si>
  <si>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</si>
  <si>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</si>
  <si>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</si>
  <si>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</si>
  <si>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</si>
  <si>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</si>
  <si>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</si>
  <si>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</si>
  <si>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</si>
  <si>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</si>
  <si>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</si>
  <si>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</si>
  <si>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</si>
  <si>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</si>
  <si>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</si>
  <si>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</si>
  <si>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</si>
  <si>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</si>
  <si>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</si>
  <si>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</si>
  <si>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</si>
  <si>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</si>
  <si>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</si>
  <si>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</si>
  <si>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</si>
  <si>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</si>
  <si>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</si>
  <si>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</si>
  <si>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</si>
  <si>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</si>
  <si>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</si>
  <si>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</si>
  <si>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</si>
  <si>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</si>
  <si>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</si>
  <si>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</si>
  <si>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</si>
  <si>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</si>
  <si>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</si>
  <si>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</si>
  <si>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</si>
  <si>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</si>
  <si>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</si>
  <si>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</si>
  <si>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</si>
  <si>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</si>
  <si>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</si>
  <si>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</si>
  <si>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</si>
  <si>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</si>
  <si>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</si>
  <si>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</si>
  <si>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</si>
  <si>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</si>
  <si>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</si>
  <si>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</si>
  <si>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</si>
  <si>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</si>
  <si>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</si>
  <si>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</si>
  <si>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</si>
  <si>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</si>
  <si>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</si>
  <si>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</si>
  <si>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</si>
  <si>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</si>
  <si>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</si>
  <si>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</si>
  <si>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</si>
  <si>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</si>
  <si>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</si>
  <si>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</si>
  <si>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</si>
  <si>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</si>
  <si>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</si>
  <si>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</si>
  <si>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</si>
  <si>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</si>
  <si>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</si>
  <si>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</si>
  <si>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</si>
  <si>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</si>
  <si>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</si>
  <si>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</si>
  <si>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</si>
  <si>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</si>
  <si>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</si>
  <si>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</si>
  <si>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</si>
  <si>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</si>
  <si>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</si>
  <si>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</si>
  <si>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</si>
  <si>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</si>
  <si>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</si>
  <si>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</si>
  <si>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</si>
  <si>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</si>
  <si>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</si>
  <si>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</si>
  <si>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</si>
  <si>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</si>
  <si>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</si>
  <si>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</si>
  <si>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</si>
  <si>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</si>
  <si>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</si>
  <si>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</si>
  <si>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</si>
  <si>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</si>
  <si>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</si>
  <si>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</si>
  <si>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</si>
  <si>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</si>
  <si>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</si>
  <si>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</si>
  <si>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</si>
  <si>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</si>
  <si>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</si>
  <si>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</si>
  <si>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</si>
  <si>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</si>
  <si>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</si>
  <si>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</si>
  <si>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</si>
  <si>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</si>
  <si>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</si>
  <si>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</si>
  <si>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</si>
  <si>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</si>
  <si>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</si>
  <si>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</si>
  <si>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</si>
  <si>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</si>
  <si>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</si>
  <si>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</si>
  <si>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</si>
  <si>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</si>
  <si>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</si>
  <si>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</si>
  <si>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</si>
  <si>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</si>
  <si>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</si>
  <si>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</si>
  <si>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</si>
  <si>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</si>
  <si>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</si>
  <si>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</si>
  <si>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</si>
  <si>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</si>
  <si>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</si>
  <si>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</si>
  <si>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</si>
  <si>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</si>
  <si>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</si>
  <si>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</si>
  <si>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</si>
  <si>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</si>
  <si>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</si>
  <si>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</si>
  <si>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</si>
  <si>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</si>
  <si>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</si>
  <si>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</si>
  <si>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</si>
  <si>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</si>
  <si>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</si>
  <si>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</si>
  <si>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</si>
  <si>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</si>
  <si>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</si>
  <si>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</si>
  <si>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</si>
  <si>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</si>
  <si>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</si>
  <si>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</si>
  <si>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</si>
  <si>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</si>
  <si>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</si>
  <si>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</si>
  <si>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</si>
  <si>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</si>
  <si>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</si>
  <si>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</si>
  <si>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</si>
  <si>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</si>
  <si>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</si>
  <si>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</si>
  <si>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</si>
  <si>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</si>
  <si>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</si>
  <si>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</si>
  <si>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</si>
  <si>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</si>
  <si>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</si>
  <si>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</si>
  <si>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</si>
  <si>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</si>
  <si>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</si>
  <si>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</si>
  <si>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</si>
  <si>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</si>
  <si>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</si>
  <si>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</si>
  <si>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</si>
  <si>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</si>
  <si>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</si>
  <si>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</si>
  <si>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</si>
  <si>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</si>
  <si>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</si>
  <si>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</si>
  <si>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</si>
  <si>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</si>
  <si>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</si>
  <si>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</si>
  <si>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</si>
  <si>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</si>
  <si>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</si>
  <si>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</si>
  <si>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</si>
  <si>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</si>
  <si>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</si>
  <si>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</si>
  <si>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</si>
  <si>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</si>
  <si>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</si>
  <si>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</si>
  <si>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</si>
  <si>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</si>
  <si>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</si>
  <si>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</si>
  <si>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</si>
  <si>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</si>
  <si>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</si>
  <si>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</si>
  <si>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</si>
  <si>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</si>
  <si>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</si>
  <si>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</si>
  <si>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</si>
  <si>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</si>
  <si>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</si>
  <si>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</si>
  <si>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</si>
  <si>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</si>
  <si>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</si>
  <si>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</si>
  <si>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</si>
  <si>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</si>
  <si>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</si>
  <si>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</si>
  <si>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</si>
  <si>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</si>
  <si>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</si>
  <si>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</si>
  <si>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</si>
  <si>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</si>
  <si>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</si>
  <si>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</si>
  <si>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</si>
  <si>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</si>
  <si>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</si>
  <si>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</si>
  <si>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</si>
  <si>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</si>
  <si>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</si>
  <si>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</si>
  <si>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</si>
  <si>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</si>
  <si>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</si>
  <si>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</si>
  <si>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</si>
  <si>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</si>
  <si>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</si>
  <si>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</si>
  <si>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</si>
  <si>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</si>
  <si>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</si>
  <si>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</si>
  <si>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</si>
  <si>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</si>
  <si>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</si>
  <si>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</si>
  <si>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</si>
  <si>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</si>
  <si>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</si>
  <si>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</si>
  <si>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</si>
  <si>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</si>
  <si>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</si>
  <si>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</si>
  <si>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</si>
  <si>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</si>
  <si>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</si>
  <si>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</si>
  <si>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</si>
  <si>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</si>
  <si>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</si>
  <si>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</si>
  <si>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</si>
  <si>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</si>
  <si>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</si>
  <si>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</si>
  <si>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</si>
  <si>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</si>
  <si>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</si>
  <si>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</si>
  <si>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</si>
  <si>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</si>
  <si>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</si>
  <si>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</si>
  <si>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</si>
  <si>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</si>
  <si>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</si>
  <si>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</si>
  <si>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</si>
  <si>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</si>
  <si>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</si>
  <si>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</si>
  <si>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</si>
  <si>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</si>
  <si>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</si>
  <si>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</si>
  <si>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</si>
  <si>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</si>
  <si>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</si>
  <si>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</si>
  <si>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</si>
  <si>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</si>
  <si>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</si>
  <si>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</si>
  <si>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</si>
  <si>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</si>
  <si>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</si>
  <si>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</si>
  <si>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</si>
  <si>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</si>
  <si>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</si>
  <si>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</si>
  <si>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</si>
  <si>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</si>
  <si>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</si>
  <si>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</si>
  <si>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</si>
  <si>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</si>
  <si>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</si>
  <si>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</si>
  <si>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</si>
  <si>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</si>
  <si>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</si>
  <si>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</si>
  <si>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</si>
  <si>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</si>
  <si>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</si>
  <si>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</si>
  <si>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</si>
  <si>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</si>
  <si>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</si>
  <si>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</si>
  <si>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</si>
  <si>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</si>
  <si>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</si>
  <si>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</si>
  <si>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</si>
  <si>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</si>
  <si>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</si>
  <si>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</si>
  <si>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</si>
  <si>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</si>
  <si>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</si>
  <si>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</si>
  <si>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</si>
  <si>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</si>
  <si>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</si>
  <si>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</si>
  <si>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</si>
  <si>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</si>
  <si>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</si>
  <si>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</si>
  <si>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</si>
  <si>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</si>
  <si>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</si>
  <si>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</si>
  <si>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</si>
  <si>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</si>
  <si>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</si>
  <si>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</si>
  <si>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</si>
  <si>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</si>
  <si>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</si>
  <si>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</si>
  <si>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</si>
  <si>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</si>
  <si>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</si>
  <si>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</si>
  <si>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</si>
  <si>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</si>
  <si>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</si>
  <si>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</si>
  <si>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</si>
  <si>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</si>
  <si>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</si>
  <si>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</si>
  <si>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</si>
  <si>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</si>
  <si>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</si>
  <si>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</si>
  <si>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</si>
  <si>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</si>
  <si>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</si>
  <si>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</si>
  <si>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</si>
  <si>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</si>
  <si>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</si>
  <si>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</si>
  <si>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</si>
  <si>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</si>
  <si>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</si>
  <si>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</si>
  <si>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</si>
  <si>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</si>
  <si>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</si>
  <si>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</si>
  <si>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</si>
  <si>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</si>
  <si>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</si>
  <si>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</si>
  <si>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</si>
  <si>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</si>
  <si>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</si>
  <si>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</si>
  <si>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</si>
  <si>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</si>
  <si>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</si>
  <si>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</si>
  <si>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</si>
  <si>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</si>
  <si>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</si>
  <si>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</si>
  <si>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</si>
  <si>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</si>
  <si>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</si>
  <si>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</si>
  <si>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</si>
  <si>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</si>
  <si>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</si>
  <si>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</si>
  <si>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</si>
  <si>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</si>
  <si>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</si>
  <si>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</si>
  <si>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</si>
  <si>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</si>
  <si>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</si>
  <si>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</si>
  <si>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</si>
  <si>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</si>
  <si>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</si>
  <si>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</si>
  <si>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</si>
  <si>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</si>
  <si>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</si>
  <si>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</si>
  <si>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</si>
  <si>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</si>
  <si>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</si>
  <si>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</si>
  <si>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</si>
  <si>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</si>
  <si>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</si>
  <si>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</si>
  <si>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</si>
  <si>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</si>
  <si>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</si>
  <si>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</si>
  <si>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</si>
  <si>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</si>
  <si>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</si>
  <si>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</si>
  <si>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</si>
  <si>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</si>
  <si>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</si>
  <si>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</si>
  <si>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</si>
  <si>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</si>
  <si>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</si>
  <si>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</si>
  <si>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</si>
  <si>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</si>
  <si>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</si>
  <si>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</si>
  <si>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</si>
  <si>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</si>
  <si>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</si>
  <si>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</si>
  <si>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</si>
  <si>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</si>
  <si>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</si>
  <si>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</si>
  <si>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</si>
  <si>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</si>
  <si>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</si>
  <si>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</si>
  <si>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</si>
  <si>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</si>
  <si>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</si>
  <si>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</si>
  <si>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</si>
  <si>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</si>
  <si>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</si>
  <si>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</si>
  <si>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</si>
  <si>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</si>
  <si>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</si>
  <si>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</si>
  <si>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</si>
  <si>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</si>
  <si>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</si>
  <si>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</si>
  <si>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</si>
  <si>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</si>
  <si>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</si>
  <si>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</si>
  <si>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</si>
  <si>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</si>
  <si>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</si>
  <si>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</si>
  <si>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</si>
  <si>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</si>
  <si>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</si>
  <si>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</si>
  <si>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</si>
  <si>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</si>
  <si>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</si>
  <si>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</si>
  <si>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</si>
  <si>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</si>
  <si>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</si>
  <si>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</si>
  <si>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</si>
  <si>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</si>
  <si>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</si>
  <si>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</si>
  <si>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</si>
  <si>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</si>
  <si>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</si>
  <si>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</si>
  <si>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</si>
  <si>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</si>
  <si>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</si>
  <si>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</si>
  <si>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</si>
  <si>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</si>
  <si>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</si>
  <si>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</si>
  <si>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</si>
  <si>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</si>
  <si>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</si>
  <si>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</si>
  <si>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</si>
  <si>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</si>
  <si>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</si>
  <si>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</si>
  <si>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</si>
  <si>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</si>
  <si>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</si>
  <si>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</si>
  <si>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</si>
  <si>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</si>
  <si>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</si>
  <si>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</si>
  <si>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</si>
  <si>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</si>
  <si>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</si>
  <si>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</si>
  <si>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</si>
  <si>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</si>
  <si>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</si>
  <si>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</si>
  <si>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</si>
  <si>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</si>
  <si>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</si>
  <si>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</si>
  <si>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</si>
  <si>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</si>
  <si>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</si>
  <si>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</si>
  <si>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</si>
  <si>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</si>
  <si>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</si>
  <si>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</si>
  <si>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</si>
  <si>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</si>
  <si>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</si>
  <si>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</si>
  <si>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</si>
  <si>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</si>
  <si>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</si>
  <si>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</si>
  <si>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</si>
  <si>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</si>
  <si>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</si>
  <si>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</si>
  <si>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</si>
  <si>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</si>
  <si>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</si>
  <si>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</si>
  <si>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</si>
  <si>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</si>
  <si>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</si>
  <si>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</si>
  <si>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</si>
  <si>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</si>
  <si>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</si>
  <si>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</si>
  <si>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</si>
  <si>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</si>
  <si>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</si>
  <si>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</si>
  <si>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</si>
  <si>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</si>
  <si>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</si>
  <si>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</si>
  <si>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</si>
  <si>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</si>
  <si>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</si>
  <si>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</si>
  <si>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</si>
  <si>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</si>
  <si>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</si>
  <si>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</si>
  <si>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</si>
  <si>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</si>
  <si>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</si>
  <si>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</si>
  <si>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</si>
  <si>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</si>
  <si>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</si>
  <si>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</si>
  <si>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</si>
  <si>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</si>
  <si>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</si>
  <si>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</si>
  <si>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</si>
  <si>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</si>
  <si>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</si>
  <si>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</si>
  <si>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</si>
  <si>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</si>
  <si>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</si>
  <si>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</si>
  <si>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</si>
  <si>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</si>
  <si>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</si>
  <si>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</si>
  <si>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</si>
  <si>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</si>
  <si>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</si>
  <si>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</si>
  <si>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</si>
  <si>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</si>
  <si>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</si>
  <si>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</si>
  <si>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</si>
  <si>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</si>
  <si>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</si>
  <si>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</si>
  <si>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</si>
  <si>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</si>
  <si>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</si>
  <si>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</si>
  <si>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</si>
  <si>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</si>
  <si>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</si>
  <si>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</si>
  <si>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</si>
  <si>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</si>
  <si>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</si>
  <si>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</si>
  <si>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</si>
  <si>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</si>
  <si>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</si>
  <si>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</si>
  <si>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</si>
  <si>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</si>
  <si>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</si>
  <si>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</si>
  <si>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</si>
  <si>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</si>
  <si>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</si>
  <si>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</si>
  <si>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</si>
  <si>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</si>
  <si>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</si>
  <si>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</si>
  <si>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</si>
  <si>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</si>
  <si>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</si>
  <si>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</si>
  <si>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</si>
  <si>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</si>
  <si>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</si>
  <si>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</si>
  <si>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</si>
  <si>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</si>
  <si>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</si>
  <si>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</si>
  <si>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</si>
  <si>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</si>
  <si>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</si>
  <si>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</si>
  <si>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</si>
  <si>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</si>
  <si>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</si>
  <si>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</si>
  <si>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</si>
  <si>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</si>
  <si>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</si>
  <si>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</si>
  <si>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</si>
  <si>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</si>
  <si>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</si>
  <si>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</si>
  <si>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</si>
  <si>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</si>
  <si>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</si>
  <si>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</si>
  <si>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</si>
  <si>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</si>
  <si>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</si>
  <si>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</si>
  <si>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</si>
  <si>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</si>
  <si>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</si>
  <si>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</si>
  <si>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</si>
  <si>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</si>
  <si>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</si>
  <si>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</si>
  <si>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</si>
  <si>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</si>
  <si>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</si>
  <si>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</si>
  <si>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</si>
  <si>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</si>
  <si>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</si>
  <si>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</si>
  <si>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</si>
  <si>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</si>
  <si>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</si>
  <si>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</si>
  <si>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</si>
  <si>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</si>
  <si>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</si>
  <si>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</si>
  <si>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</si>
  <si>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</si>
  <si>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</si>
  <si>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</si>
  <si>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</si>
  <si>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</si>
  <si>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</si>
  <si>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</si>
  <si>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</si>
  <si>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</si>
  <si>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</si>
  <si>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</si>
  <si>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</si>
  <si>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</si>
  <si>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</si>
  <si>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</si>
  <si>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</si>
  <si>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</si>
  <si>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</si>
  <si>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</si>
  <si>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</si>
  <si>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</si>
  <si>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</si>
  <si>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</si>
  <si>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</si>
  <si>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</si>
  <si>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</si>
  <si>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</si>
  <si>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</si>
  <si>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</si>
  <si>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</si>
  <si>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</si>
  <si>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</si>
  <si>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</si>
  <si>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</si>
  <si>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</si>
  <si>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</si>
  <si>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</si>
  <si>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</si>
  <si>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</si>
  <si>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</si>
  <si>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</si>
  <si>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</si>
  <si>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</si>
  <si>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</si>
  <si>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</si>
  <si>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</si>
  <si>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</si>
  <si>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</si>
  <si>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</si>
  <si>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</si>
  <si>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</si>
  <si>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</si>
  <si>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</si>
  <si>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</si>
  <si>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</si>
  <si>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</si>
  <si>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</si>
  <si>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</si>
  <si>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</si>
  <si>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</si>
  <si>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</si>
  <si>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</si>
  <si>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</si>
  <si>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</si>
  <si>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</si>
  <si>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</si>
  <si>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</si>
  <si>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</si>
  <si>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</si>
  <si>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</si>
  <si>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</si>
  <si>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</si>
  <si>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</si>
  <si>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</si>
  <si>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</si>
  <si>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</si>
  <si>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</si>
  <si>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</si>
  <si>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</si>
  <si>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</si>
  <si>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</si>
  <si>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</si>
  <si>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</si>
  <si>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</si>
  <si>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</si>
  <si>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</si>
  <si>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</si>
  <si>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</si>
  <si>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</si>
  <si>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</si>
  <si>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</si>
  <si>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</si>
  <si>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</si>
  <si>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</si>
  <si>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</si>
  <si>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</si>
  <si>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</si>
  <si>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</si>
  <si>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</si>
  <si>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</si>
  <si>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</si>
  <si>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</si>
  <si>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</si>
  <si>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</si>
  <si>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</si>
  <si>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</si>
  <si>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</si>
  <si>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</si>
  <si>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</si>
  <si>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</si>
  <si>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</si>
  <si>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</si>
  <si>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</si>
  <si>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</si>
  <si>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</si>
  <si>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</si>
  <si>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</si>
  <si>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</si>
  <si>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</si>
  <si>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</si>
  <si>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</si>
  <si>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</si>
  <si>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</si>
  <si>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</si>
  <si>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</si>
  <si>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</si>
  <si>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</si>
  <si>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</si>
  <si>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</si>
  <si>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</si>
  <si>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</si>
  <si>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</si>
  <si>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</si>
  <si>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</si>
  <si>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</si>
  <si>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</si>
  <si>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</si>
  <si>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</si>
  <si>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</si>
  <si>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</si>
  <si>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</si>
  <si>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</si>
  <si>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</si>
  <si>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</si>
  <si>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</si>
  <si>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</si>
  <si>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</si>
  <si>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</si>
  <si>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</si>
  <si>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</si>
  <si>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</si>
  <si>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</si>
  <si>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</si>
  <si>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</si>
  <si>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</si>
  <si>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</si>
  <si>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</si>
  <si>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</si>
  <si>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</si>
  <si>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</si>
  <si>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</si>
  <si>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</si>
  <si>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</si>
  <si>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</si>
  <si>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</si>
  <si>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</si>
  <si>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</si>
  <si>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</si>
  <si>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</si>
  <si>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</si>
  <si>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</si>
  <si>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</si>
  <si>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</si>
  <si>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</si>
  <si>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</si>
  <si>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</si>
  <si>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</si>
  <si>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</si>
  <si>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</si>
  <si>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</si>
  <si>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</si>
  <si>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</si>
  <si>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</si>
  <si>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</si>
  <si>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</si>
  <si>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</si>
  <si>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</si>
  <si>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</si>
  <si>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</si>
  <si>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</si>
  <si>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</si>
  <si>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</si>
  <si>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</si>
  <si>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</si>
  <si>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</si>
  <si>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</si>
  <si>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</si>
  <si>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</si>
  <si>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</si>
  <si>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</si>
  <si>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</si>
  <si>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</si>
  <si>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</si>
  <si>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</si>
  <si>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</si>
  <si>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</si>
  <si>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</si>
  <si>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</si>
  <si>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</si>
  <si>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</si>
  <si>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</si>
  <si>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</si>
  <si>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</si>
  <si>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</si>
  <si>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</si>
  <si>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</si>
  <si>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</si>
  <si>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</si>
  <si>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</si>
  <si>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</si>
  <si>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</si>
  <si>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</si>
  <si>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</si>
  <si>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</si>
  <si>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</si>
  <si>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</si>
  <si>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</si>
  <si>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</si>
  <si>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</si>
  <si>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</si>
  <si>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</si>
  <si>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</si>
  <si>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</si>
  <si>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</si>
  <si>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</si>
  <si>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</si>
  <si>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</si>
  <si>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</si>
  <si>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</si>
  <si>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</si>
  <si>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</si>
  <si>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</si>
  <si>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</si>
  <si>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</si>
  <si>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</si>
  <si>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</si>
  <si>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</si>
  <si>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</si>
  <si>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</si>
  <si>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</si>
  <si>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</si>
  <si>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</si>
  <si>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</si>
  <si>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</si>
  <si>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</si>
  <si>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</si>
  <si>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</si>
  <si>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</si>
  <si>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</si>
  <si>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</si>
  <si>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</si>
  <si>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</si>
  <si>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</si>
  <si>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</si>
  <si>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</si>
  <si>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</si>
  <si>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</si>
  <si>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</si>
  <si>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</si>
  <si>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</si>
  <si>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</si>
  <si>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</si>
  <si>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</si>
  <si>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</si>
  <si>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</si>
  <si>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</si>
  <si>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</si>
  <si>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</si>
  <si>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</si>
  <si>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</si>
  <si>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</si>
  <si>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</si>
  <si>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</si>
  <si>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</si>
  <si>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</si>
  <si>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</si>
  <si>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</si>
  <si>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</si>
  <si>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</si>
  <si>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</si>
  <si>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</si>
  <si>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</si>
  <si>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</si>
  <si>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</si>
  <si>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</si>
  <si>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</si>
  <si>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</si>
  <si>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</si>
  <si>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</si>
  <si>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</si>
  <si>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</si>
  <si>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</si>
  <si>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</si>
  <si>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</si>
  <si>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</si>
  <si>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</si>
  <si>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</si>
  <si>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</si>
  <si>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</si>
  <si>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</si>
  <si>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</si>
  <si>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</si>
  <si>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</si>
  <si>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</si>
  <si>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</si>
  <si>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</si>
  <si>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</si>
  <si>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</si>
  <si>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</si>
  <si>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</si>
  <si>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</si>
  <si>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</si>
  <si>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</si>
  <si>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</si>
  <si>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</si>
  <si>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</si>
  <si>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</si>
  <si>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</si>
  <si>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</si>
  <si>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</si>
  <si>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</si>
  <si>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</si>
  <si>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</si>
  <si>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</si>
  <si>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</si>
  <si>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</si>
  <si>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</si>
  <si>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</si>
  <si>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</si>
  <si>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</si>
  <si>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</si>
  <si>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</si>
  <si>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</si>
  <si>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</si>
  <si>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</si>
  <si>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</si>
  <si>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</si>
  <si>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</si>
  <si>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</si>
  <si>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</si>
  <si>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</si>
  <si>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</si>
  <si>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</si>
  <si>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</si>
  <si>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</si>
  <si>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</si>
  <si>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</si>
  <si>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</si>
  <si>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</si>
  <si>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</si>
  <si>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</si>
  <si>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</si>
  <si>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</si>
  <si>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</si>
  <si>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</si>
  <si>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</si>
  <si>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</si>
  <si>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</si>
  <si>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</si>
  <si>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</si>
  <si>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</si>
  <si>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</si>
  <si>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</si>
  <si>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</si>
  <si>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</si>
  <si>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</si>
  <si>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</si>
  <si>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</si>
  <si>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</si>
  <si>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</si>
  <si>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</si>
  <si>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</si>
  <si>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</si>
  <si>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</si>
  <si>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</si>
  <si>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</si>
  <si>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</si>
  <si>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</si>
  <si>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</si>
  <si>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</si>
  <si>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</si>
  <si>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</si>
  <si>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</si>
  <si>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</si>
  <si>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</si>
  <si>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</si>
  <si>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</si>
  <si>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</si>
  <si>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</si>
  <si>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</si>
  <si>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</si>
  <si>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</si>
  <si>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</si>
  <si>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</si>
  <si>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</si>
  <si>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</si>
  <si>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</si>
  <si>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</si>
  <si>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</si>
  <si>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</si>
  <si>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</si>
  <si>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</si>
  <si>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</si>
  <si>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</si>
  <si>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</si>
  <si>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</si>
  <si>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</si>
  <si>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</si>
  <si>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</si>
  <si>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</si>
  <si>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</si>
  <si>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</si>
  <si>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</si>
  <si>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</si>
  <si>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</si>
  <si>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</si>
  <si>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</si>
  <si>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</si>
  <si>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</si>
  <si>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</si>
  <si>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</si>
  <si>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</si>
  <si>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</si>
  <si>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</si>
  <si>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</si>
  <si>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</si>
  <si>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</si>
  <si>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</si>
  <si>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</si>
  <si>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</si>
  <si>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</si>
  <si>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</si>
  <si>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</si>
  <si>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</si>
  <si>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</si>
  <si>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</si>
  <si>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</si>
  <si>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</si>
  <si>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</si>
  <si>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</si>
  <si>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</si>
  <si>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</si>
  <si>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</si>
  <si>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</si>
  <si>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</si>
  <si>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</si>
  <si>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</si>
  <si>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</si>
  <si>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</si>
  <si>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</si>
  <si>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</si>
  <si>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</si>
  <si>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</si>
  <si>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</si>
  <si>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</si>
  <si>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</si>
  <si>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</si>
  <si>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</si>
  <si>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</si>
  <si>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</si>
  <si>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</si>
  <si>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</si>
  <si>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</si>
  <si>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</si>
  <si>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</si>
  <si>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</si>
  <si>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</si>
  <si>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</si>
  <si>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</si>
  <si>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</si>
  <si>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</si>
  <si>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</si>
  <si>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</si>
  <si>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</si>
  <si>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</si>
  <si>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</si>
  <si>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</si>
  <si>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</si>
  <si>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</si>
  <si>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</si>
  <si>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</si>
  <si>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01432_令和4年度</t>
  </si>
  <si>
    <t>01432</t>
  </si>
  <si>
    <t>新十津川町</t>
  </si>
  <si>
    <t>01432_令和3年度</t>
  </si>
  <si>
    <t>01331_令和4年度</t>
  </si>
  <si>
    <t>01331</t>
  </si>
  <si>
    <t>松前町</t>
  </si>
  <si>
    <t>01331_令和3年度</t>
  </si>
  <si>
    <t>01454_令和4年度</t>
  </si>
  <si>
    <t>01454</t>
  </si>
  <si>
    <t>当麻町</t>
  </si>
  <si>
    <t>01484_令和4年度</t>
  </si>
  <si>
    <t>01484</t>
  </si>
  <si>
    <t>羽幌町</t>
  </si>
  <si>
    <t>01454_令和3年度</t>
  </si>
  <si>
    <t>01484_令和3年度</t>
  </si>
  <si>
    <t>01207</t>
  </si>
  <si>
    <t>帯広市</t>
  </si>
  <si>
    <t>01207_令和3年度</t>
  </si>
  <si>
    <t>01207_令和4年度</t>
  </si>
  <si>
    <t>01206</t>
  </si>
  <si>
    <t>釧路市</t>
  </si>
  <si>
    <t>01206_令和3年度</t>
  </si>
  <si>
    <t>01206_令和4年度</t>
  </si>
  <si>
    <t>01647_令和4年度</t>
  </si>
  <si>
    <t>01647</t>
  </si>
  <si>
    <t>足寄町</t>
  </si>
  <si>
    <t>01662_令和4年度</t>
  </si>
  <si>
    <t>01662</t>
  </si>
  <si>
    <t>厚岸町</t>
  </si>
  <si>
    <t>01211_令和4年度</t>
  </si>
  <si>
    <t>01211</t>
  </si>
  <si>
    <t>網走市</t>
  </si>
  <si>
    <t>01644_令和4年度</t>
  </si>
  <si>
    <t>01644</t>
  </si>
  <si>
    <t>池田町</t>
  </si>
  <si>
    <t>01649_令和4年度</t>
  </si>
  <si>
    <t>01649</t>
  </si>
  <si>
    <t>浦幌町</t>
  </si>
  <si>
    <t>01555_令和4年度</t>
  </si>
  <si>
    <t>01555</t>
  </si>
  <si>
    <t>遠軽町</t>
  </si>
  <si>
    <t>01563_令和4年度</t>
  </si>
  <si>
    <t>01563</t>
  </si>
  <si>
    <t>雄武町</t>
  </si>
  <si>
    <t>01564_令和4年度</t>
  </si>
  <si>
    <t>01564</t>
  </si>
  <si>
    <t>大空町</t>
  </si>
  <si>
    <t>01550_令和4年度</t>
  </si>
  <si>
    <t>01550</t>
  </si>
  <si>
    <t>置戸町</t>
  </si>
  <si>
    <t>01561_令和4年度</t>
  </si>
  <si>
    <t>01561</t>
  </si>
  <si>
    <t>興部町</t>
  </si>
  <si>
    <t>01631_令和4年度</t>
  </si>
  <si>
    <t>01631</t>
  </si>
  <si>
    <t>音更町</t>
  </si>
  <si>
    <t>01633_令和4年度</t>
  </si>
  <si>
    <t>01633</t>
  </si>
  <si>
    <t>上士幌町</t>
  </si>
  <si>
    <t>01208_令和4年度</t>
  </si>
  <si>
    <t>01208</t>
  </si>
  <si>
    <t>北見市</t>
  </si>
  <si>
    <t>01546_令和4年度</t>
  </si>
  <si>
    <t>01546</t>
  </si>
  <si>
    <t>清里町</t>
  </si>
  <si>
    <t>01661_令和4年度</t>
  </si>
  <si>
    <t>01661</t>
  </si>
  <si>
    <t>釧路町</t>
  </si>
  <si>
    <t>01549_令和4年度</t>
  </si>
  <si>
    <t>01549</t>
  </si>
  <si>
    <t>訓子府町</t>
  </si>
  <si>
    <t>01547_令和4年度</t>
  </si>
  <si>
    <t>01547</t>
  </si>
  <si>
    <t>小清水町</t>
  </si>
  <si>
    <t>01639_令和4年度</t>
  </si>
  <si>
    <t>01639</t>
  </si>
  <si>
    <t>更別村</t>
  </si>
  <si>
    <t>01552_令和4年度</t>
  </si>
  <si>
    <t>01552</t>
  </si>
  <si>
    <t>佐呂間町</t>
  </si>
  <si>
    <t>01634_令和4年度</t>
  </si>
  <si>
    <t>01634</t>
  </si>
  <si>
    <t>鹿追町</t>
  </si>
  <si>
    <t>01664_令和4年度</t>
  </si>
  <si>
    <t>01664</t>
  </si>
  <si>
    <t>標茶町</t>
  </si>
  <si>
    <t>01693_令和4年度</t>
  </si>
  <si>
    <t>01693</t>
  </si>
  <si>
    <t>標津町</t>
  </si>
  <si>
    <t>01632_令和4年度</t>
  </si>
  <si>
    <t>01632</t>
  </si>
  <si>
    <t>士幌町</t>
  </si>
  <si>
    <t>01636_令和4年度</t>
  </si>
  <si>
    <t>01636</t>
  </si>
  <si>
    <t>清水町</t>
  </si>
  <si>
    <t>01545_令和4年度</t>
  </si>
  <si>
    <t>01545</t>
  </si>
  <si>
    <t>斜里町</t>
  </si>
  <si>
    <t>01668_令和4年度</t>
  </si>
  <si>
    <t>01668</t>
  </si>
  <si>
    <t>白糠町</t>
  </si>
  <si>
    <t>01635_令和4年度</t>
  </si>
  <si>
    <t>01635</t>
  </si>
  <si>
    <t>新得町</t>
  </si>
  <si>
    <t>01641_令和4年度</t>
  </si>
  <si>
    <t>01641</t>
  </si>
  <si>
    <t>大樹町</t>
  </si>
  <si>
    <t>01560_令和4年度</t>
  </si>
  <si>
    <t>01560</t>
  </si>
  <si>
    <t>滝上町</t>
  </si>
  <si>
    <t>01544_令和4年度</t>
  </si>
  <si>
    <t>01544</t>
  </si>
  <si>
    <t>津別町</t>
  </si>
  <si>
    <t>01667_令和4年度</t>
  </si>
  <si>
    <t>01667</t>
  </si>
  <si>
    <t>鶴居村</t>
  </si>
  <si>
    <t>01665_令和4年度</t>
  </si>
  <si>
    <t>01665</t>
  </si>
  <si>
    <t>弟子屈町</t>
  </si>
  <si>
    <t>01645_令和4年度</t>
  </si>
  <si>
    <t>01645</t>
  </si>
  <si>
    <t>豊頃町</t>
  </si>
  <si>
    <t>01638_令和4年度</t>
  </si>
  <si>
    <t>01638</t>
  </si>
  <si>
    <t>中札内村</t>
  </si>
  <si>
    <t>01692_令和4年度</t>
  </si>
  <si>
    <t>01692</t>
  </si>
  <si>
    <t>中標津町</t>
  </si>
  <si>
    <t>01562_令和4年度</t>
  </si>
  <si>
    <t>01562</t>
  </si>
  <si>
    <t>西興部村</t>
  </si>
  <si>
    <t>01223_令和4年度</t>
  </si>
  <si>
    <t>01223</t>
  </si>
  <si>
    <t>根室市</t>
  </si>
  <si>
    <t>01663_令和4年度</t>
  </si>
  <si>
    <t>01663</t>
  </si>
  <si>
    <t>浜中町</t>
  </si>
  <si>
    <t>01543_令和4年度</t>
  </si>
  <si>
    <t>01543</t>
  </si>
  <si>
    <t>美幌町</t>
  </si>
  <si>
    <t>01642_令和4年度</t>
  </si>
  <si>
    <t>01642</t>
  </si>
  <si>
    <t>広尾町</t>
  </si>
  <si>
    <t>01691_令和4年度</t>
  </si>
  <si>
    <t>01691</t>
  </si>
  <si>
    <t>別海町</t>
  </si>
  <si>
    <t>01646_令和4年度</t>
  </si>
  <si>
    <t>01646</t>
  </si>
  <si>
    <t>本別町</t>
  </si>
  <si>
    <t>01643_令和4年度</t>
  </si>
  <si>
    <t>01643</t>
  </si>
  <si>
    <t>幕別町</t>
  </si>
  <si>
    <t>01637_令和4年度</t>
  </si>
  <si>
    <t>01637</t>
  </si>
  <si>
    <t>芽室町</t>
  </si>
  <si>
    <t>01219_令和4年度</t>
  </si>
  <si>
    <t>01219</t>
  </si>
  <si>
    <t>紋別市</t>
  </si>
  <si>
    <t>01559_令和4年度</t>
  </si>
  <si>
    <t>01559</t>
  </si>
  <si>
    <t>湧別町</t>
  </si>
  <si>
    <t>01694_令和4年度</t>
  </si>
  <si>
    <t>01694</t>
  </si>
  <si>
    <t>羅臼町</t>
  </si>
  <si>
    <t>01648_令和4年度</t>
  </si>
  <si>
    <t>01648</t>
  </si>
  <si>
    <t>陸別町</t>
  </si>
  <si>
    <t>01647_令和3年度</t>
  </si>
  <si>
    <t>01662_令和3年度</t>
  </si>
  <si>
    <t>01211_令和3年度</t>
  </si>
  <si>
    <t>01644_令和3年度</t>
  </si>
  <si>
    <t>01649_令和3年度</t>
  </si>
  <si>
    <t>01555_令和3年度</t>
  </si>
  <si>
    <t>01563_令和3年度</t>
  </si>
  <si>
    <t>01564_令和3年度</t>
  </si>
  <si>
    <t>01550_令和3年度</t>
  </si>
  <si>
    <t>01561_令和3年度</t>
  </si>
  <si>
    <t>01631_令和3年度</t>
  </si>
  <si>
    <t>01633_令和3年度</t>
  </si>
  <si>
    <t>01208_令和3年度</t>
  </si>
  <si>
    <t>01546_令和3年度</t>
  </si>
  <si>
    <t>01661_令和3年度</t>
  </si>
  <si>
    <t>01549_令和3年度</t>
  </si>
  <si>
    <t>01547_令和3年度</t>
  </si>
  <si>
    <t>01639_令和3年度</t>
  </si>
  <si>
    <t>01552_令和3年度</t>
  </si>
  <si>
    <t>01634_令和3年度</t>
  </si>
  <si>
    <t>01664_令和3年度</t>
  </si>
  <si>
    <t>01693_令和3年度</t>
  </si>
  <si>
    <t>01632_令和3年度</t>
  </si>
  <si>
    <t>01636_令和3年度</t>
  </si>
  <si>
    <t>01545_令和3年度</t>
  </si>
  <si>
    <t>01668_令和3年度</t>
  </si>
  <si>
    <t>01635_令和3年度</t>
  </si>
  <si>
    <t>01641_令和3年度</t>
  </si>
  <si>
    <t>01560_令和3年度</t>
  </si>
  <si>
    <t>01544_令和3年度</t>
  </si>
  <si>
    <t>01667_令和3年度</t>
  </si>
  <si>
    <t>01665_令和3年度</t>
  </si>
  <si>
    <t>01645_令和3年度</t>
  </si>
  <si>
    <t>01638_令和3年度</t>
  </si>
  <si>
    <t>01692_令和3年度</t>
  </si>
  <si>
    <t>01562_令和3年度</t>
  </si>
  <si>
    <t>01223_令和3年度</t>
  </si>
  <si>
    <t>01663_令和3年度</t>
  </si>
  <si>
    <t>01543_令和3年度</t>
  </si>
  <si>
    <t>01642_令和3年度</t>
  </si>
  <si>
    <t>01691_令和3年度</t>
  </si>
  <si>
    <t>01646_令和3年度</t>
  </si>
  <si>
    <t>01643_令和3年度</t>
  </si>
  <si>
    <t>01637_令和3年度</t>
  </si>
  <si>
    <t>01219_令和3年度</t>
  </si>
  <si>
    <t>01559_令和3年度</t>
  </si>
  <si>
    <t>01694_令和3年度</t>
  </si>
  <si>
    <t>01648_令和3年度</t>
  </si>
  <si>
    <t>06403_平成2年度</t>
  </si>
  <si>
    <t>06403</t>
  </si>
  <si>
    <t>飯豊町</t>
  </si>
  <si>
    <t>06403_平成17年度</t>
  </si>
  <si>
    <t>06403_平成18年度</t>
  </si>
  <si>
    <t>06403_平成19年度</t>
  </si>
  <si>
    <t>06403_平成20年度</t>
  </si>
  <si>
    <t>06403_平成21年度</t>
  </si>
  <si>
    <t>06403_平成22年度</t>
  </si>
  <si>
    <t>06403_平成23年度</t>
  </si>
  <si>
    <t>06403_平成24年度</t>
  </si>
  <si>
    <t>06403_平成25年度</t>
  </si>
  <si>
    <t>06403_平成26年度</t>
  </si>
  <si>
    <t>06403_平成27年度</t>
  </si>
  <si>
    <t>06403_平成28年度</t>
  </si>
  <si>
    <t>06403_平成29年度</t>
  </si>
  <si>
    <t>06403_平成30年度</t>
  </si>
  <si>
    <t>06403_令和元年度</t>
  </si>
  <si>
    <t>06403_令和2年度</t>
  </si>
  <si>
    <t>06403_令和3年度</t>
  </si>
  <si>
    <t>06403_令和4年度</t>
  </si>
  <si>
    <t>46482_平成2年度</t>
  </si>
  <si>
    <t>46482</t>
  </si>
  <si>
    <t>東串良町</t>
  </si>
  <si>
    <t>46482_平成17年度</t>
  </si>
  <si>
    <t>46482_平成18年度</t>
  </si>
  <si>
    <t>46482_平成19年度</t>
  </si>
  <si>
    <t>46482_平成20年度</t>
  </si>
  <si>
    <t>46482_平成21年度</t>
  </si>
  <si>
    <t>46482_平成22年度</t>
  </si>
  <si>
    <t>46482_平成23年度</t>
  </si>
  <si>
    <t>46482_平成24年度</t>
  </si>
  <si>
    <t>46482_平成25年度</t>
  </si>
  <si>
    <t>46482_平成26年度</t>
  </si>
  <si>
    <t>46482_平成27年度</t>
  </si>
  <si>
    <t>46482_平成28年度</t>
  </si>
  <si>
    <t>46482_平成29年度</t>
  </si>
  <si>
    <t>46482_平成30年度</t>
  </si>
  <si>
    <t>46482_令和元年度</t>
  </si>
  <si>
    <t>46482_令和2年度</t>
  </si>
  <si>
    <t>46482_令和3年度</t>
  </si>
  <si>
    <t>46482_令和4年度</t>
  </si>
  <si>
    <t>05349_平成2年度</t>
  </si>
  <si>
    <t>05349</t>
  </si>
  <si>
    <t>八峰町</t>
  </si>
  <si>
    <t>05349_平成17年度</t>
  </si>
  <si>
    <t>05349_平成18年度</t>
  </si>
  <si>
    <t>05349_平成19年度</t>
  </si>
  <si>
    <t>05349_平成20年度</t>
  </si>
  <si>
    <t>05349_平成21年度</t>
  </si>
  <si>
    <t>05349_平成22年度</t>
  </si>
  <si>
    <t>05349_平成23年度</t>
  </si>
  <si>
    <t>05349_平成24年度</t>
  </si>
  <si>
    <t>05349_平成25年度</t>
  </si>
  <si>
    <t>05349_平成26年度</t>
  </si>
  <si>
    <t>05349_平成27年度</t>
  </si>
  <si>
    <t>05349_平成28年度</t>
  </si>
  <si>
    <t>05349_平成29年度</t>
  </si>
  <si>
    <t>05349_平成30年度</t>
  </si>
  <si>
    <t>05349_令和元年度</t>
  </si>
  <si>
    <t>05349_令和2年度</t>
  </si>
  <si>
    <t>05349_令和3年度</t>
  </si>
  <si>
    <t>05349_令和4年度</t>
  </si>
  <si>
    <t>21362_平成2年度</t>
  </si>
  <si>
    <t>21362</t>
  </si>
  <si>
    <t>関ヶ原町</t>
  </si>
  <si>
    <t>21362_平成17年度</t>
  </si>
  <si>
    <t>21362_平成18年度</t>
  </si>
  <si>
    <t>21362_平成19年度</t>
  </si>
  <si>
    <t>21362_平成20年度</t>
  </si>
  <si>
    <t>21362_平成21年度</t>
  </si>
  <si>
    <t>21362_平成22年度</t>
  </si>
  <si>
    <t>21362_平成23年度</t>
  </si>
  <si>
    <t>21362_平成24年度</t>
  </si>
  <si>
    <t>21362_平成25年度</t>
  </si>
  <si>
    <t>21362_平成26年度</t>
  </si>
  <si>
    <t>21362_平成27年度</t>
  </si>
  <si>
    <t>21362_平成28年度</t>
  </si>
  <si>
    <t>21362_平成29年度</t>
  </si>
  <si>
    <t>21362_平成30年度</t>
  </si>
  <si>
    <t>21362_令和元年度</t>
  </si>
  <si>
    <t>21362_令和2年度</t>
  </si>
  <si>
    <t>21362_令和3年度</t>
  </si>
  <si>
    <t>21362_令和4年度</t>
  </si>
  <si>
    <t>12426_平成2年度</t>
  </si>
  <si>
    <t>12426</t>
  </si>
  <si>
    <t>長柄町</t>
  </si>
  <si>
    <t>12426_平成17年度</t>
  </si>
  <si>
    <t>12426_平成18年度</t>
  </si>
  <si>
    <t>12426_平成19年度</t>
  </si>
  <si>
    <t>12426_平成20年度</t>
  </si>
  <si>
    <t>12426_平成21年度</t>
  </si>
  <si>
    <t>12426_平成22年度</t>
  </si>
  <si>
    <t>12426_平成23年度</t>
  </si>
  <si>
    <t>12426_平成24年度</t>
  </si>
  <si>
    <t>12426_平成25年度</t>
  </si>
  <si>
    <t>12426_平成26年度</t>
  </si>
  <si>
    <t>12426_平成27年度</t>
  </si>
  <si>
    <t>12426_平成28年度</t>
  </si>
  <si>
    <t>12426_平成29年度</t>
  </si>
  <si>
    <t>12426_平成30年度</t>
  </si>
  <si>
    <t>12426_令和元年度</t>
  </si>
  <si>
    <t>12426_令和2年度</t>
  </si>
  <si>
    <t>12426_令和3年度</t>
  </si>
  <si>
    <t>12426_令和4年度</t>
  </si>
  <si>
    <t>31328_平成2年度</t>
  </si>
  <si>
    <t>31328</t>
  </si>
  <si>
    <t>智頭町</t>
  </si>
  <si>
    <t>31328_平成17年度</t>
  </si>
  <si>
    <t>31328_平成18年度</t>
  </si>
  <si>
    <t>31328_平成19年度</t>
  </si>
  <si>
    <t>31328_平成20年度</t>
  </si>
  <si>
    <t>31328_平成21年度</t>
  </si>
  <si>
    <t>31328_平成22年度</t>
  </si>
  <si>
    <t>31328_平成23年度</t>
  </si>
  <si>
    <t>31328_平成24年度</t>
  </si>
  <si>
    <t>31328_平成25年度</t>
  </si>
  <si>
    <t>31328_平成26年度</t>
  </si>
  <si>
    <t>31328_平成27年度</t>
  </si>
  <si>
    <t>31328_平成28年度</t>
  </si>
  <si>
    <t>31328_平成29年度</t>
  </si>
  <si>
    <t>31328_平成30年度</t>
  </si>
  <si>
    <t>31328_令和元年度</t>
  </si>
  <si>
    <t>31328_令和2年度</t>
  </si>
  <si>
    <t>31328_令和3年度</t>
  </si>
  <si>
    <t>31328_令和4年度</t>
  </si>
  <si>
    <t>04444_平成2年度</t>
  </si>
  <si>
    <t>04444</t>
  </si>
  <si>
    <t>色麻町</t>
  </si>
  <si>
    <t>04444_平成17年度</t>
  </si>
  <si>
    <t>04444_平成18年度</t>
  </si>
  <si>
    <t>04444_平成19年度</t>
  </si>
  <si>
    <t>04444_平成20年度</t>
  </si>
  <si>
    <t>04444_平成21年度</t>
  </si>
  <si>
    <t>04444_平成22年度</t>
  </si>
  <si>
    <t>04444_平成23年度</t>
  </si>
  <si>
    <t>04444_平成24年度</t>
  </si>
  <si>
    <t>04444_平成25年度</t>
  </si>
  <si>
    <t>04444_平成26年度</t>
  </si>
  <si>
    <t>04444_平成27年度</t>
  </si>
  <si>
    <t>04444_平成28年度</t>
  </si>
  <si>
    <t>04444_平成29年度</t>
  </si>
  <si>
    <t>04444_平成30年度</t>
  </si>
  <si>
    <t>04444_令和元年度</t>
  </si>
  <si>
    <t>04444_令和2年度</t>
  </si>
  <si>
    <t>04444_令和3年度</t>
  </si>
  <si>
    <t>04444_令和4年度</t>
  </si>
  <si>
    <t>01432_平成2年度</t>
  </si>
  <si>
    <t>01432_平成17年度</t>
  </si>
  <si>
    <t>01432_平成18年度</t>
  </si>
  <si>
    <t>01432_平成19年度</t>
  </si>
  <si>
    <t>01432_平成20年度</t>
  </si>
  <si>
    <t>01432_平成21年度</t>
  </si>
  <si>
    <t>01432_平成22年度</t>
  </si>
  <si>
    <t>01432_平成23年度</t>
  </si>
  <si>
    <t>01432_平成24年度</t>
  </si>
  <si>
    <t>01432_平成25年度</t>
  </si>
  <si>
    <t>01432_平成26年度</t>
  </si>
  <si>
    <t>01432_平成27年度</t>
  </si>
  <si>
    <t>01432_平成28年度</t>
  </si>
  <si>
    <t>01432_平成29年度</t>
  </si>
  <si>
    <t>01432_平成30年度</t>
  </si>
  <si>
    <t>01432_令和元年度</t>
  </si>
  <si>
    <t>01432_令和2年度</t>
  </si>
  <si>
    <t>01646_平成2年度</t>
  </si>
  <si>
    <t>01646_平成17年度</t>
  </si>
  <si>
    <t>01646_平成18年度</t>
  </si>
  <si>
    <t>01646_平成19年度</t>
  </si>
  <si>
    <t>01646_平成20年度</t>
  </si>
  <si>
    <t>01646_平成21年度</t>
  </si>
  <si>
    <t>01646_平成22年度</t>
  </si>
  <si>
    <t>01646_平成23年度</t>
  </si>
  <si>
    <t>01646_平成24年度</t>
  </si>
  <si>
    <t>01646_平成25年度</t>
  </si>
  <si>
    <t>01646_平成26年度</t>
  </si>
  <si>
    <t>01646_平成27年度</t>
  </si>
  <si>
    <t>01646_平成28年度</t>
  </si>
  <si>
    <t>01646_平成29年度</t>
  </si>
  <si>
    <t>01646_平成30年度</t>
  </si>
  <si>
    <t>01646_令和元年度</t>
  </si>
  <si>
    <t>01646_令和2年度</t>
  </si>
  <si>
    <t>46491_平成2年度</t>
  </si>
  <si>
    <t>46491</t>
  </si>
  <si>
    <t>南大隅町</t>
  </si>
  <si>
    <t>46491_平成17年度</t>
  </si>
  <si>
    <t>46491_平成18年度</t>
  </si>
  <si>
    <t>46491_平成19年度</t>
  </si>
  <si>
    <t>46491_平成20年度</t>
  </si>
  <si>
    <t>46491_平成21年度</t>
  </si>
  <si>
    <t>46491_平成22年度</t>
  </si>
  <si>
    <t>46491_平成23年度</t>
  </si>
  <si>
    <t>46491_平成24年度</t>
  </si>
  <si>
    <t>46491_平成25年度</t>
  </si>
  <si>
    <t>46491_平成26年度</t>
  </si>
  <si>
    <t>46491_平成27年度</t>
  </si>
  <si>
    <t>46491_平成28年度</t>
  </si>
  <si>
    <t>46491_平成29年度</t>
  </si>
  <si>
    <t>46491_平成30年度</t>
  </si>
  <si>
    <t>46491_令和元年度</t>
  </si>
  <si>
    <t>46491_令和2年度</t>
  </si>
  <si>
    <t>46491_令和3年度</t>
  </si>
  <si>
    <t>46491_令和4年度</t>
  </si>
  <si>
    <t>01484_平成2年度</t>
  </si>
  <si>
    <t>01484_平成17年度</t>
  </si>
  <si>
    <t>01484_平成18年度</t>
  </si>
  <si>
    <t>01484_平成19年度</t>
  </si>
  <si>
    <t>01484_平成20年度</t>
  </si>
  <si>
    <t>01484_平成21年度</t>
  </si>
  <si>
    <t>01484_平成22年度</t>
  </si>
  <si>
    <t>01484_平成23年度</t>
  </si>
  <si>
    <t>01484_平成24年度</t>
  </si>
  <si>
    <t>01484_平成25年度</t>
  </si>
  <si>
    <t>01484_平成26年度</t>
  </si>
  <si>
    <t>01484_平成27年度</t>
  </si>
  <si>
    <t>01484_平成28年度</t>
  </si>
  <si>
    <t>01484_平成29年度</t>
  </si>
  <si>
    <t>01484_平成30年度</t>
  </si>
  <si>
    <t>01484_令和元年度</t>
  </si>
  <si>
    <t>01484_令和2年度</t>
  </si>
  <si>
    <t>46532_平成2年度</t>
  </si>
  <si>
    <t>46532</t>
  </si>
  <si>
    <t>伊仙町</t>
  </si>
  <si>
    <t>46532_平成17年度</t>
  </si>
  <si>
    <t>46532_平成18年度</t>
  </si>
  <si>
    <t>46532_平成19年度</t>
  </si>
  <si>
    <t>46532_平成20年度</t>
  </si>
  <si>
    <t>46532_平成21年度</t>
  </si>
  <si>
    <t>46532_平成22年度</t>
  </si>
  <si>
    <t>46532_平成23年度</t>
  </si>
  <si>
    <t>46532_平成24年度</t>
  </si>
  <si>
    <t>46532_平成25年度</t>
  </si>
  <si>
    <t>46532_平成26年度</t>
  </si>
  <si>
    <t>46532_平成27年度</t>
  </si>
  <si>
    <t>46532_平成28年度</t>
  </si>
  <si>
    <t>46532_平成29年度</t>
  </si>
  <si>
    <t>46532_平成30年度</t>
  </si>
  <si>
    <t>46532_令和元年度</t>
  </si>
  <si>
    <t>46532_令和2年度</t>
  </si>
  <si>
    <t>46532_令和3年度</t>
  </si>
  <si>
    <t>46532_令和4年度</t>
  </si>
  <si>
    <t>01647_平成2年度</t>
  </si>
  <si>
    <t>01647_平成17年度</t>
  </si>
  <si>
    <t>01647_平成18年度</t>
  </si>
  <si>
    <t>01647_平成19年度</t>
  </si>
  <si>
    <t>01647_平成20年度</t>
  </si>
  <si>
    <t>01647_平成21年度</t>
  </si>
  <si>
    <t>01647_平成22年度</t>
  </si>
  <si>
    <t>01647_平成23年度</t>
  </si>
  <si>
    <t>01647_平成24年度</t>
  </si>
  <si>
    <t>01647_平成25年度</t>
  </si>
  <si>
    <t>01647_平成26年度</t>
  </si>
  <si>
    <t>01647_平成27年度</t>
  </si>
  <si>
    <t>01647_平成28年度</t>
  </si>
  <si>
    <t>01647_平成29年度</t>
  </si>
  <si>
    <t>01647_平成30年度</t>
  </si>
  <si>
    <t>01647_令和元年度</t>
  </si>
  <si>
    <t>01647_令和2年度</t>
  </si>
  <si>
    <t>06341_平成2年度</t>
  </si>
  <si>
    <t>06341</t>
  </si>
  <si>
    <t>大石田町</t>
  </si>
  <si>
    <t>06341_平成17年度</t>
  </si>
  <si>
    <t>06341_平成18年度</t>
  </si>
  <si>
    <t>06341_平成19年度</t>
  </si>
  <si>
    <t>06341_平成20年度</t>
  </si>
  <si>
    <t>06341_平成21年度</t>
  </si>
  <si>
    <t>06341_平成22年度</t>
  </si>
  <si>
    <t>06341_平成23年度</t>
  </si>
  <si>
    <t>06341_平成24年度</t>
  </si>
  <si>
    <t>06341_平成25年度</t>
  </si>
  <si>
    <t>06341_平成26年度</t>
  </si>
  <si>
    <t>06341_平成27年度</t>
  </si>
  <si>
    <t>06341_平成28年度</t>
  </si>
  <si>
    <t>06341_平成29年度</t>
  </si>
  <si>
    <t>06341_平成30年度</t>
  </si>
  <si>
    <t>06341_令和元年度</t>
  </si>
  <si>
    <t>06341_令和2年度</t>
  </si>
  <si>
    <t>06341_令和3年度</t>
  </si>
  <si>
    <t>06341_令和4年度</t>
  </si>
  <si>
    <t>07502_平成2年度</t>
  </si>
  <si>
    <t>07502</t>
  </si>
  <si>
    <t>玉川村</t>
  </si>
  <si>
    <t>07502_平成17年度</t>
  </si>
  <si>
    <t>07502_平成18年度</t>
  </si>
  <si>
    <t>07502_平成19年度</t>
  </si>
  <si>
    <t>07502_平成20年度</t>
  </si>
  <si>
    <t>07502_平成21年度</t>
  </si>
  <si>
    <t>07502_平成22年度</t>
  </si>
  <si>
    <t>07502_平成23年度</t>
  </si>
  <si>
    <t>07502_平成24年度</t>
  </si>
  <si>
    <t>07502_平成25年度</t>
  </si>
  <si>
    <t>07502_平成26年度</t>
  </si>
  <si>
    <t>07502_平成27年度</t>
  </si>
  <si>
    <t>07502_平成28年度</t>
  </si>
  <si>
    <t>07502_平成29年度</t>
  </si>
  <si>
    <t>07502_平成30年度</t>
  </si>
  <si>
    <t>07502_令和元年度</t>
  </si>
  <si>
    <t>07502_令和2年度</t>
  </si>
  <si>
    <t>07502_令和3年度</t>
  </si>
  <si>
    <t>07502_令和4年度</t>
  </si>
  <si>
    <t>29401_平成2年度</t>
  </si>
  <si>
    <t>29401</t>
  </si>
  <si>
    <t>高取町</t>
  </si>
  <si>
    <t>29401_平成17年度</t>
  </si>
  <si>
    <t>29401_平成18年度</t>
  </si>
  <si>
    <t>29401_平成19年度</t>
  </si>
  <si>
    <t>29401_平成20年度</t>
  </si>
  <si>
    <t>29401_平成21年度</t>
  </si>
  <si>
    <t>29401_平成22年度</t>
  </si>
  <si>
    <t>29401_平成23年度</t>
  </si>
  <si>
    <t>29401_平成24年度</t>
  </si>
  <si>
    <t>29401_平成25年度</t>
  </si>
  <si>
    <t>29401_平成26年度</t>
  </si>
  <si>
    <t>29401_平成27年度</t>
  </si>
  <si>
    <t>29401_平成28年度</t>
  </si>
  <si>
    <t>29401_平成29年度</t>
  </si>
  <si>
    <t>29401_平成30年度</t>
  </si>
  <si>
    <t>29401_令和元年度</t>
  </si>
  <si>
    <t>29401_令和2年度</t>
  </si>
  <si>
    <t>29401_令和3年度</t>
  </si>
  <si>
    <t>29401_令和4年度</t>
  </si>
  <si>
    <t>47313_平成2年度</t>
  </si>
  <si>
    <t>47313</t>
  </si>
  <si>
    <t>宜野座村</t>
  </si>
  <si>
    <t>47313_平成17年度</t>
  </si>
  <si>
    <t>47313_平成18年度</t>
  </si>
  <si>
    <t>47313_平成19年度</t>
  </si>
  <si>
    <t>47313_平成20年度</t>
  </si>
  <si>
    <t>47313_平成21年度</t>
  </si>
  <si>
    <t>47313_平成22年度</t>
  </si>
  <si>
    <t>47313_平成23年度</t>
  </si>
  <si>
    <t>47313_平成24年度</t>
  </si>
  <si>
    <t>47313_平成25年度</t>
  </si>
  <si>
    <t>47313_平成26年度</t>
  </si>
  <si>
    <t>47313_平成27年度</t>
  </si>
  <si>
    <t>47313_平成28年度</t>
  </si>
  <si>
    <t>47313_平成29年度</t>
  </si>
  <si>
    <t>47313_平成30年度</t>
  </si>
  <si>
    <t>47313_令和元年度</t>
  </si>
  <si>
    <t>47313_令和2年度</t>
  </si>
  <si>
    <t>47313_令和3年度</t>
  </si>
  <si>
    <t>47313_令和4年度</t>
  </si>
  <si>
    <t>46533_平成2年度</t>
  </si>
  <si>
    <t>46533</t>
  </si>
  <si>
    <t>和泊町</t>
  </si>
  <si>
    <t>46533_平成17年度</t>
  </si>
  <si>
    <t>46533_平成18年度</t>
  </si>
  <si>
    <t>46533_平成19年度</t>
  </si>
  <si>
    <t>46533_平成20年度</t>
  </si>
  <si>
    <t>46533_平成21年度</t>
  </si>
  <si>
    <t>46533_平成22年度</t>
  </si>
  <si>
    <t>46533_平成23年度</t>
  </si>
  <si>
    <t>46533_平成24年度</t>
  </si>
  <si>
    <t>46533_平成25年度</t>
  </si>
  <si>
    <t>46533_平成26年度</t>
  </si>
  <si>
    <t>46533_平成27年度</t>
  </si>
  <si>
    <t>46533_平成28年度</t>
  </si>
  <si>
    <t>46533_平成29年度</t>
  </si>
  <si>
    <t>46533_平成30年度</t>
  </si>
  <si>
    <t>46533_令和元年度</t>
  </si>
  <si>
    <t>46533_令和2年度</t>
  </si>
  <si>
    <t>46533_令和3年度</t>
  </si>
  <si>
    <t>46533_令和4年度</t>
  </si>
  <si>
    <t>38356_平成2年度</t>
  </si>
  <si>
    <t>38356</t>
  </si>
  <si>
    <t>上島町</t>
  </si>
  <si>
    <t>38356_平成17年度</t>
  </si>
  <si>
    <t>38356_平成18年度</t>
  </si>
  <si>
    <t>38356_平成19年度</t>
  </si>
  <si>
    <t>38356_平成20年度</t>
  </si>
  <si>
    <t>38356_平成21年度</t>
  </si>
  <si>
    <t>38356_平成22年度</t>
  </si>
  <si>
    <t>38356_平成23年度</t>
  </si>
  <si>
    <t>38356_平成24年度</t>
  </si>
  <si>
    <t>38356_平成25年度</t>
  </si>
  <si>
    <t>38356_平成26年度</t>
  </si>
  <si>
    <t>38356_平成27年度</t>
  </si>
  <si>
    <t>38356_平成28年度</t>
  </si>
  <si>
    <t>38356_平成29年度</t>
  </si>
  <si>
    <t>38356_平成30年度</t>
  </si>
  <si>
    <t>38356_令和元年度</t>
  </si>
  <si>
    <t>38356_令和2年度</t>
  </si>
  <si>
    <t>38356_令和3年度</t>
  </si>
  <si>
    <t>38356_令和4年度</t>
  </si>
  <si>
    <t>29441_平成2年度</t>
  </si>
  <si>
    <t>29441</t>
  </si>
  <si>
    <t>吉野町</t>
  </si>
  <si>
    <t>29441_平成17年度</t>
  </si>
  <si>
    <t>29441_平成18年度</t>
  </si>
  <si>
    <t>29441_平成19年度</t>
  </si>
  <si>
    <t>29441_平成20年度</t>
  </si>
  <si>
    <t>29441_平成21年度</t>
  </si>
  <si>
    <t>29441_平成22年度</t>
  </si>
  <si>
    <t>29441_平成23年度</t>
  </si>
  <si>
    <t>29441_平成24年度</t>
  </si>
  <si>
    <t>29441_平成25年度</t>
  </si>
  <si>
    <t>29441_平成26年度</t>
  </si>
  <si>
    <t>29441_平成27年度</t>
  </si>
  <si>
    <t>29441_平成28年度</t>
  </si>
  <si>
    <t>29441_平成29年度</t>
  </si>
  <si>
    <t>29441_平成30年度</t>
  </si>
  <si>
    <t>29441_令和元年度</t>
  </si>
  <si>
    <t>29441_令和2年度</t>
  </si>
  <si>
    <t>29441_令和3年度</t>
  </si>
  <si>
    <t>29441_令和4年度</t>
  </si>
  <si>
    <t>01331_平成2年度</t>
  </si>
  <si>
    <t>01331_平成17年度</t>
  </si>
  <si>
    <t>01331_平成18年度</t>
  </si>
  <si>
    <t>01331_平成19年度</t>
  </si>
  <si>
    <t>01331_平成20年度</t>
  </si>
  <si>
    <t>01331_平成21年度</t>
  </si>
  <si>
    <t>01331_平成22年度</t>
  </si>
  <si>
    <t>01331_平成23年度</t>
  </si>
  <si>
    <t>01331_平成24年度</t>
  </si>
  <si>
    <t>01331_平成25年度</t>
  </si>
  <si>
    <t>01331_平成26年度</t>
  </si>
  <si>
    <t>01331_平成27年度</t>
  </si>
  <si>
    <t>01331_平成28年度</t>
  </si>
  <si>
    <t>01331_平成29年度</t>
  </si>
  <si>
    <t>01331_平成30年度</t>
  </si>
  <si>
    <t>01331_令和元年度</t>
  </si>
  <si>
    <t>01331_令和2年度</t>
  </si>
  <si>
    <t>01642_平成2年度</t>
  </si>
  <si>
    <t>01642_平成17年度</t>
  </si>
  <si>
    <t>01642_平成18年度</t>
  </si>
  <si>
    <t>01642_平成19年度</t>
  </si>
  <si>
    <t>01642_平成20年度</t>
  </si>
  <si>
    <t>01642_平成21年度</t>
  </si>
  <si>
    <t>01642_平成22年度</t>
  </si>
  <si>
    <t>01642_平成23年度</t>
  </si>
  <si>
    <t>01642_平成24年度</t>
  </si>
  <si>
    <t>01642_平成25年度</t>
  </si>
  <si>
    <t>01642_平成26年度</t>
  </si>
  <si>
    <t>01642_平成27年度</t>
  </si>
  <si>
    <t>01642_平成28年度</t>
  </si>
  <si>
    <t>01642_平成29年度</t>
  </si>
  <si>
    <t>01642_平成30年度</t>
  </si>
  <si>
    <t>01642_令和元年度</t>
  </si>
  <si>
    <t>01642_令和2年度</t>
  </si>
  <si>
    <t>07464_平成2年度</t>
  </si>
  <si>
    <t>07464</t>
  </si>
  <si>
    <t>泉崎村</t>
  </si>
  <si>
    <t>07464_平成17年度</t>
  </si>
  <si>
    <t>07464_平成18年度</t>
  </si>
  <si>
    <t>07464_平成19年度</t>
  </si>
  <si>
    <t>07464_平成20年度</t>
  </si>
  <si>
    <t>07464_平成21年度</t>
  </si>
  <si>
    <t>07464_平成22年度</t>
  </si>
  <si>
    <t>07464_平成23年度</t>
  </si>
  <si>
    <t>07464_平成24年度</t>
  </si>
  <si>
    <t>07464_平成25年度</t>
  </si>
  <si>
    <t>07464_平成26年度</t>
  </si>
  <si>
    <t>07464_平成27年度</t>
  </si>
  <si>
    <t>07464_平成28年度</t>
  </si>
  <si>
    <t>07464_平成29年度</t>
  </si>
  <si>
    <t>07464_平成30年度</t>
  </si>
  <si>
    <t>07464_令和元年度</t>
  </si>
  <si>
    <t>07464_令和2年度</t>
  </si>
  <si>
    <t>07464_令和3年度</t>
  </si>
  <si>
    <t>07464_令和4年度</t>
  </si>
  <si>
    <t>06323_平成2年度</t>
  </si>
  <si>
    <t>06323</t>
  </si>
  <si>
    <t>朝日町</t>
  </si>
  <si>
    <t>06323_平成17年度</t>
  </si>
  <si>
    <t>06323_平成18年度</t>
  </si>
  <si>
    <t>06323_平成19年度</t>
  </si>
  <si>
    <t>06323_平成20年度</t>
  </si>
  <si>
    <t>06323_平成21年度</t>
  </si>
  <si>
    <t>06323_平成22年度</t>
  </si>
  <si>
    <t>06323_平成23年度</t>
  </si>
  <si>
    <t>06323_平成24年度</t>
  </si>
  <si>
    <t>06323_平成25年度</t>
  </si>
  <si>
    <t>06323_平成26年度</t>
  </si>
  <si>
    <t>06323_平成27年度</t>
  </si>
  <si>
    <t>06323_平成28年度</t>
  </si>
  <si>
    <t>06323_平成29年度</t>
  </si>
  <si>
    <t>06323_平成30年度</t>
  </si>
  <si>
    <t>06323_令和元年度</t>
  </si>
  <si>
    <t>06323_令和2年度</t>
  </si>
  <si>
    <t>06323_令和3年度</t>
  </si>
  <si>
    <t>06323_令和4年度</t>
  </si>
  <si>
    <t>01454_平成2年度</t>
  </si>
  <si>
    <t>01454_平成17年度</t>
  </si>
  <si>
    <t>01454_平成18年度</t>
  </si>
  <si>
    <t>01454_平成19年度</t>
  </si>
  <si>
    <t>01454_平成20年度</t>
  </si>
  <si>
    <t>01454_平成21年度</t>
  </si>
  <si>
    <t>01454_平成22年度</t>
  </si>
  <si>
    <t>01454_平成23年度</t>
  </si>
  <si>
    <t>01454_平成24年度</t>
  </si>
  <si>
    <t>01454_平成25年度</t>
  </si>
  <si>
    <t>01454_平成26年度</t>
  </si>
  <si>
    <t>01454_平成27年度</t>
  </si>
  <si>
    <t>01454_平成28年度</t>
  </si>
  <si>
    <t>01454_平成29年度</t>
  </si>
  <si>
    <t>01454_平成30年度</t>
  </si>
  <si>
    <t>01454_令和元年度</t>
  </si>
  <si>
    <t>01454_令和2年度</t>
  </si>
  <si>
    <t>01644_平成2年度</t>
  </si>
  <si>
    <t>01644_平成17年度</t>
  </si>
  <si>
    <t>01644_平成18年度</t>
  </si>
  <si>
    <t>01644_平成19年度</t>
  </si>
  <si>
    <t>01644_平成20年度</t>
  </si>
  <si>
    <t>01644_平成21年度</t>
  </si>
  <si>
    <t>01644_平成22年度</t>
  </si>
  <si>
    <t>01644_平成23年度</t>
  </si>
  <si>
    <t>01644_平成24年度</t>
  </si>
  <si>
    <t>01644_平成25年度</t>
  </si>
  <si>
    <t>01644_平成26年度</t>
  </si>
  <si>
    <t>01644_平成27年度</t>
  </si>
  <si>
    <t>01644_平成28年度</t>
  </si>
  <si>
    <t>01644_平成29年度</t>
  </si>
  <si>
    <t>01644_平成30年度</t>
  </si>
  <si>
    <t>01644_令和元年度</t>
  </si>
  <si>
    <t>01644_令和2年度</t>
  </si>
  <si>
    <t>17324_平成2年度</t>
  </si>
  <si>
    <t>17324</t>
  </si>
  <si>
    <t>川北町</t>
  </si>
  <si>
    <t>17324_平成17年度</t>
  </si>
  <si>
    <t>17324_平成18年度</t>
  </si>
  <si>
    <t>17324_平成19年度</t>
  </si>
  <si>
    <t>17324_平成20年度</t>
  </si>
  <si>
    <t>17324_平成21年度</t>
  </si>
  <si>
    <t>17324_平成22年度</t>
  </si>
  <si>
    <t>17324_平成23年度</t>
  </si>
  <si>
    <t>17324_平成24年度</t>
  </si>
  <si>
    <t>17324_平成25年度</t>
  </si>
  <si>
    <t>17324_平成26年度</t>
  </si>
  <si>
    <t>17324_平成27年度</t>
  </si>
  <si>
    <t>17324_平成28年度</t>
  </si>
  <si>
    <t>17324_平成29年度</t>
  </si>
  <si>
    <t>17324_平成30年度</t>
  </si>
  <si>
    <t>17324_令和元年度</t>
  </si>
  <si>
    <t>17324_令和2年度</t>
  </si>
  <si>
    <t>17324_令和3年度</t>
  </si>
  <si>
    <t>17324_令和4年度</t>
  </si>
  <si>
    <t>41423_平成2年度</t>
  </si>
  <si>
    <t>41423</t>
  </si>
  <si>
    <t>大町町</t>
  </si>
  <si>
    <t>41423_平成17年度</t>
  </si>
  <si>
    <t>41423_平成18年度</t>
  </si>
  <si>
    <t>41423_平成19年度</t>
  </si>
  <si>
    <t>41423_平成20年度</t>
  </si>
  <si>
    <t>41423_平成21年度</t>
  </si>
  <si>
    <t>41423_平成22年度</t>
  </si>
  <si>
    <t>41423_平成23年度</t>
  </si>
  <si>
    <t>41423_平成24年度</t>
  </si>
  <si>
    <t>41423_平成25年度</t>
  </si>
  <si>
    <t>41423_平成26年度</t>
  </si>
  <si>
    <t>41423_平成27年度</t>
  </si>
  <si>
    <t>41423_平成28年度</t>
  </si>
  <si>
    <t>41423_平成29年度</t>
  </si>
  <si>
    <t>41423_平成30年度</t>
  </si>
  <si>
    <t>41423_令和元年度</t>
  </si>
  <si>
    <t>41423_令和2年度</t>
  </si>
  <si>
    <t>41423_令和3年度</t>
  </si>
  <si>
    <t>41423_令和4年度</t>
  </si>
  <si>
    <t>39401_平成2年度</t>
  </si>
  <si>
    <t>39401</t>
  </si>
  <si>
    <t>中土佐町</t>
  </si>
  <si>
    <t>39401_平成17年度</t>
  </si>
  <si>
    <t>39401_平成18年度</t>
  </si>
  <si>
    <t>39401_平成19年度</t>
  </si>
  <si>
    <t>39401_平成20年度</t>
  </si>
  <si>
    <t>39401_平成21年度</t>
  </si>
  <si>
    <t>39401_平成22年度</t>
  </si>
  <si>
    <t>39401_平成23年度</t>
  </si>
  <si>
    <t>39401_平成24年度</t>
  </si>
  <si>
    <t>39401_平成25年度</t>
  </si>
  <si>
    <t>39401_平成26年度</t>
  </si>
  <si>
    <t>39401_平成27年度</t>
  </si>
  <si>
    <t>39401_平成28年度</t>
  </si>
  <si>
    <t>39401_平成29年度</t>
  </si>
  <si>
    <t>39401_平成30年度</t>
  </si>
  <si>
    <t>39401_令和元年度</t>
  </si>
  <si>
    <t>39401_令和2年度</t>
  </si>
  <si>
    <t>39401_令和3年度</t>
  </si>
  <si>
    <t>39401_令和4年度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</si>
</sst>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0.61260873150510309</c:v>
                </c:pt>
                <c:pt idx="1">
                  <c:v>0.46122934446774222</c:v>
                </c:pt>
                <c:pt idx="2">
                  <c:v>0.31532326655473608</c:v>
                </c:pt>
                <c:pt idx="3">
                  <c:v>0.25414794823969389</c:v>
                </c:pt>
                <c:pt idx="4">
                  <c:v>0.21034029022775491</c:v>
                </c:pt>
                <c:pt idx="5">
                  <c:v>0.35160165263800441</c:v>
                </c:pt>
                <c:pt idx="6">
                  <c:v>0.35396730024040973</c:v>
                </c:pt>
                <c:pt idx="7">
                  <c:v>0.53529492161910996</c:v>
                </c:pt>
                <c:pt idx="8">
                  <c:v>0.60247015733079956</c:v>
                </c:pt>
                <c:pt idx="9">
                  <c:v>0.43212850016822585</c:v>
                </c:pt>
                <c:pt idx="10">
                  <c:v>0.68304805781473443</c:v>
                </c:pt>
                <c:pt idx="11">
                  <c:v>0.492128527834574</c:v>
                </c:pt>
                <c:pt idx="12">
                  <c:v>0.47165294982214989</c:v>
                </c:pt>
                <c:pt idx="13">
                  <c:v>0.57393150840680596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24.452548041736037</c:v>
                </c:pt>
                <c:pt idx="1">
                  <c:v>24.213634558510858</c:v>
                </c:pt>
                <c:pt idx="2">
                  <c:v>24.933575605706533</c:v>
                </c:pt>
                <c:pt idx="3">
                  <c:v>23.541813866016405</c:v>
                </c:pt>
                <c:pt idx="4">
                  <c:v>23.54192842632737</c:v>
                </c:pt>
                <c:pt idx="5">
                  <c:v>23.605409480090341</c:v>
                </c:pt>
                <c:pt idx="6">
                  <c:v>22.942913736497129</c:v>
                </c:pt>
                <c:pt idx="7">
                  <c:v>22.499131147533959</c:v>
                </c:pt>
                <c:pt idx="8">
                  <c:v>23.500258634011566</c:v>
                </c:pt>
                <c:pt idx="9">
                  <c:v>23.136105540443829</c:v>
                </c:pt>
                <c:pt idx="10">
                  <c:v>23.056624730984911</c:v>
                </c:pt>
                <c:pt idx="11">
                  <c:v>21.353592598344481</c:v>
                </c:pt>
                <c:pt idx="12">
                  <c:v>20.815397696459627</c:v>
                </c:pt>
                <c:pt idx="13">
                  <c:v>20.781727209607219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17.174020751921166</c:v>
                </c:pt>
                <c:pt idx="1">
                  <c:v>14.887538571805527</c:v>
                </c:pt>
                <c:pt idx="2">
                  <c:v>14.742903475311113</c:v>
                </c:pt>
                <c:pt idx="3">
                  <c:v>17.695320290966475</c:v>
                </c:pt>
                <c:pt idx="4">
                  <c:v>19.432945116753618</c:v>
                </c:pt>
                <c:pt idx="5">
                  <c:v>18.763356334828028</c:v>
                </c:pt>
                <c:pt idx="6">
                  <c:v>19.799795074460931</c:v>
                </c:pt>
                <c:pt idx="7">
                  <c:v>18.228946098547336</c:v>
                </c:pt>
                <c:pt idx="8">
                  <c:v>18.372783957843616</c:v>
                </c:pt>
                <c:pt idx="9">
                  <c:v>17.781088604621665</c:v>
                </c:pt>
                <c:pt idx="10">
                  <c:v>16.179109088458706</c:v>
                </c:pt>
                <c:pt idx="11">
                  <c:v>16.102464811076395</c:v>
                </c:pt>
                <c:pt idx="12">
                  <c:v>14.62545528567925</c:v>
                </c:pt>
                <c:pt idx="13">
                  <c:v>13.677473673644354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13.788479563254432</c:v>
                </c:pt>
                <c:pt idx="1">
                  <c:v>10.626547134057144</c:v>
                </c:pt>
                <c:pt idx="2">
                  <c:v>9.5122417465717444</c:v>
                </c:pt>
                <c:pt idx="3">
                  <c:v>12.016635640035616</c:v>
                </c:pt>
                <c:pt idx="4">
                  <c:v>14.924623284024079</c:v>
                </c:pt>
                <c:pt idx="5">
                  <c:v>13.880256475037969</c:v>
                </c:pt>
                <c:pt idx="6">
                  <c:v>13.410989423714737</c:v>
                </c:pt>
                <c:pt idx="7">
                  <c:v>12.976109145229191</c:v>
                </c:pt>
                <c:pt idx="8">
                  <c:v>11.125508704576763</c:v>
                </c:pt>
                <c:pt idx="9">
                  <c:v>11.155435994635509</c:v>
                </c:pt>
                <c:pt idx="10">
                  <c:v>11.210455457014397</c:v>
                </c:pt>
                <c:pt idx="11">
                  <c:v>10.056796487360392</c:v>
                </c:pt>
                <c:pt idx="12">
                  <c:v>8.6308895586967118</c:v>
                </c:pt>
                <c:pt idx="13">
                  <c:v>8.7174728712419007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44.479095500615031</c:v>
                </c:pt>
                <c:pt idx="1">
                  <c:v>39.836873296472874</c:v>
                </c:pt>
                <c:pt idx="2">
                  <c:v>36.795428986282936</c:v>
                </c:pt>
                <c:pt idx="3">
                  <c:v>34.745112234933075</c:v>
                </c:pt>
                <c:pt idx="4">
                  <c:v>43.760756142928699</c:v>
                </c:pt>
                <c:pt idx="5">
                  <c:v>40.348218918487774</c:v>
                </c:pt>
                <c:pt idx="6">
                  <c:v>34.524840731713091</c:v>
                </c:pt>
                <c:pt idx="7">
                  <c:v>42.738479290595265</c:v>
                </c:pt>
                <c:pt idx="8">
                  <c:v>38.939893464523784</c:v>
                </c:pt>
                <c:pt idx="9">
                  <c:v>37.256988580327068</c:v>
                </c:pt>
                <c:pt idx="10">
                  <c:v>35.057279083439347</c:v>
                </c:pt>
                <c:pt idx="11">
                  <c:v>35.999368947028152</c:v>
                </c:pt>
                <c:pt idx="12">
                  <c:v>45.019739295548135</c:v>
                </c:pt>
                <c:pt idx="13">
                  <c:v>46.160934785997497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20.625230511841028</c:v>
                </c:pt>
                <c:pt idx="2">
                  <c:v>1.5801370630110869</c:v>
                </c:pt>
                <c:pt idx="3">
                  <c:v>30.743639592748412</c:v>
                </c:pt>
                <c:pt idx="4">
                  <c:v>11.761292529427951</c:v>
                </c:pt>
                <c:pt idx="5">
                  <c:v>16.995427934461276</c:v>
                </c:pt>
                <c:pt idx="7">
                  <c:v>22.131438283721415</c:v>
                </c:pt>
                <c:pt idx="8">
                  <c:v>0.50590141244704678</c:v>
                </c:pt>
                <c:pt idx="9">
                  <c:v>5.5762875995055268</c:v>
                </c:pt>
                <c:pt idx="10">
                  <c:v>1.2882652518852666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52.949007167600527</c:v>
                </c:pt>
                <c:pt idx="4" formatCode="#,##0">
                  <c:v>11.761292529427951</c:v>
                </c:pt>
                <c:pt idx="5" formatCode="#,##0">
                  <c:v>16.995427934461276</c:v>
                </c:pt>
                <c:pt idx="6" formatCode="#,##0">
                  <c:v>28.213627295673987</c:v>
                </c:pt>
                <c:pt idx="10" formatCode="#,##0">
                  <c:v>1.2882652518852666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23.320775069132615</c:v>
                </c:pt>
                <c:pt idx="2">
                  <c:v>1.2073383163778455</c:v>
                </c:pt>
                <c:pt idx="3">
                  <c:v>15.82010553297731</c:v>
                </c:pt>
                <c:pt idx="4">
                  <c:v>13.880256475037969</c:v>
                </c:pt>
                <c:pt idx="5">
                  <c:v>18.763356334828028</c:v>
                </c:pt>
                <c:pt idx="7">
                  <c:v>19.088469417025426</c:v>
                </c:pt>
                <c:pt idx="8">
                  <c:v>0.58883551338189422</c:v>
                </c:pt>
                <c:pt idx="9">
                  <c:v>3.9281045496830216</c:v>
                </c:pt>
                <c:pt idx="10">
                  <c:v>0.35160165263800441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40.348218918487774</c:v>
                </c:pt>
                <c:pt idx="4" formatCode="#,##0">
                  <c:v>13.880256475037969</c:v>
                </c:pt>
                <c:pt idx="5" formatCode="#,##0">
                  <c:v>18.763356334828028</c:v>
                </c:pt>
                <c:pt idx="6" formatCode="#,##0">
                  <c:v>23.605409480090341</c:v>
                </c:pt>
                <c:pt idx="10" formatCode="#,##0">
                  <c:v>0.35160165263800441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29.19962669994257</c:v>
                </c:pt>
                <c:pt idx="2">
                  <c:v>0.82129349775514049</c:v>
                </c:pt>
                <c:pt idx="3">
                  <c:v>16.140014588299792</c:v>
                </c:pt>
                <c:pt idx="4">
                  <c:v>8.7174728712419007</c:v>
                </c:pt>
                <c:pt idx="5">
                  <c:v>13.677473673644354</c:v>
                </c:pt>
                <c:pt idx="7">
                  <c:v>16.879133237367242</c:v>
                </c:pt>
                <c:pt idx="8">
                  <c:v>0.37944647042108737</c:v>
                </c:pt>
                <c:pt idx="9">
                  <c:v>3.5231475018188889</c:v>
                </c:pt>
                <c:pt idx="10">
                  <c:v>0.57393150840680596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46.160934785997497</c:v>
                </c:pt>
                <c:pt idx="4">
                  <c:v>8.7174728712419007</c:v>
                </c:pt>
                <c:pt idx="5">
                  <c:v>13.677473673644354</c:v>
                </c:pt>
                <c:pt idx="6">
                  <c:v>20.781727209607219</c:v>
                </c:pt>
                <c:pt idx="10">
                  <c:v>0.57393150840680596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広尾町</c:v>
                </c:pt>
              </c:strCache>
            </c:strRef>
          </c:cat>
          <c:val>
            <c:numRef>
              <c:f>①CO2排出量の現状把握!$AX$43:$AX$45</c:f>
              <c:numCache>
                <c:formatCode>0%</c:formatCode>
                <c:ptCount val="3"/>
                <c:pt idx="0">
                  <c:v>0.44203583680298503</c:v>
                </c:pt>
                <c:pt idx="1">
                  <c:v>0.33927908037667309</c:v>
                </c:pt>
                <c:pt idx="2">
                  <c:v>0.51340389410406262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広尾町</c:v>
                </c:pt>
              </c:strCache>
            </c:strRef>
          </c:cat>
          <c:val>
            <c:numRef>
              <c:f>①CO2排出量の現状把握!$AY$43:$AY$45</c:f>
              <c:numCache>
                <c:formatCode>0%</c:formatCode>
                <c:ptCount val="3"/>
                <c:pt idx="0">
                  <c:v>0.19220740382343474</c:v>
                </c:pt>
                <c:pt idx="1">
                  <c:v>0.19634055216033663</c:v>
                </c:pt>
                <c:pt idx="2">
                  <c:v>9.6956106707781473E-2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広尾町</c:v>
                </c:pt>
              </c:strCache>
            </c:strRef>
          </c:cat>
          <c:val>
            <c:numRef>
              <c:f>①CO2排出量の現状把握!$AZ$43:$AZ$45</c:f>
              <c:numCache>
                <c:formatCode>0%</c:formatCode>
                <c:ptCount val="3"/>
                <c:pt idx="0">
                  <c:v>0.1618007278049024</c:v>
                </c:pt>
                <c:pt idx="1">
                  <c:v>0.25877782698662266</c:v>
                </c:pt>
                <c:pt idx="2">
                  <c:v>0.15212144810561529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広尾町</c:v>
                </c:pt>
              </c:strCache>
            </c:strRef>
          </c:cat>
          <c:val>
            <c:numRef>
              <c:f>①CO2排出量の現状把握!$BA$43:$BA$45</c:f>
              <c:numCache>
                <c:formatCode>0%</c:formatCode>
                <c:ptCount val="3"/>
                <c:pt idx="0">
                  <c:v>0.18830241870300451</c:v>
                </c:pt>
                <c:pt idx="1">
                  <c:v>0.19510285335411764</c:v>
                </c:pt>
                <c:pt idx="2">
                  <c:v>0.23113526026030939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広尾町</c:v>
                </c:pt>
              </c:strCache>
            </c:strRef>
          </c:cat>
          <c:val>
            <c:numRef>
              <c:f>①CO2排出量の現状把握!$BB$43:$BB$45</c:f>
              <c:numCache>
                <c:formatCode>0%</c:formatCode>
                <c:ptCount val="3"/>
                <c:pt idx="0">
                  <c:v>1.5653612865673284E-2</c:v>
                </c:pt>
                <c:pt idx="1">
                  <c:v>1.0499687122249853E-2</c:v>
                </c:pt>
                <c:pt idx="2">
                  <c:v>6.3832908222312421E-3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2397</c:v>
                </c:pt>
                <c:pt idx="1">
                  <c:v>2333</c:v>
                </c:pt>
                <c:pt idx="2">
                  <c:v>2333</c:v>
                </c:pt>
                <c:pt idx="3">
                  <c:v>2333</c:v>
                </c:pt>
                <c:pt idx="4">
                  <c:v>2333</c:v>
                </c:pt>
                <c:pt idx="5">
                  <c:v>2333</c:v>
                </c:pt>
                <c:pt idx="6">
                  <c:v>2143</c:v>
                </c:pt>
                <c:pt idx="7">
                  <c:v>2143</c:v>
                </c:pt>
                <c:pt idx="8">
                  <c:v>2143</c:v>
                </c:pt>
                <c:pt idx="9">
                  <c:v>2143</c:v>
                </c:pt>
                <c:pt idx="10">
                  <c:v>2143</c:v>
                </c:pt>
                <c:pt idx="11">
                  <c:v>2143</c:v>
                </c:pt>
                <c:pt idx="12">
                  <c:v>1934</c:v>
                </c:pt>
                <c:pt idx="13">
                  <c:v>1934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0.61260873150510309</c:v>
                </c:pt>
                <c:pt idx="1">
                  <c:v>0.46122934446774222</c:v>
                </c:pt>
                <c:pt idx="2">
                  <c:v>0.31532326655473608</c:v>
                </c:pt>
                <c:pt idx="3">
                  <c:v>0.25414794823969389</c:v>
                </c:pt>
                <c:pt idx="4">
                  <c:v>0.21034029022775491</c:v>
                </c:pt>
                <c:pt idx="5">
                  <c:v>0.35160165263800441</c:v>
                </c:pt>
                <c:pt idx="6">
                  <c:v>0.35396730024040973</c:v>
                </c:pt>
                <c:pt idx="7">
                  <c:v>0.53529492161910996</c:v>
                </c:pt>
                <c:pt idx="8">
                  <c:v>0.60247015733079956</c:v>
                </c:pt>
                <c:pt idx="9">
                  <c:v>0.43212850016822579</c:v>
                </c:pt>
                <c:pt idx="10">
                  <c:v>0.68304805781473443</c:v>
                </c:pt>
                <c:pt idx="11">
                  <c:v>0.492128527834574</c:v>
                </c:pt>
                <c:pt idx="12">
                  <c:v>0.47165294982214989</c:v>
                </c:pt>
                <c:pt idx="13">
                  <c:v>0.57393150840680596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628874</c:v>
                </c:pt>
                <c:pt idx="1">
                  <c:v>596438</c:v>
                </c:pt>
                <c:pt idx="2">
                  <c:v>669074</c:v>
                </c:pt>
                <c:pt idx="3">
                  <c:v>580117</c:v>
                </c:pt>
                <c:pt idx="4">
                  <c:v>629414</c:v>
                </c:pt>
                <c:pt idx="5">
                  <c:v>651169</c:v>
                </c:pt>
                <c:pt idx="6">
                  <c:v>637084</c:v>
                </c:pt>
                <c:pt idx="7">
                  <c:v>605096</c:v>
                </c:pt>
                <c:pt idx="8">
                  <c:v>608297.79736109218</c:v>
                </c:pt>
                <c:pt idx="9">
                  <c:v>605990.99999999988</c:v>
                </c:pt>
                <c:pt idx="10">
                  <c:v>653920</c:v>
                </c:pt>
                <c:pt idx="11">
                  <c:v>693157</c:v>
                </c:pt>
                <c:pt idx="12">
                  <c:v>640001</c:v>
                </c:pt>
                <c:pt idx="13">
                  <c:v>605310.99999999988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8161</c:v>
                </c:pt>
                <c:pt idx="1">
                  <c:v>8121</c:v>
                </c:pt>
                <c:pt idx="2">
                  <c:v>8043</c:v>
                </c:pt>
                <c:pt idx="3">
                  <c:v>7892</c:v>
                </c:pt>
                <c:pt idx="4">
                  <c:v>7727</c:v>
                </c:pt>
                <c:pt idx="5">
                  <c:v>7612</c:v>
                </c:pt>
                <c:pt idx="6">
                  <c:v>7468</c:v>
                </c:pt>
                <c:pt idx="7">
                  <c:v>7308</c:v>
                </c:pt>
                <c:pt idx="8">
                  <c:v>7179</c:v>
                </c:pt>
                <c:pt idx="9">
                  <c:v>7030</c:v>
                </c:pt>
                <c:pt idx="10">
                  <c:v>6888</c:v>
                </c:pt>
                <c:pt idx="11">
                  <c:v>6669</c:v>
                </c:pt>
                <c:pt idx="12">
                  <c:v>6547</c:v>
                </c:pt>
                <c:pt idx="13">
                  <c:v>6359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4515</c:v>
                </c:pt>
                <c:pt idx="1">
                  <c:v>4553</c:v>
                </c:pt>
                <c:pt idx="2">
                  <c:v>4506</c:v>
                </c:pt>
                <c:pt idx="3">
                  <c:v>4522</c:v>
                </c:pt>
                <c:pt idx="4">
                  <c:v>4504</c:v>
                </c:pt>
                <c:pt idx="5">
                  <c:v>4545</c:v>
                </c:pt>
                <c:pt idx="6">
                  <c:v>4530</c:v>
                </c:pt>
                <c:pt idx="7">
                  <c:v>4536</c:v>
                </c:pt>
                <c:pt idx="8">
                  <c:v>4513</c:v>
                </c:pt>
                <c:pt idx="9">
                  <c:v>4483</c:v>
                </c:pt>
                <c:pt idx="10">
                  <c:v>4479</c:v>
                </c:pt>
                <c:pt idx="11">
                  <c:v>4424</c:v>
                </c:pt>
                <c:pt idx="12">
                  <c:v>4426</c:v>
                </c:pt>
                <c:pt idx="13">
                  <c:v>4403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2315</c:v>
                </c:pt>
                <c:pt idx="1">
                  <c:v>2314</c:v>
                </c:pt>
                <c:pt idx="2">
                  <c:v>2304</c:v>
                </c:pt>
                <c:pt idx="3">
                  <c:v>2212</c:v>
                </c:pt>
                <c:pt idx="4">
                  <c:v>2137</c:v>
                </c:pt>
                <c:pt idx="5">
                  <c:v>2156</c:v>
                </c:pt>
                <c:pt idx="6">
                  <c:v>2128</c:v>
                </c:pt>
                <c:pt idx="7">
                  <c:v>2115</c:v>
                </c:pt>
                <c:pt idx="8">
                  <c:v>2420</c:v>
                </c:pt>
                <c:pt idx="9">
                  <c:v>2419</c:v>
                </c:pt>
                <c:pt idx="10">
                  <c:v>2406</c:v>
                </c:pt>
                <c:pt idx="11">
                  <c:v>2065</c:v>
                </c:pt>
                <c:pt idx="12">
                  <c:v>2397</c:v>
                </c:pt>
                <c:pt idx="13">
                  <c:v>2397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3464</c:v>
                </c:pt>
                <c:pt idx="1">
                  <c:v>3496</c:v>
                </c:pt>
                <c:pt idx="2">
                  <c:v>3521</c:v>
                </c:pt>
                <c:pt idx="3">
                  <c:v>3511</c:v>
                </c:pt>
                <c:pt idx="4">
                  <c:v>3510</c:v>
                </c:pt>
                <c:pt idx="5">
                  <c:v>3497</c:v>
                </c:pt>
                <c:pt idx="6">
                  <c:v>3485</c:v>
                </c:pt>
                <c:pt idx="7">
                  <c:v>3486</c:v>
                </c:pt>
                <c:pt idx="8">
                  <c:v>3455</c:v>
                </c:pt>
                <c:pt idx="9">
                  <c:v>3417</c:v>
                </c:pt>
                <c:pt idx="10">
                  <c:v>3377</c:v>
                </c:pt>
                <c:pt idx="11">
                  <c:v>3320</c:v>
                </c:pt>
                <c:pt idx="12">
                  <c:v>3290</c:v>
                </c:pt>
                <c:pt idx="13">
                  <c:v>3239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343</c:v>
                </c:pt>
                <c:pt idx="1">
                  <c:v>338</c:v>
                </c:pt>
                <c:pt idx="2">
                  <c:v>338</c:v>
                </c:pt>
                <c:pt idx="3">
                  <c:v>338</c:v>
                </c:pt>
                <c:pt idx="4">
                  <c:v>338</c:v>
                </c:pt>
                <c:pt idx="5">
                  <c:v>338</c:v>
                </c:pt>
                <c:pt idx="6">
                  <c:v>261</c:v>
                </c:pt>
                <c:pt idx="7">
                  <c:v>261</c:v>
                </c:pt>
                <c:pt idx="8">
                  <c:v>261</c:v>
                </c:pt>
                <c:pt idx="9">
                  <c:v>261</c:v>
                </c:pt>
                <c:pt idx="10">
                  <c:v>261</c:v>
                </c:pt>
                <c:pt idx="11">
                  <c:v>261</c:v>
                </c:pt>
                <c:pt idx="12">
                  <c:v>364</c:v>
                </c:pt>
                <c:pt idx="13">
                  <c:v>364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369</c:v>
                </c:pt>
                <c:pt idx="1">
                  <c:v>412</c:v>
                </c:pt>
                <c:pt idx="2">
                  <c:v>412</c:v>
                </c:pt>
                <c:pt idx="3">
                  <c:v>412</c:v>
                </c:pt>
                <c:pt idx="4">
                  <c:v>412</c:v>
                </c:pt>
                <c:pt idx="5">
                  <c:v>412</c:v>
                </c:pt>
                <c:pt idx="6">
                  <c:v>361</c:v>
                </c:pt>
                <c:pt idx="7">
                  <c:v>361</c:v>
                </c:pt>
                <c:pt idx="8">
                  <c:v>361</c:v>
                </c:pt>
                <c:pt idx="9">
                  <c:v>361</c:v>
                </c:pt>
                <c:pt idx="10">
                  <c:v>361</c:v>
                </c:pt>
                <c:pt idx="11">
                  <c:v>361</c:v>
                </c:pt>
                <c:pt idx="12">
                  <c:v>293</c:v>
                </c:pt>
                <c:pt idx="13">
                  <c:v>293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66.248000000000005</c:v>
                </c:pt>
                <c:pt idx="1">
                  <c:v>62.887599999999999</c:v>
                </c:pt>
                <c:pt idx="2">
                  <c:v>65.690299999999993</c:v>
                </c:pt>
                <c:pt idx="3">
                  <c:v>57.649500000000003</c:v>
                </c:pt>
                <c:pt idx="4">
                  <c:v>85.831199999999995</c:v>
                </c:pt>
                <c:pt idx="5">
                  <c:v>83.578800000000001</c:v>
                </c:pt>
                <c:pt idx="6">
                  <c:v>84.938500000000005</c:v>
                </c:pt>
                <c:pt idx="7">
                  <c:v>115.6258</c:v>
                </c:pt>
                <c:pt idx="8">
                  <c:v>92.276799999999994</c:v>
                </c:pt>
                <c:pt idx="9">
                  <c:v>89.344500000000011</c:v>
                </c:pt>
                <c:pt idx="10">
                  <c:v>89.014099999999999</c:v>
                </c:pt>
                <c:pt idx="11">
                  <c:v>97.612499999999997</c:v>
                </c:pt>
                <c:pt idx="12">
                  <c:v>123.3293</c:v>
                </c:pt>
                <c:pt idx="13">
                  <c:v>139.65219999999999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9.23</c:v>
                </c:pt>
                <c:pt idx="2">
                  <c:v>10.958</c:v>
                </c:pt>
                <c:pt idx="3">
                  <c:v>12.443</c:v>
                </c:pt>
                <c:pt idx="4">
                  <c:v>11.864000000000001</c:v>
                </c:pt>
                <c:pt idx="5">
                  <c:v>11.512</c:v>
                </c:pt>
                <c:pt idx="6">
                  <c:v>12.065</c:v>
                </c:pt>
                <c:pt idx="7">
                  <c:v>12.474</c:v>
                </c:pt>
                <c:pt idx="8">
                  <c:v>12.744999999999999</c:v>
                </c:pt>
                <c:pt idx="9">
                  <c:v>12.917</c:v>
                </c:pt>
                <c:pt idx="10">
                  <c:v>11.771000000000001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9.23</c:v>
                </c:pt>
                <c:pt idx="2">
                  <c:v>10.958</c:v>
                </c:pt>
                <c:pt idx="3">
                  <c:v>12.443</c:v>
                </c:pt>
                <c:pt idx="4">
                  <c:v>11.864000000000001</c:v>
                </c:pt>
                <c:pt idx="5">
                  <c:v>11.512</c:v>
                </c:pt>
                <c:pt idx="6">
                  <c:v>12.065</c:v>
                </c:pt>
                <c:pt idx="7">
                  <c:v>12.474</c:v>
                </c:pt>
                <c:pt idx="8">
                  <c:v>12.744999999999999</c:v>
                </c:pt>
                <c:pt idx="9">
                  <c:v>12.917</c:v>
                </c:pt>
                <c:pt idx="10">
                  <c:v>11.771000000000001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9.5122417465717444</c:v>
                </c:pt>
                <c:pt idx="1">
                  <c:v>12.016635640035616</c:v>
                </c:pt>
                <c:pt idx="2">
                  <c:v>14.924623284024079</c:v>
                </c:pt>
                <c:pt idx="3">
                  <c:v>13.880256475037969</c:v>
                </c:pt>
                <c:pt idx="4">
                  <c:v>13.410989423714737</c:v>
                </c:pt>
                <c:pt idx="5">
                  <c:v>12.976109145229191</c:v>
                </c:pt>
                <c:pt idx="6">
                  <c:v>11.125508704576763</c:v>
                </c:pt>
                <c:pt idx="7">
                  <c:v>11.155435994635509</c:v>
                </c:pt>
                <c:pt idx="8">
                  <c:v>11.210455457014397</c:v>
                </c:pt>
                <c:pt idx="9">
                  <c:v>10.056796487360392</c:v>
                </c:pt>
                <c:pt idx="10">
                  <c:v>8.6308895586967118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36.795428986282936</c:v>
                </c:pt>
                <c:pt idx="1">
                  <c:v>34.745112234933075</c:v>
                </c:pt>
                <c:pt idx="2">
                  <c:v>43.760756142928699</c:v>
                </c:pt>
                <c:pt idx="3">
                  <c:v>40.348218918487774</c:v>
                </c:pt>
                <c:pt idx="4">
                  <c:v>34.524840731713091</c:v>
                </c:pt>
                <c:pt idx="5">
                  <c:v>42.738479290595265</c:v>
                </c:pt>
                <c:pt idx="6">
                  <c:v>38.939893464523784</c:v>
                </c:pt>
                <c:pt idx="7">
                  <c:v>37.256988580327068</c:v>
                </c:pt>
                <c:pt idx="8">
                  <c:v>35.057279083439347</c:v>
                </c:pt>
                <c:pt idx="9">
                  <c:v>35.999368947028152</c:v>
                </c:pt>
                <c:pt idx="10">
                  <c:v>45.019739295548135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0.2656488756631521</c:v>
                </c:pt>
                <c:pt idx="2">
                  <c:v>0.25040700768994145</c:v>
                </c:pt>
                <c:pt idx="3">
                  <c:v>0.30839031643844256</c:v>
                </c:pt>
                <c:pt idx="4">
                  <c:v>0.34363663230753794</c:v>
                </c:pt>
                <c:pt idx="5">
                  <c:v>0.26935913937708239</c:v>
                </c:pt>
                <c:pt idx="6">
                  <c:v>0.30983649225932847</c:v>
                </c:pt>
                <c:pt idx="7">
                  <c:v>0.33480966861037953</c:v>
                </c:pt>
                <c:pt idx="8">
                  <c:v>0.36354789456608427</c:v>
                </c:pt>
                <c:pt idx="9">
                  <c:v>0.35881184525781346</c:v>
                </c:pt>
                <c:pt idx="10">
                  <c:v>0.26146308673013569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11.771000000000001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11.771000000000001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10：飲料・たばこ・飼料製造業(N=1)</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11.771000000000001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11.771000000000001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11.771000000000001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広尾町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10：飲料・たばこ・飼料製造業(N=1)</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11.771000000000001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10：飲料・たばこ・飼料製造業(N=1)</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広尾町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広尾町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広尾町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9,957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351.59999999999997</c:v>
                </c:pt>
                <c:pt idx="1">
                  <c:v>9405.3999999999978</c:v>
                </c:pt>
                <c:pt idx="2">
                  <c:v>0</c:v>
                </c:pt>
                <c:pt idx="3">
                  <c:v>0</c:v>
                </c:pt>
                <c:pt idx="4">
                  <c:v>0</c:v>
                </c:pt>
                <c:pt idx="5">
                  <c:v>200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14,265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421.9621919999999</c:v>
                </c:pt>
                <c:pt idx="1">
                  <c:v>12441.086903999998</c:v>
                </c:pt>
                <c:pt idx="2">
                  <c:v>0</c:v>
                </c:pt>
                <c:pt idx="3">
                  <c:v>0</c:v>
                </c:pt>
                <c:pt idx="4">
                  <c:v>0</c:v>
                </c:pt>
                <c:pt idx="5">
                  <c:v>1401.6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220</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広尾町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107.58128925600001</c:v>
                </c:pt>
                <c:pt idx="1">
                  <c:v>105.78097292400001</c:v>
                </c:pt>
                <c:pt idx="2">
                  <c:v>2.7793726560000001</c:v>
                </c:pt>
                <c:pt idx="3">
                  <c:v>0.12526354800000003</c:v>
                </c:pt>
                <c:pt idx="4">
                  <c:v>0.27928356999999998</c:v>
                </c:pt>
                <c:pt idx="5">
                  <c:v>3.8267285499999999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3,704,236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広尾町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2422575</c:v>
                </c:pt>
                <c:pt idx="1">
                  <c:v>1267000</c:v>
                </c:pt>
                <c:pt idx="2">
                  <c:v>14094</c:v>
                </c:pt>
                <c:pt idx="3">
                  <c:v>567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100</c:v>
                </c:pt>
                <c:pt idx="1">
                  <c:v>100</c:v>
                </c:pt>
                <c:pt idx="2">
                  <c:v>100</c:v>
                </c:pt>
                <c:pt idx="3">
                  <c:v>100</c:v>
                </c:pt>
                <c:pt idx="4">
                  <c:v>100</c:v>
                </c:pt>
                <c:pt idx="5">
                  <c:v>100</c:v>
                </c:pt>
                <c:pt idx="6">
                  <c:v>200</c:v>
                </c:pt>
                <c:pt idx="7">
                  <c:v>200</c:v>
                </c:pt>
                <c:pt idx="8">
                  <c:v>200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1297.0999999999999</c:v>
                </c:pt>
                <c:pt idx="1">
                  <c:v>1337.1</c:v>
                </c:pt>
                <c:pt idx="2">
                  <c:v>1391.9</c:v>
                </c:pt>
                <c:pt idx="3">
                  <c:v>1889.4</c:v>
                </c:pt>
                <c:pt idx="4">
                  <c:v>4189</c:v>
                </c:pt>
                <c:pt idx="5">
                  <c:v>6380.2000000000007</c:v>
                </c:pt>
                <c:pt idx="6">
                  <c:v>6969.0999999999995</c:v>
                </c:pt>
                <c:pt idx="7">
                  <c:v>9107.5999999999985</c:v>
                </c:pt>
                <c:pt idx="8">
                  <c:v>9405.3999999999978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182.78399999999999</c:v>
                </c:pt>
                <c:pt idx="1">
                  <c:v>211.28399999999999</c:v>
                </c:pt>
                <c:pt idx="2">
                  <c:v>224.084</c:v>
                </c:pt>
                <c:pt idx="3">
                  <c:v>248.28399999999999</c:v>
                </c:pt>
                <c:pt idx="4">
                  <c:v>271.18400000000003</c:v>
                </c:pt>
                <c:pt idx="5">
                  <c:v>319.084</c:v>
                </c:pt>
                <c:pt idx="6">
                  <c:v>332.38400000000001</c:v>
                </c:pt>
                <c:pt idx="7">
                  <c:v>332.32000000000011</c:v>
                </c:pt>
                <c:pt idx="8">
                  <c:v>351.59999999999997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6.6154073144968809E-2</c:v>
                </c:pt>
                <c:pt idx="1">
                  <c:v>6.7485758897835618E-2</c:v>
                </c:pt>
                <c:pt idx="2">
                  <c:v>7.1765767478094752E-2</c:v>
                </c:pt>
                <c:pt idx="3">
                  <c:v>9.5127933424620059E-2</c:v>
                </c:pt>
                <c:pt idx="4">
                  <c:v>0.1807226534854858</c:v>
                </c:pt>
                <c:pt idx="5">
                  <c:v>0.25946938588564822</c:v>
                </c:pt>
                <c:pt idx="6">
                  <c:v>0.29626605940538564</c:v>
                </c:pt>
                <c:pt idx="7">
                  <c:v>0.35979220765829439</c:v>
                </c:pt>
                <c:pt idx="8">
                  <c:v>0.37062828490729122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29</c:v>
                </c:pt>
                <c:pt idx="1">
                  <c:v>35</c:v>
                </c:pt>
                <c:pt idx="2">
                  <c:v>37</c:v>
                </c:pt>
                <c:pt idx="3">
                  <c:v>40</c:v>
                </c:pt>
                <c:pt idx="4">
                  <c:v>43</c:v>
                </c:pt>
                <c:pt idx="5">
                  <c:v>48</c:v>
                </c:pt>
                <c:pt idx="6">
                  <c:v>50</c:v>
                </c:pt>
                <c:pt idx="7">
                  <c:v>50</c:v>
                </c:pt>
                <c:pt idx="8">
                  <c:v>53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38487.750873002449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14264.649095999997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6007413.8440000005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2988369.1460000002</c:v>
                </c:pt>
                <c:pt idx="1">
                  <c:v>2938360.3590000006</c:v>
                </c:pt>
                <c:pt idx="2">
                  <c:v>77204.796000000002</c:v>
                </c:pt>
                <c:pt idx="3">
                  <c:v>3479.5430000000006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12863.049095999997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排出量比較シート!$DN$21:$DN$50</c:f>
              <c:numCache>
                <c:formatCode>0.0%;;</c:formatCode>
                <c:ptCount val="30"/>
                <c:pt idx="0">
                  <c:v>0</c:v>
                </c:pt>
                <c:pt idx="1">
                  <c:v>0</c:v>
                </c:pt>
                <c:pt idx="2">
                  <c:v>0</c:v>
                </c:pt>
                <c:pt idx="3">
                  <c:v>1</c:v>
                </c:pt>
                <c:pt idx="4">
                  <c:v>1</c:v>
                </c:pt>
                <c:pt idx="5">
                  <c:v>0</c:v>
                </c:pt>
                <c:pt idx="6">
                  <c:v>0.64</c:v>
                </c:pt>
                <c:pt idx="7">
                  <c:v>0</c:v>
                </c:pt>
                <c:pt idx="8">
                  <c:v>1</c:v>
                </c:pt>
                <c:pt idx="9">
                  <c:v>0</c:v>
                </c:pt>
                <c:pt idx="10">
                  <c:v>0</c:v>
                </c:pt>
                <c:pt idx="11">
                  <c:v>0</c:v>
                </c:pt>
                <c:pt idx="12">
                  <c:v>0</c:v>
                </c:pt>
                <c:pt idx="13">
                  <c:v>1</c:v>
                </c:pt>
                <c:pt idx="14">
                  <c:v>1</c:v>
                </c:pt>
                <c:pt idx="15">
                  <c:v>0</c:v>
                </c:pt>
                <c:pt idx="16">
                  <c:v>0</c:v>
                </c:pt>
                <c:pt idx="17">
                  <c:v>0</c:v>
                </c:pt>
                <c:pt idx="18">
                  <c:v>1</c:v>
                </c:pt>
                <c:pt idx="19">
                  <c:v>0</c:v>
                </c:pt>
                <c:pt idx="20">
                  <c:v>0</c:v>
                </c:pt>
                <c:pt idx="21">
                  <c:v>1</c:v>
                </c:pt>
                <c:pt idx="22">
                  <c:v>1</c:v>
                </c:pt>
                <c:pt idx="23">
                  <c:v>0</c:v>
                </c:pt>
                <c:pt idx="24">
                  <c:v>1</c:v>
                </c:pt>
                <c:pt idx="25">
                  <c:v>0</c:v>
                </c:pt>
                <c:pt idx="26">
                  <c:v>1</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排出量比較シート!$DP$21:$DP$50</c:f>
              <c:numCache>
                <c:formatCode>0.0%;;</c:formatCode>
                <c:ptCount val="30"/>
                <c:pt idx="0">
                  <c:v>0</c:v>
                </c:pt>
                <c:pt idx="1">
                  <c:v>0</c:v>
                </c:pt>
                <c:pt idx="2">
                  <c:v>0</c:v>
                </c:pt>
                <c:pt idx="3">
                  <c:v>0</c:v>
                </c:pt>
                <c:pt idx="4">
                  <c:v>0</c:v>
                </c:pt>
                <c:pt idx="5">
                  <c:v>0</c:v>
                </c:pt>
                <c:pt idx="6">
                  <c:v>0.36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排出量比較シート!$DF$21:$DF$50</c:f>
              <c:numCache>
                <c:formatCode>#,##0;;</c:formatCode>
                <c:ptCount val="30"/>
                <c:pt idx="0">
                  <c:v>0</c:v>
                </c:pt>
                <c:pt idx="1">
                  <c:v>0</c:v>
                </c:pt>
                <c:pt idx="2">
                  <c:v>0</c:v>
                </c:pt>
                <c:pt idx="3">
                  <c:v>3</c:v>
                </c:pt>
                <c:pt idx="4">
                  <c:v>1</c:v>
                </c:pt>
                <c:pt idx="5">
                  <c:v>0</c:v>
                </c:pt>
                <c:pt idx="6">
                  <c:v>1</c:v>
                </c:pt>
                <c:pt idx="7">
                  <c:v>0</c:v>
                </c:pt>
                <c:pt idx="8">
                  <c:v>2</c:v>
                </c:pt>
                <c:pt idx="9">
                  <c:v>0</c:v>
                </c:pt>
                <c:pt idx="10">
                  <c:v>0</c:v>
                </c:pt>
                <c:pt idx="11">
                  <c:v>0</c:v>
                </c:pt>
                <c:pt idx="12">
                  <c:v>0</c:v>
                </c:pt>
                <c:pt idx="13">
                  <c:v>1</c:v>
                </c:pt>
                <c:pt idx="14">
                  <c:v>2</c:v>
                </c:pt>
                <c:pt idx="15">
                  <c:v>0</c:v>
                </c:pt>
                <c:pt idx="16">
                  <c:v>0</c:v>
                </c:pt>
                <c:pt idx="17">
                  <c:v>0</c:v>
                </c:pt>
                <c:pt idx="18">
                  <c:v>1</c:v>
                </c:pt>
                <c:pt idx="19">
                  <c:v>0</c:v>
                </c:pt>
                <c:pt idx="20">
                  <c:v>0</c:v>
                </c:pt>
                <c:pt idx="21">
                  <c:v>1</c:v>
                </c:pt>
                <c:pt idx="22">
                  <c:v>4</c:v>
                </c:pt>
                <c:pt idx="23">
                  <c:v>0</c:v>
                </c:pt>
                <c:pt idx="24">
                  <c:v>1</c:v>
                </c:pt>
                <c:pt idx="25">
                  <c:v>0</c:v>
                </c:pt>
                <c:pt idx="26">
                  <c:v>3</c:v>
                </c:pt>
                <c:pt idx="27">
                  <c:v>3</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排出量比較シート!$DL$21:$DL$50</c:f>
              <c:numCache>
                <c:formatCode>#,##0;;</c:formatCode>
                <c:ptCount val="30"/>
                <c:pt idx="0">
                  <c:v>0</c:v>
                </c:pt>
                <c:pt idx="1">
                  <c:v>0</c:v>
                </c:pt>
                <c:pt idx="2">
                  <c:v>0</c:v>
                </c:pt>
                <c:pt idx="3">
                  <c:v>3</c:v>
                </c:pt>
                <c:pt idx="4">
                  <c:v>1</c:v>
                </c:pt>
                <c:pt idx="5">
                  <c:v>0</c:v>
                </c:pt>
                <c:pt idx="6">
                  <c:v>2</c:v>
                </c:pt>
                <c:pt idx="7">
                  <c:v>0</c:v>
                </c:pt>
                <c:pt idx="8">
                  <c:v>2</c:v>
                </c:pt>
                <c:pt idx="9">
                  <c:v>0</c:v>
                </c:pt>
                <c:pt idx="10">
                  <c:v>0</c:v>
                </c:pt>
                <c:pt idx="11">
                  <c:v>0</c:v>
                </c:pt>
                <c:pt idx="12">
                  <c:v>0</c:v>
                </c:pt>
                <c:pt idx="13">
                  <c:v>1</c:v>
                </c:pt>
                <c:pt idx="14">
                  <c:v>2</c:v>
                </c:pt>
                <c:pt idx="15">
                  <c:v>0</c:v>
                </c:pt>
                <c:pt idx="16">
                  <c:v>0</c:v>
                </c:pt>
                <c:pt idx="17">
                  <c:v>0</c:v>
                </c:pt>
                <c:pt idx="18">
                  <c:v>1</c:v>
                </c:pt>
                <c:pt idx="19">
                  <c:v>0</c:v>
                </c:pt>
                <c:pt idx="20">
                  <c:v>0</c:v>
                </c:pt>
                <c:pt idx="21">
                  <c:v>1</c:v>
                </c:pt>
                <c:pt idx="22">
                  <c:v>4</c:v>
                </c:pt>
                <c:pt idx="23">
                  <c:v>0</c:v>
                </c:pt>
                <c:pt idx="24">
                  <c:v>1</c:v>
                </c:pt>
                <c:pt idx="25">
                  <c:v>0</c:v>
                </c:pt>
                <c:pt idx="26">
                  <c:v>3</c:v>
                </c:pt>
                <c:pt idx="27">
                  <c:v>3</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排出量比較シート!$CX$21:$CX$50</c:f>
              <c:numCache>
                <c:formatCode>[=0]#;[&lt;1]0.00;#,##0</c:formatCode>
                <c:ptCount val="30"/>
                <c:pt idx="0">
                  <c:v>0</c:v>
                </c:pt>
                <c:pt idx="1">
                  <c:v>0</c:v>
                </c:pt>
                <c:pt idx="2">
                  <c:v>0</c:v>
                </c:pt>
                <c:pt idx="3">
                  <c:v>13.137</c:v>
                </c:pt>
                <c:pt idx="4">
                  <c:v>32.76</c:v>
                </c:pt>
                <c:pt idx="5">
                  <c:v>0</c:v>
                </c:pt>
                <c:pt idx="6">
                  <c:v>5.7279999999999998</c:v>
                </c:pt>
                <c:pt idx="7">
                  <c:v>0</c:v>
                </c:pt>
                <c:pt idx="8">
                  <c:v>65.218000000000004</c:v>
                </c:pt>
                <c:pt idx="9">
                  <c:v>0</c:v>
                </c:pt>
                <c:pt idx="10">
                  <c:v>0</c:v>
                </c:pt>
                <c:pt idx="11">
                  <c:v>0</c:v>
                </c:pt>
                <c:pt idx="12">
                  <c:v>0</c:v>
                </c:pt>
                <c:pt idx="13">
                  <c:v>3.2360000000000002</c:v>
                </c:pt>
                <c:pt idx="14">
                  <c:v>8.3550000000000004</c:v>
                </c:pt>
                <c:pt idx="15">
                  <c:v>0</c:v>
                </c:pt>
                <c:pt idx="16">
                  <c:v>0</c:v>
                </c:pt>
                <c:pt idx="17">
                  <c:v>0</c:v>
                </c:pt>
                <c:pt idx="18">
                  <c:v>5.4269999999999996</c:v>
                </c:pt>
                <c:pt idx="19">
                  <c:v>0</c:v>
                </c:pt>
                <c:pt idx="20">
                  <c:v>0</c:v>
                </c:pt>
                <c:pt idx="21">
                  <c:v>11.771000000000001</c:v>
                </c:pt>
                <c:pt idx="22">
                  <c:v>81.92</c:v>
                </c:pt>
                <c:pt idx="23">
                  <c:v>0</c:v>
                </c:pt>
                <c:pt idx="24">
                  <c:v>5.6470000000000002</c:v>
                </c:pt>
                <c:pt idx="25">
                  <c:v>0</c:v>
                </c:pt>
                <c:pt idx="26">
                  <c:v>112.155</c:v>
                </c:pt>
                <c:pt idx="27">
                  <c:v>29.709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排出量比較シート!$CZ$21:$CZ$50</c:f>
              <c:numCache>
                <c:formatCode>[=0]#;[&lt;1]0.00;#,##0</c:formatCode>
                <c:ptCount val="30"/>
                <c:pt idx="0">
                  <c:v>0</c:v>
                </c:pt>
                <c:pt idx="1">
                  <c:v>0</c:v>
                </c:pt>
                <c:pt idx="2">
                  <c:v>0</c:v>
                </c:pt>
                <c:pt idx="3">
                  <c:v>0</c:v>
                </c:pt>
                <c:pt idx="4">
                  <c:v>0</c:v>
                </c:pt>
                <c:pt idx="5">
                  <c:v>0</c:v>
                </c:pt>
                <c:pt idx="6">
                  <c:v>3.1669999999999998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2.89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排出量比較シート!$DD$21:$DD$50</c:f>
              <c:numCache>
                <c:formatCode>[=0]#;[&lt;1]0.00;#,##0</c:formatCode>
                <c:ptCount val="30"/>
                <c:pt idx="0">
                  <c:v>0</c:v>
                </c:pt>
                <c:pt idx="1">
                  <c:v>0</c:v>
                </c:pt>
                <c:pt idx="2">
                  <c:v>0</c:v>
                </c:pt>
                <c:pt idx="3">
                  <c:v>13.137</c:v>
                </c:pt>
                <c:pt idx="4">
                  <c:v>32.76</c:v>
                </c:pt>
                <c:pt idx="5">
                  <c:v>0</c:v>
                </c:pt>
                <c:pt idx="6">
                  <c:v>8.8949999999999996</c:v>
                </c:pt>
                <c:pt idx="7">
                  <c:v>0</c:v>
                </c:pt>
                <c:pt idx="8">
                  <c:v>65.218000000000004</c:v>
                </c:pt>
                <c:pt idx="9">
                  <c:v>0</c:v>
                </c:pt>
                <c:pt idx="10">
                  <c:v>0</c:v>
                </c:pt>
                <c:pt idx="11">
                  <c:v>0</c:v>
                </c:pt>
                <c:pt idx="12">
                  <c:v>0</c:v>
                </c:pt>
                <c:pt idx="13">
                  <c:v>3.2360000000000002</c:v>
                </c:pt>
                <c:pt idx="14">
                  <c:v>8.3550000000000004</c:v>
                </c:pt>
                <c:pt idx="15">
                  <c:v>0</c:v>
                </c:pt>
                <c:pt idx="16">
                  <c:v>0</c:v>
                </c:pt>
                <c:pt idx="17">
                  <c:v>0</c:v>
                </c:pt>
                <c:pt idx="18">
                  <c:v>5.4269999999999996</c:v>
                </c:pt>
                <c:pt idx="19">
                  <c:v>0</c:v>
                </c:pt>
                <c:pt idx="20">
                  <c:v>0</c:v>
                </c:pt>
                <c:pt idx="21">
                  <c:v>11.771000000000001</c:v>
                </c:pt>
                <c:pt idx="22">
                  <c:v>81.92</c:v>
                </c:pt>
                <c:pt idx="23">
                  <c:v>0</c:v>
                </c:pt>
                <c:pt idx="24">
                  <c:v>5.6470000000000002</c:v>
                </c:pt>
                <c:pt idx="25">
                  <c:v>0</c:v>
                </c:pt>
                <c:pt idx="26">
                  <c:v>112.155</c:v>
                </c:pt>
                <c:pt idx="27">
                  <c:v>29.709</c:v>
                </c:pt>
                <c:pt idx="28">
                  <c:v>2.89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0.44896622568624661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排出量比較シート!$CM$21:$CM$50</c:f>
              <c:numCache>
                <c:formatCode>\(0%\);;</c:formatCode>
                <c:ptCount val="30"/>
                <c:pt idx="0">
                  <c:v>0</c:v>
                </c:pt>
                <c:pt idx="1">
                  <c:v>0</c:v>
                </c:pt>
                <c:pt idx="2">
                  <c:v>0</c:v>
                </c:pt>
                <c:pt idx="3">
                  <c:v>0.39573356544200494</c:v>
                </c:pt>
                <c:pt idx="4">
                  <c:v>0.26484191757969078</c:v>
                </c:pt>
                <c:pt idx="5">
                  <c:v>0</c:v>
                </c:pt>
                <c:pt idx="6">
                  <c:v>0.2261220293192992</c:v>
                </c:pt>
                <c:pt idx="7">
                  <c:v>0</c:v>
                </c:pt>
                <c:pt idx="8">
                  <c:v>0.96539733684304574</c:v>
                </c:pt>
                <c:pt idx="9">
                  <c:v>0</c:v>
                </c:pt>
                <c:pt idx="10">
                  <c:v>0</c:v>
                </c:pt>
                <c:pt idx="11">
                  <c:v>0</c:v>
                </c:pt>
                <c:pt idx="12">
                  <c:v>0</c:v>
                </c:pt>
                <c:pt idx="13">
                  <c:v>0.61411964055748181</c:v>
                </c:pt>
                <c:pt idx="14">
                  <c:v>0.24867027485458734</c:v>
                </c:pt>
                <c:pt idx="15">
                  <c:v>0</c:v>
                </c:pt>
                <c:pt idx="16">
                  <c:v>0</c:v>
                </c:pt>
                <c:pt idx="17">
                  <c:v>0</c:v>
                </c:pt>
                <c:pt idx="18">
                  <c:v>6.3755995160769588E-2</c:v>
                </c:pt>
                <c:pt idx="19">
                  <c:v>0</c:v>
                </c:pt>
                <c:pt idx="20">
                  <c:v>0</c:v>
                </c:pt>
                <c:pt idx="21">
                  <c:v>0.26146308673013569</c:v>
                </c:pt>
                <c:pt idx="22">
                  <c:v>1</c:v>
                </c:pt>
                <c:pt idx="23">
                  <c:v>0</c:v>
                </c:pt>
                <c:pt idx="24">
                  <c:v>0.20506855118461265</c:v>
                </c:pt>
                <c:pt idx="25">
                  <c:v>0</c:v>
                </c:pt>
                <c:pt idx="26">
                  <c:v>1</c:v>
                </c:pt>
                <c:pt idx="27">
                  <c:v>0.89214690298582899</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排出量比較シート!$BV$21:$BV$50</c:f>
              <c:numCache>
                <c:formatCode>0%</c:formatCode>
                <c:ptCount val="30"/>
                <c:pt idx="0">
                  <c:v>0.34594614369780785</c:v>
                </c:pt>
                <c:pt idx="1">
                  <c:v>0.3235868715960955</c:v>
                </c:pt>
                <c:pt idx="2">
                  <c:v>0.27981304116138861</c:v>
                </c:pt>
                <c:pt idx="3">
                  <c:v>0.54643401751743803</c:v>
                </c:pt>
                <c:pt idx="4">
                  <c:v>0.76117328113923932</c:v>
                </c:pt>
                <c:pt idx="5">
                  <c:v>0.30367752856419183</c:v>
                </c:pt>
                <c:pt idx="6">
                  <c:v>0.58010918975201331</c:v>
                </c:pt>
                <c:pt idx="7">
                  <c:v>7.4614956018829726E-2</c:v>
                </c:pt>
                <c:pt idx="8">
                  <c:v>0.59136668266178616</c:v>
                </c:pt>
                <c:pt idx="9">
                  <c:v>0.28177215443386405</c:v>
                </c:pt>
                <c:pt idx="10">
                  <c:v>0.35938523195259231</c:v>
                </c:pt>
                <c:pt idx="11">
                  <c:v>0.10383159794363074</c:v>
                </c:pt>
                <c:pt idx="12">
                  <c:v>0.31317375677121551</c:v>
                </c:pt>
                <c:pt idx="13">
                  <c:v>0.15175606588519119</c:v>
                </c:pt>
                <c:pt idx="14">
                  <c:v>0.52825859631639993</c:v>
                </c:pt>
                <c:pt idx="15">
                  <c:v>0.1653074795228679</c:v>
                </c:pt>
                <c:pt idx="16">
                  <c:v>9.4550819709056669E-2</c:v>
                </c:pt>
                <c:pt idx="17">
                  <c:v>9.7821034736171417E-2</c:v>
                </c:pt>
                <c:pt idx="18">
                  <c:v>0.51479096038280925</c:v>
                </c:pt>
                <c:pt idx="19">
                  <c:v>0.15988664091896027</c:v>
                </c:pt>
                <c:pt idx="20">
                  <c:v>0.33468598747119421</c:v>
                </c:pt>
                <c:pt idx="21">
                  <c:v>0.50265926268674865</c:v>
                </c:pt>
                <c:pt idx="22">
                  <c:v>0.70938537841703631</c:v>
                </c:pt>
                <c:pt idx="23">
                  <c:v>0.11659351252453001</c:v>
                </c:pt>
                <c:pt idx="24">
                  <c:v>0.420437654802232</c:v>
                </c:pt>
                <c:pt idx="25">
                  <c:v>0.46167645892739456</c:v>
                </c:pt>
                <c:pt idx="26">
                  <c:v>0.47727694333374726</c:v>
                </c:pt>
                <c:pt idx="27">
                  <c:v>0.59259887053046323</c:v>
                </c:pt>
                <c:pt idx="28">
                  <c:v>0.29614528281609587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排出量比較シート!$BZ$21:$BZ$50</c:f>
              <c:numCache>
                <c:formatCode>0%</c:formatCode>
                <c:ptCount val="30"/>
                <c:pt idx="0">
                  <c:v>0.10487357902536526</c:v>
                </c:pt>
                <c:pt idx="1">
                  <c:v>0.12992883908833047</c:v>
                </c:pt>
                <c:pt idx="2">
                  <c:v>0.10572481207944784</c:v>
                </c:pt>
                <c:pt idx="3">
                  <c:v>8.7001483186782066E-2</c:v>
                </c:pt>
                <c:pt idx="4">
                  <c:v>6.4108518083242666E-2</c:v>
                </c:pt>
                <c:pt idx="5">
                  <c:v>0.14847644116063577</c:v>
                </c:pt>
                <c:pt idx="6">
                  <c:v>7.3091400532116546E-2</c:v>
                </c:pt>
                <c:pt idx="7">
                  <c:v>0.20320159974979901</c:v>
                </c:pt>
                <c:pt idx="8">
                  <c:v>8.6569382284190338E-2</c:v>
                </c:pt>
                <c:pt idx="9">
                  <c:v>0.11084287522851481</c:v>
                </c:pt>
                <c:pt idx="10">
                  <c:v>0.14684785332415931</c:v>
                </c:pt>
                <c:pt idx="11">
                  <c:v>0.13829331985097051</c:v>
                </c:pt>
                <c:pt idx="12">
                  <c:v>0.15353157108608481</c:v>
                </c:pt>
                <c:pt idx="13">
                  <c:v>0.13656691688642611</c:v>
                </c:pt>
                <c:pt idx="14">
                  <c:v>9.0756959421795333E-2</c:v>
                </c:pt>
                <c:pt idx="15">
                  <c:v>0.19446860798739068</c:v>
                </c:pt>
                <c:pt idx="16">
                  <c:v>0.22303908525419081</c:v>
                </c:pt>
                <c:pt idx="17">
                  <c:v>0.10795306615334919</c:v>
                </c:pt>
                <c:pt idx="18">
                  <c:v>3.7402849791797026E-2</c:v>
                </c:pt>
                <c:pt idx="19">
                  <c:v>0.19489275790473257</c:v>
                </c:pt>
                <c:pt idx="20">
                  <c:v>0.13617265910729873</c:v>
                </c:pt>
                <c:pt idx="21">
                  <c:v>9.6366541650192497E-2</c:v>
                </c:pt>
                <c:pt idx="22">
                  <c:v>5.4434540144787782E-2</c:v>
                </c:pt>
                <c:pt idx="23">
                  <c:v>0.13247746217064865</c:v>
                </c:pt>
                <c:pt idx="24">
                  <c:v>9.6754308713001488E-2</c:v>
                </c:pt>
                <c:pt idx="25">
                  <c:v>0.11961819079881893</c:v>
                </c:pt>
                <c:pt idx="26">
                  <c:v>0.12693175207354326</c:v>
                </c:pt>
                <c:pt idx="27">
                  <c:v>8.6085040383269251E-2</c:v>
                </c:pt>
                <c:pt idx="28">
                  <c:v>0.15045787943553748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排出量比較シート!$CA$21:$CA$50</c:f>
              <c:numCache>
                <c:formatCode>0%</c:formatCode>
                <c:ptCount val="30"/>
                <c:pt idx="0">
                  <c:v>0.19183267280427724</c:v>
                </c:pt>
                <c:pt idx="1">
                  <c:v>0.14204960551405627</c:v>
                </c:pt>
                <c:pt idx="2">
                  <c:v>0.276397765374153</c:v>
                </c:pt>
                <c:pt idx="3">
                  <c:v>0.13350072170296867</c:v>
                </c:pt>
                <c:pt idx="4">
                  <c:v>4.2897863405597626E-2</c:v>
                </c:pt>
                <c:pt idx="5">
                  <c:v>0.21180440385705665</c:v>
                </c:pt>
                <c:pt idx="6">
                  <c:v>9.22512002501506E-2</c:v>
                </c:pt>
                <c:pt idx="7">
                  <c:v>0.34636651634130561</c:v>
                </c:pt>
                <c:pt idx="8">
                  <c:v>0.13962442697166819</c:v>
                </c:pt>
                <c:pt idx="9">
                  <c:v>0.16963071437583119</c:v>
                </c:pt>
                <c:pt idx="10">
                  <c:v>0.22338486386129355</c:v>
                </c:pt>
                <c:pt idx="11">
                  <c:v>0.19555439085419524</c:v>
                </c:pt>
                <c:pt idx="12">
                  <c:v>0.24509562401716226</c:v>
                </c:pt>
                <c:pt idx="13">
                  <c:v>0.26130075710537765</c:v>
                </c:pt>
                <c:pt idx="14">
                  <c:v>0.11853270725376566</c:v>
                </c:pt>
                <c:pt idx="15">
                  <c:v>0.25670276006853765</c:v>
                </c:pt>
                <c:pt idx="16">
                  <c:v>0.21488224192680663</c:v>
                </c:pt>
                <c:pt idx="17">
                  <c:v>9.7863982721959814E-2</c:v>
                </c:pt>
                <c:pt idx="18">
                  <c:v>7.5098803014034196E-2</c:v>
                </c:pt>
                <c:pt idx="19">
                  <c:v>0.21446232668438261</c:v>
                </c:pt>
                <c:pt idx="20">
                  <c:v>0.3221261225814035</c:v>
                </c:pt>
                <c:pt idx="21">
                  <c:v>0.16329771529984233</c:v>
                </c:pt>
                <c:pt idx="22">
                  <c:v>7.9562073488982962E-2</c:v>
                </c:pt>
                <c:pt idx="23">
                  <c:v>0.27695183621012021</c:v>
                </c:pt>
                <c:pt idx="24">
                  <c:v>0.20741956861095867</c:v>
                </c:pt>
                <c:pt idx="25">
                  <c:v>0.20317032326558077</c:v>
                </c:pt>
                <c:pt idx="26">
                  <c:v>0.14080070442549522</c:v>
                </c:pt>
                <c:pt idx="27">
                  <c:v>0.13435763707971649</c:v>
                </c:pt>
                <c:pt idx="28">
                  <c:v>0.24597104110259457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排出量比較シート!$CB$21:$CB$50</c:f>
              <c:numCache>
                <c:formatCode>0%</c:formatCode>
                <c:ptCount val="30"/>
                <c:pt idx="0">
                  <c:v>0.33361155645908902</c:v>
                </c:pt>
                <c:pt idx="1">
                  <c:v>0.38311796689220656</c:v>
                </c:pt>
                <c:pt idx="2">
                  <c:v>0.32430567083795359</c:v>
                </c:pt>
                <c:pt idx="3">
                  <c:v>0.21062650927539509</c:v>
                </c:pt>
                <c:pt idx="4">
                  <c:v>0.12331774318024127</c:v>
                </c:pt>
                <c:pt idx="5">
                  <c:v>0.33604162641811575</c:v>
                </c:pt>
                <c:pt idx="6">
                  <c:v>0.23953434953148023</c:v>
                </c:pt>
                <c:pt idx="7">
                  <c:v>0.3593699795435441</c:v>
                </c:pt>
                <c:pt idx="8">
                  <c:v>0.17704217922557061</c:v>
                </c:pt>
                <c:pt idx="9">
                  <c:v>0.41553263817674913</c:v>
                </c:pt>
                <c:pt idx="10">
                  <c:v>0.27038205086195483</c:v>
                </c:pt>
                <c:pt idx="11">
                  <c:v>0.53965143238882662</c:v>
                </c:pt>
                <c:pt idx="12">
                  <c:v>0.27881810952729125</c:v>
                </c:pt>
                <c:pt idx="13">
                  <c:v>0.42714471390398184</c:v>
                </c:pt>
                <c:pt idx="14">
                  <c:v>0.248860535773683</c:v>
                </c:pt>
                <c:pt idx="15">
                  <c:v>0.38219596003682366</c:v>
                </c:pt>
                <c:pt idx="16">
                  <c:v>0.42754076423370618</c:v>
                </c:pt>
                <c:pt idx="17">
                  <c:v>0.68380218727745579</c:v>
                </c:pt>
                <c:pt idx="18">
                  <c:v>0.36390708933312443</c:v>
                </c:pt>
                <c:pt idx="19">
                  <c:v>0.43075827449192466</c:v>
                </c:pt>
                <c:pt idx="20">
                  <c:v>0.18894374746914799</c:v>
                </c:pt>
                <c:pt idx="21">
                  <c:v>0.23241032983210774</c:v>
                </c:pt>
                <c:pt idx="22">
                  <c:v>0.14806532783543486</c:v>
                </c:pt>
                <c:pt idx="23">
                  <c:v>0.43808867088876835</c:v>
                </c:pt>
                <c:pt idx="24">
                  <c:v>0.24806752187731651</c:v>
                </c:pt>
                <c:pt idx="25">
                  <c:v>0.21034327152595156</c:v>
                </c:pt>
                <c:pt idx="26">
                  <c:v>0.22913361292117296</c:v>
                </c:pt>
                <c:pt idx="27">
                  <c:v>0.171929060003186</c:v>
                </c:pt>
                <c:pt idx="28">
                  <c:v>0.30742579664577224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排出量比較シート!$CH$21:$CH$50</c:f>
              <c:numCache>
                <c:formatCode>0%</c:formatCode>
                <c:ptCount val="30"/>
                <c:pt idx="0">
                  <c:v>2.3736048013460735E-2</c:v>
                </c:pt>
                <c:pt idx="1">
                  <c:v>2.1316716909311233E-2</c:v>
                </c:pt>
                <c:pt idx="2">
                  <c:v>1.3758710547056985E-2</c:v>
                </c:pt>
                <c:pt idx="3">
                  <c:v>2.2437268317416159E-2</c:v>
                </c:pt>
                <c:pt idx="4">
                  <c:v>8.5025941916790915E-3</c:v>
                </c:pt>
                <c:pt idx="5">
                  <c:v>0</c:v>
                </c:pt>
                <c:pt idx="6">
                  <c:v>1.5013859934239086E-2</c:v>
                </c:pt>
                <c:pt idx="7">
                  <c:v>1.6446948346521689E-2</c:v>
                </c:pt>
                <c:pt idx="8">
                  <c:v>5.3973288567847506E-3</c:v>
                </c:pt>
                <c:pt idx="9">
                  <c:v>2.2221617785040709E-2</c:v>
                </c:pt>
                <c:pt idx="10">
                  <c:v>0</c:v>
                </c:pt>
                <c:pt idx="11">
                  <c:v>2.2669258962376891E-2</c:v>
                </c:pt>
                <c:pt idx="12">
                  <c:v>9.380938598246142E-3</c:v>
                </c:pt>
                <c:pt idx="13">
                  <c:v>2.3231546219023295E-2</c:v>
                </c:pt>
                <c:pt idx="14">
                  <c:v>1.3591201234356025E-2</c:v>
                </c:pt>
                <c:pt idx="15">
                  <c:v>1.3251923843801822E-3</c:v>
                </c:pt>
                <c:pt idx="16">
                  <c:v>3.9987088876239647E-2</c:v>
                </c:pt>
                <c:pt idx="17">
                  <c:v>1.2559729111063804E-2</c:v>
                </c:pt>
                <c:pt idx="18">
                  <c:v>8.8002974782350977E-3</c:v>
                </c:pt>
                <c:pt idx="19">
                  <c:v>0</c:v>
                </c:pt>
                <c:pt idx="20">
                  <c:v>1.8071483370955623E-2</c:v>
                </c:pt>
                <c:pt idx="21">
                  <c:v>5.2661505311088321E-3</c:v>
                </c:pt>
                <c:pt idx="22">
                  <c:v>8.5526801137580117E-3</c:v>
                </c:pt>
                <c:pt idx="23">
                  <c:v>3.5888518205932855E-2</c:v>
                </c:pt>
                <c:pt idx="24">
                  <c:v>2.7320945996491226E-2</c:v>
                </c:pt>
                <c:pt idx="25">
                  <c:v>5.191755482254143E-3</c:v>
                </c:pt>
                <c:pt idx="26">
                  <c:v>2.58569872460413E-2</c:v>
                </c:pt>
                <c:pt idx="27">
                  <c:v>1.5029392003365042E-2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c:ext uri="{02D57815-91ED-43cb-92C2-25804820EDAC}">
                        <c15:formulaRef>
                          <c15:sqref>排出量比較シート!$BW$21:$BW$50</c15:sqref>
                        </c15:formulaRef>
                      </c:ext>
                    </c:extLst>
                    <c:numCache>
                      <c:formatCode>0%</c:formatCode>
                      <c:ptCount val="30"/>
                      <c:pt idx="0">
                        <c:v>0.22318754897667759</c:v>
                      </c:pt>
                      <c:pt idx="1">
                        <c:v>9.8854352435702425E-2</c:v>
                      </c:pt>
                      <c:pt idx="2">
                        <c:v>0.11816666004590423</c:v>
                      </c:pt>
                      <c:pt idx="3">
                        <c:v>0.49905687236232465</c:v>
                      </c:pt>
                      <c:pt idx="4">
                        <c:v>0.74109827607169276</c:v>
                      </c:pt>
                      <c:pt idx="5">
                        <c:v>0.11513856914753962</c:v>
                      </c:pt>
                      <c:pt idx="6">
                        <c:v>0.32703609697100988</c:v>
                      </c:pt>
                      <c:pt idx="7">
                        <c:v>0</c:v>
                      </c:pt>
                      <c:pt idx="8">
                        <c:v>0.49553172625964609</c:v>
                      </c:pt>
                      <c:pt idx="9">
                        <c:v>8.5814764570644395E-3</c:v>
                      </c:pt>
                      <c:pt idx="10">
                        <c:v>0.14082548818607629</c:v>
                      </c:pt>
                      <c:pt idx="11">
                        <c:v>2.4447194206014964E-2</c:v>
                      </c:pt>
                      <c:pt idx="12">
                        <c:v>0.13038697431493082</c:v>
                      </c:pt>
                      <c:pt idx="13">
                        <c:v>0.10634217421218882</c:v>
                      </c:pt>
                      <c:pt idx="14">
                        <c:v>0.47326090363254447</c:v>
                      </c:pt>
                      <c:pt idx="15">
                        <c:v>0.14775624689944436</c:v>
                      </c:pt>
                      <c:pt idx="16">
                        <c:v>0</c:v>
                      </c:pt>
                      <c:pt idx="17">
                        <c:v>1.8216177521903996E-2</c:v>
                      </c:pt>
                      <c:pt idx="18">
                        <c:v>0.49900549038046205</c:v>
                      </c:pt>
                      <c:pt idx="19">
                        <c:v>9.4874502932109195E-2</c:v>
                      </c:pt>
                      <c:pt idx="20">
                        <c:v>0.25481192994455448</c:v>
                      </c:pt>
                      <c:pt idx="21">
                        <c:v>0.29567045514405643</c:v>
                      </c:pt>
                      <c:pt idx="22">
                        <c:v>0.65544947711390988</c:v>
                      </c:pt>
                      <c:pt idx="23">
                        <c:v>8.1560624130754503E-2</c:v>
                      </c:pt>
                      <c:pt idx="24">
                        <c:v>0.22177011047850945</c:v>
                      </c:pt>
                      <c:pt idx="25">
                        <c:v>0.36923351434774843</c:v>
                      </c:pt>
                      <c:pt idx="26">
                        <c:v>0.42537210534857239</c:v>
                      </c:pt>
                      <c:pt idx="27">
                        <c:v>0.52441575872589619</c:v>
                      </c:pt>
                      <c:pt idx="28">
                        <c:v>0.20482307050394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1.5539115519411133E-2</c:v>
                      </c:pt>
                      <c:pt idx="1">
                        <c:v>1.3616448147526503E-2</c:v>
                      </c:pt>
                      <c:pt idx="2">
                        <c:v>1.9511602753388837E-2</c:v>
                      </c:pt>
                      <c:pt idx="3">
                        <c:v>1.1193073945284232E-2</c:v>
                      </c:pt>
                      <c:pt idx="4">
                        <c:v>3.2434162482732412E-3</c:v>
                      </c:pt>
                      <c:pt idx="5">
                        <c:v>1.103256572882051E-2</c:v>
                      </c:pt>
                      <c:pt idx="6">
                        <c:v>9.003474965934892E-3</c:v>
                      </c:pt>
                      <c:pt idx="7">
                        <c:v>1.8830575498184246E-2</c:v>
                      </c:pt>
                      <c:pt idx="8">
                        <c:v>9.0682770782767874E-3</c:v>
                      </c:pt>
                      <c:pt idx="9">
                        <c:v>1.0509546337456245E-2</c:v>
                      </c:pt>
                      <c:pt idx="10">
                        <c:v>8.3912809649005649E-3</c:v>
                      </c:pt>
                      <c:pt idx="11">
                        <c:v>1.8488897186009084E-2</c:v>
                      </c:pt>
                      <c:pt idx="12">
                        <c:v>1.4003358764876397E-2</c:v>
                      </c:pt>
                      <c:pt idx="13">
                        <c:v>2.6698790269480022E-2</c:v>
                      </c:pt>
                      <c:pt idx="14">
                        <c:v>9.4265060162989998E-3</c:v>
                      </c:pt>
                      <c:pt idx="15">
                        <c:v>1.0728260552954311E-2</c:v>
                      </c:pt>
                      <c:pt idx="16">
                        <c:v>1.597876893562027E-2</c:v>
                      </c:pt>
                      <c:pt idx="17">
                        <c:v>8.7824042205143418E-3</c:v>
                      </c:pt>
                      <c:pt idx="18">
                        <c:v>2.9936866002941934E-3</c:v>
                      </c:pt>
                      <c:pt idx="19">
                        <c:v>1.2029945272897351E-2</c:v>
                      </c:pt>
                      <c:pt idx="20">
                        <c:v>1.0874616493897742E-2</c:v>
                      </c:pt>
                      <c:pt idx="21">
                        <c:v>9.5195768673452513E-3</c:v>
                      </c:pt>
                      <c:pt idx="22">
                        <c:v>2.8171682809409811E-3</c:v>
                      </c:pt>
                      <c:pt idx="23">
                        <c:v>1.7927919828823496E-2</c:v>
                      </c:pt>
                      <c:pt idx="24">
                        <c:v>6.5309976209748273E-3</c:v>
                      </c:pt>
                      <c:pt idx="25">
                        <c:v>7.9883617988949999E-3</c:v>
                      </c:pt>
                      <c:pt idx="26">
                        <c:v>8.9494372967364282E-3</c:v>
                      </c:pt>
                      <c:pt idx="27">
                        <c:v>4.9201341620733639E-3</c:v>
                      </c:pt>
                      <c:pt idx="28">
                        <c:v>1.9571447618375429E-2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0.10721947920171912</c:v>
                      </c:pt>
                      <c:pt idx="1">
                        <c:v>0.21111607101286659</c:v>
                      </c:pt>
                      <c:pt idx="2">
                        <c:v>0.14213477836209557</c:v>
                      </c:pt>
                      <c:pt idx="3">
                        <c:v>3.6184071209829138E-2</c:v>
                      </c:pt>
                      <c:pt idx="4">
                        <c:v>1.68315888192733E-2</c:v>
                      </c:pt>
                      <c:pt idx="5">
                        <c:v>0.17750639368783167</c:v>
                      </c:pt>
                      <c:pt idx="6">
                        <c:v>0.24406961781506861</c:v>
                      </c:pt>
                      <c:pt idx="7">
                        <c:v>5.5784380520645493E-2</c:v>
                      </c:pt>
                      <c:pt idx="8">
                        <c:v>8.6766679323863311E-2</c:v>
                      </c:pt>
                      <c:pt idx="9">
                        <c:v>0.26268113163934337</c:v>
                      </c:pt>
                      <c:pt idx="10">
                        <c:v>0.21016846280161541</c:v>
                      </c:pt>
                      <c:pt idx="11">
                        <c:v>6.0895506551606686E-2</c:v>
                      </c:pt>
                      <c:pt idx="12">
                        <c:v>0.16878342369140825</c:v>
                      </c:pt>
                      <c:pt idx="13">
                        <c:v>1.8715101403522345E-2</c:v>
                      </c:pt>
                      <c:pt idx="14">
                        <c:v>4.557118666755644E-2</c:v>
                      </c:pt>
                      <c:pt idx="15">
                        <c:v>6.8229720704692E-3</c:v>
                      </c:pt>
                      <c:pt idx="16">
                        <c:v>7.8572050773436389E-2</c:v>
                      </c:pt>
                      <c:pt idx="17">
                        <c:v>7.0822452993753088E-2</c:v>
                      </c:pt>
                      <c:pt idx="18">
                        <c:v>1.2791783402053059E-2</c:v>
                      </c:pt>
                      <c:pt idx="19">
                        <c:v>5.2982192713953706E-2</c:v>
                      </c:pt>
                      <c:pt idx="20">
                        <c:v>6.8999441032742026E-2</c:v>
                      </c:pt>
                      <c:pt idx="21">
                        <c:v>0.19746923067534708</c:v>
                      </c:pt>
                      <c:pt idx="22">
                        <c:v>5.1118733022185288E-2</c:v>
                      </c:pt>
                      <c:pt idx="23">
                        <c:v>1.7104968564952021E-2</c:v>
                      </c:pt>
                      <c:pt idx="24">
                        <c:v>0.19213654670274771</c:v>
                      </c:pt>
                      <c:pt idx="25">
                        <c:v>8.4454582780751075E-2</c:v>
                      </c:pt>
                      <c:pt idx="26">
                        <c:v>4.2955400688438471E-2</c:v>
                      </c:pt>
                      <c:pt idx="27">
                        <c:v>6.3262977642493667E-2</c:v>
                      </c:pt>
                      <c:pt idx="28">
                        <c:v>7.1750764693780403E-2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0.32520236512046485</c:v>
                      </c:pt>
                      <c:pt idx="1">
                        <c:v>0.34485815306665796</c:v>
                      </c:pt>
                      <c:pt idx="2">
                        <c:v>0.31529860784899411</c:v>
                      </c:pt>
                      <c:pt idx="3">
                        <c:v>0.20398686460209245</c:v>
                      </c:pt>
                      <c:pt idx="4">
                        <c:v>0.12086716673918915</c:v>
                      </c:pt>
                      <c:pt idx="5">
                        <c:v>0.32641620219954132</c:v>
                      </c:pt>
                      <c:pt idx="6">
                        <c:v>0.23375367510694936</c:v>
                      </c:pt>
                      <c:pt idx="7">
                        <c:v>0.34929551194481095</c:v>
                      </c:pt>
                      <c:pt idx="8">
                        <c:v>0.17356693828941958</c:v>
                      </c:pt>
                      <c:pt idx="9">
                        <c:v>0.36844996496777105</c:v>
                      </c:pt>
                      <c:pt idx="10">
                        <c:v>0.18813249561906539</c:v>
                      </c:pt>
                      <c:pt idx="11">
                        <c:v>0.52893180056557743</c:v>
                      </c:pt>
                      <c:pt idx="12">
                        <c:v>0.27253805759302541</c:v>
                      </c:pt>
                      <c:pt idx="13">
                        <c:v>0.41574006150731774</c:v>
                      </c:pt>
                      <c:pt idx="14">
                        <c:v>0.24279204318223169</c:v>
                      </c:pt>
                      <c:pt idx="15">
                        <c:v>0.36753814242489913</c:v>
                      </c:pt>
                      <c:pt idx="16">
                        <c:v>0.35581554717573116</c:v>
                      </c:pt>
                      <c:pt idx="17">
                        <c:v>0.2374306785839074</c:v>
                      </c:pt>
                      <c:pt idx="18">
                        <c:v>5.9198178283326124E-2</c:v>
                      </c:pt>
                      <c:pt idx="19">
                        <c:v>0.41959473355362764</c:v>
                      </c:pt>
                      <c:pt idx="20">
                        <c:v>0.17095068372055591</c:v>
                      </c:pt>
                      <c:pt idx="21">
                        <c:v>0.18778711914307719</c:v>
                      </c:pt>
                      <c:pt idx="22">
                        <c:v>0.14435258729620512</c:v>
                      </c:pt>
                      <c:pt idx="23">
                        <c:v>0.42671645526085422</c:v>
                      </c:pt>
                      <c:pt idx="24">
                        <c:v>0.24233112118718589</c:v>
                      </c:pt>
                      <c:pt idx="25">
                        <c:v>0.20510495136493259</c:v>
                      </c:pt>
                      <c:pt idx="26">
                        <c:v>0.2218949184297361</c:v>
                      </c:pt>
                      <c:pt idx="27">
                        <c:v>0.1653123217326864</c:v>
                      </c:pt>
                      <c:pt idx="28">
                        <c:v>0.28616545079238542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0.13538605983729193</c:v>
                      </c:pt>
                      <c:pt idx="1">
                        <c:v>0.12485950816812183</c:v>
                      </c:pt>
                      <c:pt idx="2">
                        <c:v>0.12516330028647307</c:v>
                      </c:pt>
                      <c:pt idx="3">
                        <c:v>0.10534113695423303</c:v>
                      </c:pt>
                      <c:pt idx="4">
                        <c:v>4.5830397086672844E-2</c:v>
                      </c:pt>
                      <c:pt idx="5">
                        <c:v>0.13857814110657332</c:v>
                      </c:pt>
                      <c:pt idx="6">
                        <c:v>9.4128063410573851E-2</c:v>
                      </c:pt>
                      <c:pt idx="7">
                        <c:v>0.14168266312398337</c:v>
                      </c:pt>
                      <c:pt idx="8">
                        <c:v>6.0381886175391537E-2</c:v>
                      </c:pt>
                      <c:pt idx="9">
                        <c:v>0.124157548240453</c:v>
                      </c:pt>
                      <c:pt idx="10">
                        <c:v>7.2839445540040029E-2</c:v>
                      </c:pt>
                      <c:pt idx="11">
                        <c:v>0.1259432124708709</c:v>
                      </c:pt>
                      <c:pt idx="12">
                        <c:v>0.103515046674756</c:v>
                      </c:pt>
                      <c:pt idx="13">
                        <c:v>0.17689212471650245</c:v>
                      </c:pt>
                      <c:pt idx="14">
                        <c:v>0.10556905181321208</c:v>
                      </c:pt>
                      <c:pt idx="15">
                        <c:v>0.21081626970129783</c:v>
                      </c:pt>
                      <c:pt idx="16">
                        <c:v>0.14896771296636835</c:v>
                      </c:pt>
                      <c:pt idx="17">
                        <c:v>6.2348245361649755E-2</c:v>
                      </c:pt>
                      <c:pt idx="18">
                        <c:v>2.5153203749279887E-2</c:v>
                      </c:pt>
                      <c:pt idx="19">
                        <c:v>0.17360415280983779</c:v>
                      </c:pt>
                      <c:pt idx="20">
                        <c:v>9.3509242318060765E-2</c:v>
                      </c:pt>
                      <c:pt idx="21">
                        <c:v>6.9156739213892482E-2</c:v>
                      </c:pt>
                      <c:pt idx="22">
                        <c:v>6.7661777665204328E-2</c:v>
                      </c:pt>
                      <c:pt idx="23">
                        <c:v>0.16747833598563788</c:v>
                      </c:pt>
                      <c:pt idx="24">
                        <c:v>8.3222877230342107E-2</c:v>
                      </c:pt>
                      <c:pt idx="25">
                        <c:v>8.8862534987637132E-2</c:v>
                      </c:pt>
                      <c:pt idx="26">
                        <c:v>0.11538993957256456</c:v>
                      </c:pt>
                      <c:pt idx="27">
                        <c:v>0.10212952480329303</c:v>
                      </c:pt>
                      <c:pt idx="28">
                        <c:v>0.12308846841470829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0.18981630528317289</c:v>
                      </c:pt>
                      <c:pt idx="1">
                        <c:v>0.2199986448985361</c:v>
                      </c:pt>
                      <c:pt idx="2">
                        <c:v>0.19013530756252103</c:v>
                      </c:pt>
                      <c:pt idx="3">
                        <c:v>9.8645727647859435E-2</c:v>
                      </c:pt>
                      <c:pt idx="4">
                        <c:v>7.5036769652516294E-2</c:v>
                      </c:pt>
                      <c:pt idx="5">
                        <c:v>0.187838061092968</c:v>
                      </c:pt>
                      <c:pt idx="6">
                        <c:v>0.13962561169637552</c:v>
                      </c:pt>
                      <c:pt idx="7">
                        <c:v>0.20761284882082762</c:v>
                      </c:pt>
                      <c:pt idx="8">
                        <c:v>0.11318505211402806</c:v>
                      </c:pt>
                      <c:pt idx="9">
                        <c:v>0.24429241672731808</c:v>
                      </c:pt>
                      <c:pt idx="10">
                        <c:v>0.11529305007902535</c:v>
                      </c:pt>
                      <c:pt idx="11">
                        <c:v>0.40298858809470656</c:v>
                      </c:pt>
                      <c:pt idx="12">
                        <c:v>0.16902301091826941</c:v>
                      </c:pt>
                      <c:pt idx="13">
                        <c:v>0.23884793679081534</c:v>
                      </c:pt>
                      <c:pt idx="14">
                        <c:v>0.13722299136901964</c:v>
                      </c:pt>
                      <c:pt idx="15">
                        <c:v>0.15672187272360133</c:v>
                      </c:pt>
                      <c:pt idx="16">
                        <c:v>0.20684783420936279</c:v>
                      </c:pt>
                      <c:pt idx="17">
                        <c:v>0.17508243322225764</c:v>
                      </c:pt>
                      <c:pt idx="18">
                        <c:v>3.4044974534046243E-2</c:v>
                      </c:pt>
                      <c:pt idx="19">
                        <c:v>0.24599058074378982</c:v>
                      </c:pt>
                      <c:pt idx="20">
                        <c:v>7.744144140249512E-2</c:v>
                      </c:pt>
                      <c:pt idx="21">
                        <c:v>0.11863037992918471</c:v>
                      </c:pt>
                      <c:pt idx="22">
                        <c:v>7.6690809631000806E-2</c:v>
                      </c:pt>
                      <c:pt idx="23">
                        <c:v>0.25923811927521634</c:v>
                      </c:pt>
                      <c:pt idx="24">
                        <c:v>0.15910824395684378</c:v>
                      </c:pt>
                      <c:pt idx="25">
                        <c:v>0.11624241637729547</c:v>
                      </c:pt>
                      <c:pt idx="26">
                        <c:v>0.10650497885717156</c:v>
                      </c:pt>
                      <c:pt idx="27">
                        <c:v>6.3182796929393353E-2</c:v>
                      </c:pt>
                      <c:pt idx="28">
                        <c:v>0.16307698237767712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8.4091913386242136E-3</c:v>
                      </c:pt>
                      <c:pt idx="1">
                        <c:v>8.3079647053937791E-3</c:v>
                      </c:pt>
                      <c:pt idx="2">
                        <c:v>9.0070629889594783E-3</c:v>
                      </c:pt>
                      <c:pt idx="3">
                        <c:v>6.6396446733026282E-3</c:v>
                      </c:pt>
                      <c:pt idx="4">
                        <c:v>2.4505764410521209E-3</c:v>
                      </c:pt>
                      <c:pt idx="5">
                        <c:v>9.6254242185744524E-3</c:v>
                      </c:pt>
                      <c:pt idx="6">
                        <c:v>5.7806744245308787E-3</c:v>
                      </c:pt>
                      <c:pt idx="7">
                        <c:v>1.0074467598733133E-2</c:v>
                      </c:pt>
                      <c:pt idx="8">
                        <c:v>3.475240936151027E-3</c:v>
                      </c:pt>
                      <c:pt idx="9">
                        <c:v>8.779424504322576E-3</c:v>
                      </c:pt>
                      <c:pt idx="10">
                        <c:v>5.606835939063662E-3</c:v>
                      </c:pt>
                      <c:pt idx="11">
                        <c:v>1.0719631823249235E-2</c:v>
                      </c:pt>
                      <c:pt idx="12">
                        <c:v>6.2800519342657984E-3</c:v>
                      </c:pt>
                      <c:pt idx="13">
                        <c:v>1.14046523966641E-2</c:v>
                      </c:pt>
                      <c:pt idx="14">
                        <c:v>6.0684925914513193E-3</c:v>
                      </c:pt>
                      <c:pt idx="15">
                        <c:v>1.4657817611924504E-2</c:v>
                      </c:pt>
                      <c:pt idx="16">
                        <c:v>9.6288072300868277E-3</c:v>
                      </c:pt>
                      <c:pt idx="17">
                        <c:v>5.5030774910195682E-3</c:v>
                      </c:pt>
                      <c:pt idx="18">
                        <c:v>2.3378244503321974E-3</c:v>
                      </c:pt>
                      <c:pt idx="19">
                        <c:v>1.1163540938297025E-2</c:v>
                      </c:pt>
                      <c:pt idx="20">
                        <c:v>7.4401591498561926E-3</c:v>
                      </c:pt>
                      <c:pt idx="21">
                        <c:v>4.3101649110454717E-3</c:v>
                      </c:pt>
                      <c:pt idx="22">
                        <c:v>3.712740539229745E-3</c:v>
                      </c:pt>
                      <c:pt idx="23">
                        <c:v>1.1372215627914153E-2</c:v>
                      </c:pt>
                      <c:pt idx="24">
                        <c:v>5.7364006901306367E-3</c:v>
                      </c:pt>
                      <c:pt idx="25">
                        <c:v>5.2383201610189424E-3</c:v>
                      </c:pt>
                      <c:pt idx="26">
                        <c:v>7.2386944914368239E-3</c:v>
                      </c:pt>
                      <c:pt idx="27">
                        <c:v>6.6167382704995937E-3</c:v>
                      </c:pt>
                      <c:pt idx="28">
                        <c:v>8.9210752843715147E-3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2.9951849120154774E-2</c:v>
                      </c:pt>
                      <c:pt idx="2">
                        <c:v>0</c:v>
                      </c:pt>
                      <c:pt idx="3">
                        <c:v>0</c:v>
                      </c:pt>
                      <c:pt idx="4">
                        <c:v>0</c:v>
                      </c:pt>
                      <c:pt idx="5">
                        <c:v>0</c:v>
                      </c:pt>
                      <c:pt idx="6">
                        <c:v>0</c:v>
                      </c:pt>
                      <c:pt idx="7">
                        <c:v>0</c:v>
                      </c:pt>
                      <c:pt idx="8">
                        <c:v>0</c:v>
                      </c:pt>
                      <c:pt idx="9">
                        <c:v>3.8303248704655471E-2</c:v>
                      </c:pt>
                      <c:pt idx="10">
                        <c:v>7.6642719303825782E-2</c:v>
                      </c:pt>
                      <c:pt idx="11">
                        <c:v>0</c:v>
                      </c:pt>
                      <c:pt idx="12">
                        <c:v>0</c:v>
                      </c:pt>
                      <c:pt idx="13">
                        <c:v>0</c:v>
                      </c:pt>
                      <c:pt idx="14">
                        <c:v>0</c:v>
                      </c:pt>
                      <c:pt idx="15">
                        <c:v>0</c:v>
                      </c:pt>
                      <c:pt idx="16">
                        <c:v>6.2096409827888208E-2</c:v>
                      </c:pt>
                      <c:pt idx="17">
                        <c:v>0.44086843120252872</c:v>
                      </c:pt>
                      <c:pt idx="18">
                        <c:v>0.3023710865994661</c:v>
                      </c:pt>
                      <c:pt idx="19">
                        <c:v>0</c:v>
                      </c:pt>
                      <c:pt idx="20">
                        <c:v>1.0552904598735908E-2</c:v>
                      </c:pt>
                      <c:pt idx="21">
                        <c:v>4.0313045777985064E-2</c:v>
                      </c:pt>
                      <c:pt idx="22">
                        <c:v>0</c:v>
                      </c:pt>
                      <c:pt idx="23">
                        <c:v>0</c:v>
                      </c:pt>
                      <c:pt idx="24">
                        <c:v>0</c:v>
                      </c:pt>
                      <c:pt idx="25">
                        <c:v>0</c:v>
                      </c:pt>
                      <c:pt idx="26">
                        <c:v>0</c:v>
                      </c:pt>
                      <c:pt idx="27">
                        <c:v>0</c:v>
                      </c:pt>
                      <c:pt idx="28">
                        <c:v>1.2339270569015324E-2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排出量比較シート!$BE$21:$BE$50</c:f>
              <c:numCache>
                <c:formatCode>#,##0_);[Red]\(#,##0\)</c:formatCode>
                <c:ptCount val="30"/>
                <c:pt idx="0">
                  <c:v>16.552900694615968</c:v>
                </c:pt>
                <c:pt idx="1">
                  <c:v>15.014884598195248</c:v>
                </c:pt>
                <c:pt idx="2">
                  <c:v>12.576777646091735</c:v>
                </c:pt>
                <c:pt idx="3">
                  <c:v>33.196577564318936</c:v>
                </c:pt>
                <c:pt idx="4">
                  <c:v>123.69643106115382</c:v>
                </c:pt>
                <c:pt idx="5">
                  <c:v>12.512107645171058</c:v>
                </c:pt>
                <c:pt idx="6">
                  <c:v>39.337166868601173</c:v>
                </c:pt>
                <c:pt idx="7">
                  <c:v>2.859520968797475</c:v>
                </c:pt>
                <c:pt idx="8">
                  <c:v>67.555603802751264</c:v>
                </c:pt>
                <c:pt idx="9">
                  <c:v>12.85317833031198</c:v>
                </c:pt>
                <c:pt idx="10">
                  <c:v>25.174603782944402</c:v>
                </c:pt>
                <c:pt idx="11">
                  <c:v>3.7277271180857801</c:v>
                </c:pt>
                <c:pt idx="12">
                  <c:v>19.653477231928811</c:v>
                </c:pt>
                <c:pt idx="13">
                  <c:v>5.2693315541291659</c:v>
                </c:pt>
                <c:pt idx="14">
                  <c:v>33.598708188526665</c:v>
                </c:pt>
                <c:pt idx="15">
                  <c:v>4.3761874209607727</c:v>
                </c:pt>
                <c:pt idx="16">
                  <c:v>3.5822323711195296</c:v>
                </c:pt>
                <c:pt idx="17">
                  <c:v>6.7362121432534332</c:v>
                </c:pt>
                <c:pt idx="18">
                  <c:v>85.121406799706705</c:v>
                </c:pt>
                <c:pt idx="19">
                  <c:v>5.6065243112517926</c:v>
                </c:pt>
                <c:pt idx="20">
                  <c:v>17.911538297969784</c:v>
                </c:pt>
                <c:pt idx="21">
                  <c:v>45.019739295548135</c:v>
                </c:pt>
                <c:pt idx="22">
                  <c:v>71.629016499218324</c:v>
                </c:pt>
                <c:pt idx="23">
                  <c:v>3.9632281801337119</c:v>
                </c:pt>
                <c:pt idx="24">
                  <c:v>27.537133155616324</c:v>
                </c:pt>
                <c:pt idx="25">
                  <c:v>33.466661496516409</c:v>
                </c:pt>
                <c:pt idx="26">
                  <c:v>23.97535173805797</c:v>
                </c:pt>
                <c:pt idx="27">
                  <c:v>33.3005695593071</c:v>
                </c:pt>
                <c:pt idx="28">
                  <c:v>12.669925286845046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排出量比較シート!$BI$21:$BI$50</c:f>
              <c:numCache>
                <c:formatCode>#,##0_);[Red]\(#,##0\)</c:formatCode>
                <c:ptCount val="30"/>
                <c:pt idx="0">
                  <c:v>5.0180121117703083</c:v>
                </c:pt>
                <c:pt idx="1">
                  <c:v>6.028880329001276</c:v>
                </c:pt>
                <c:pt idx="2">
                  <c:v>4.7520210197462776</c:v>
                </c:pt>
                <c:pt idx="3">
                  <c:v>5.2854533067730038</c:v>
                </c:pt>
                <c:pt idx="4">
                  <c:v>10.418120399139374</c:v>
                </c:pt>
                <c:pt idx="5">
                  <c:v>6.1175195390892645</c:v>
                </c:pt>
                <c:pt idx="6">
                  <c:v>4.9563231718855123</c:v>
                </c:pt>
                <c:pt idx="7">
                  <c:v>7.7874365459802277</c:v>
                </c:pt>
                <c:pt idx="8">
                  <c:v>9.8893750062419397</c:v>
                </c:pt>
                <c:pt idx="9">
                  <c:v>5.0561534187758594</c:v>
                </c:pt>
                <c:pt idx="10">
                  <c:v>10.286556583658696</c:v>
                </c:pt>
                <c:pt idx="11">
                  <c:v>4.9649602709422274</c:v>
                </c:pt>
                <c:pt idx="12">
                  <c:v>9.6350002881210965</c:v>
                </c:pt>
                <c:pt idx="13">
                  <c:v>4.7419281740223509</c:v>
                </c:pt>
                <c:pt idx="14">
                  <c:v>5.7723937044357569</c:v>
                </c:pt>
                <c:pt idx="15">
                  <c:v>5.1481704185589683</c:v>
                </c:pt>
                <c:pt idx="16">
                  <c:v>8.4502475354628768</c:v>
                </c:pt>
                <c:pt idx="17">
                  <c:v>7.4339303104379884</c:v>
                </c:pt>
                <c:pt idx="18">
                  <c:v>6.184613634684557</c:v>
                </c:pt>
                <c:pt idx="19">
                  <c:v>6.8340355329224884</c:v>
                </c:pt>
                <c:pt idx="20">
                  <c:v>7.2876125384445336</c:v>
                </c:pt>
                <c:pt idx="21">
                  <c:v>8.6308895586967118</c:v>
                </c:pt>
                <c:pt idx="22">
                  <c:v>5.4964377513094895</c:v>
                </c:pt>
                <c:pt idx="23">
                  <c:v>4.5031528765106046</c:v>
                </c:pt>
                <c:pt idx="24">
                  <c:v>6.3370543812561158</c:v>
                </c:pt>
                <c:pt idx="25">
                  <c:v>8.6710539878736856</c:v>
                </c:pt>
                <c:pt idx="26">
                  <c:v>6.3762422325168044</c:v>
                </c:pt>
                <c:pt idx="27">
                  <c:v>4.83747272878316</c:v>
                </c:pt>
                <c:pt idx="28">
                  <c:v>6.4370098120022812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排出量比較シート!$BJ$21:$BJ$50</c:f>
              <c:numCache>
                <c:formatCode>#,##0_);[Red]\(#,##0\)</c:formatCode>
                <c:ptCount val="30"/>
                <c:pt idx="0">
                  <c:v>9.1788483287321583</c:v>
                </c:pt>
                <c:pt idx="1">
                  <c:v>6.5913008877411148</c:v>
                </c:pt>
                <c:pt idx="2">
                  <c:v>12.423270990369534</c:v>
                </c:pt>
                <c:pt idx="3">
                  <c:v>8.1103425497548329</c:v>
                </c:pt>
                <c:pt idx="4">
                  <c:v>6.9712281485753191</c:v>
                </c:pt>
                <c:pt idx="5">
                  <c:v>8.7267553622117635</c:v>
                </c:pt>
                <c:pt idx="6">
                  <c:v>6.2555479592043852</c:v>
                </c:pt>
                <c:pt idx="7">
                  <c:v>13.274045435573933</c:v>
                </c:pt>
                <c:pt idx="8">
                  <c:v>15.950192572953538</c:v>
                </c:pt>
                <c:pt idx="9">
                  <c:v>7.7377902246991566</c:v>
                </c:pt>
                <c:pt idx="10">
                  <c:v>15.647903527535245</c:v>
                </c:pt>
                <c:pt idx="11">
                  <c:v>7.0207279892165646</c:v>
                </c:pt>
                <c:pt idx="12">
                  <c:v>15.381177899224989</c:v>
                </c:pt>
                <c:pt idx="13">
                  <c:v>9.072983781583174</c:v>
                </c:pt>
                <c:pt idx="14">
                  <c:v>7.5390081100166118</c:v>
                </c:pt>
                <c:pt idx="15">
                  <c:v>6.7956960736458552</c:v>
                </c:pt>
                <c:pt idx="16">
                  <c:v>8.1412104662611693</c:v>
                </c:pt>
                <c:pt idx="17">
                  <c:v>6.7391696538152086</c:v>
                </c:pt>
                <c:pt idx="18">
                  <c:v>12.417692332388738</c:v>
                </c:pt>
                <c:pt idx="19">
                  <c:v>7.5202546097209879</c:v>
                </c:pt>
                <c:pt idx="20">
                  <c:v>17.239366443119795</c:v>
                </c:pt>
                <c:pt idx="21">
                  <c:v>14.62545528567925</c:v>
                </c:pt>
                <c:pt idx="22">
                  <c:v>8.0336489136149893</c:v>
                </c:pt>
                <c:pt idx="23">
                  <c:v>9.4141028779521196</c:v>
                </c:pt>
                <c:pt idx="24">
                  <c:v>13.585225335269239</c:v>
                </c:pt>
                <c:pt idx="25">
                  <c:v>14.72770010986485</c:v>
                </c:pt>
                <c:pt idx="26">
                  <c:v>7.0729300057702815</c:v>
                </c:pt>
                <c:pt idx="27">
                  <c:v>7.550108617979955</c:v>
                </c:pt>
                <c:pt idx="28">
                  <c:v>10.523330589171158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排出量比較シート!$BK$21:$BK$50</c:f>
              <c:numCache>
                <c:formatCode>#,##0_);[Red]\(#,##0\)</c:formatCode>
                <c:ptCount val="30"/>
                <c:pt idx="0">
                  <c:v>15.962712882463508</c:v>
                </c:pt>
                <c:pt idx="1">
                  <c:v>17.777210898599016</c:v>
                </c:pt>
                <c:pt idx="2">
                  <c:v>14.576591193056878</c:v>
                </c:pt>
                <c:pt idx="3">
                  <c:v>12.795834498058605</c:v>
                </c:pt>
                <c:pt idx="4">
                  <c:v>20.040068530888725</c:v>
                </c:pt>
                <c:pt idx="5">
                  <c:v>13.845571724985408</c:v>
                </c:pt>
                <c:pt idx="6">
                  <c:v>16.242808844848117</c:v>
                </c:pt>
                <c:pt idx="7">
                  <c:v>13.772386219751354</c:v>
                </c:pt>
                <c:pt idx="8">
                  <c:v>20.224662069740898</c:v>
                </c:pt>
                <c:pt idx="9">
                  <c:v>18.95472997068044</c:v>
                </c:pt>
                <c:pt idx="10">
                  <c:v>18.940013098166304</c:v>
                </c:pt>
                <c:pt idx="11">
                  <c:v>19.374384278683486</c:v>
                </c:pt>
                <c:pt idx="12">
                  <c:v>17.49746027234076</c:v>
                </c:pt>
                <c:pt idx="13">
                  <c:v>14.831480415791162</c:v>
                </c:pt>
                <c:pt idx="14">
                  <c:v>15.828218564553806</c:v>
                </c:pt>
                <c:pt idx="15">
                  <c:v>10.117879466087917</c:v>
                </c:pt>
                <c:pt idx="16">
                  <c:v>16.198171209132983</c:v>
                </c:pt>
                <c:pt idx="17">
                  <c:v>47.088405984918509</c:v>
                </c:pt>
                <c:pt idx="18">
                  <c:v>60.172547251776685</c:v>
                </c:pt>
                <c:pt idx="19">
                  <c:v>15.104806282320597</c:v>
                </c:pt>
                <c:pt idx="20">
                  <c:v>10.111786258296378</c:v>
                </c:pt>
                <c:pt idx="21">
                  <c:v>20.815397696459627</c:v>
                </c:pt>
                <c:pt idx="22">
                  <c:v>14.950651836316212</c:v>
                </c:pt>
                <c:pt idx="23">
                  <c:v>14.891440597935523</c:v>
                </c:pt>
                <c:pt idx="24">
                  <c:v>16.247518041010551</c:v>
                </c:pt>
                <c:pt idx="25">
                  <c:v>15.247663011849435</c:v>
                </c:pt>
                <c:pt idx="26">
                  <c:v>11.510212344273342</c:v>
                </c:pt>
                <c:pt idx="27">
                  <c:v>9.6614015088779386</c:v>
                </c:pt>
                <c:pt idx="28">
                  <c:v>13.152537287482506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排出量比較シート!$BQ$21:$BQ$50</c:f>
              <c:numCache>
                <c:formatCode>#,##0_);[Red]\(#,##0\)</c:formatCode>
                <c:ptCount val="30"/>
                <c:pt idx="0">
                  <c:v>1.1357272014937101</c:v>
                </c:pt>
                <c:pt idx="1">
                  <c:v>0.98912555638294786</c:v>
                </c:pt>
                <c:pt idx="2">
                  <c:v>0.61841378989719042</c:v>
                </c:pt>
                <c:pt idx="3">
                  <c:v>1.3630932448431829</c:v>
                </c:pt>
                <c:pt idx="4">
                  <c:v>1.3817360413621871</c:v>
                </c:pt>
                <c:pt idx="5">
                  <c:v>0</c:v>
                </c:pt>
                <c:pt idx="6">
                  <c:v>1.018088877074057</c:v>
                </c:pt>
                <c:pt idx="7">
                  <c:v>0.63030786559385232</c:v>
                </c:pt>
                <c:pt idx="8">
                  <c:v>0.6165714446423084</c:v>
                </c:pt>
                <c:pt idx="9">
                  <c:v>1.0136502549480959</c:v>
                </c:pt>
                <c:pt idx="10">
                  <c:v>0</c:v>
                </c:pt>
                <c:pt idx="11">
                  <c:v>0.81386411318487428</c:v>
                </c:pt>
                <c:pt idx="12">
                  <c:v>0.58870853374039289</c:v>
                </c:pt>
                <c:pt idx="13">
                  <c:v>0.80665454015999993</c:v>
                </c:pt>
                <c:pt idx="14">
                  <c:v>0.86443799947396094</c:v>
                </c:pt>
                <c:pt idx="15">
                  <c:v>3.5081838157694001E-2</c:v>
                </c:pt>
                <c:pt idx="16">
                  <c:v>1.514984689081216</c:v>
                </c:pt>
                <c:pt idx="17">
                  <c:v>0.86489577606806012</c:v>
                </c:pt>
                <c:pt idx="18">
                  <c:v>1.4551415219999999</c:v>
                </c:pt>
                <c:pt idx="19">
                  <c:v>0</c:v>
                </c:pt>
                <c:pt idx="20">
                  <c:v>0.96713958342177364</c:v>
                </c:pt>
                <c:pt idx="21">
                  <c:v>0.47165294982214989</c:v>
                </c:pt>
                <c:pt idx="22">
                  <c:v>0.86359274326734092</c:v>
                </c:pt>
                <c:pt idx="23">
                  <c:v>1.2199168171305439</c:v>
                </c:pt>
                <c:pt idx="24">
                  <c:v>1.78942232992112</c:v>
                </c:pt>
                <c:pt idx="25">
                  <c:v>0.37634737474151259</c:v>
                </c:pt>
                <c:pt idx="26">
                  <c:v>1.298890241334826</c:v>
                </c:pt>
                <c:pt idx="27">
                  <c:v>0.84456339478700271</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排出量比較シート!$BR$21:$BR$50</c:f>
              <c:numCache>
                <c:formatCode>#,##0_);[Red]\(#,##0\)</c:formatCode>
                <c:ptCount val="30"/>
                <c:pt idx="0">
                  <c:v>47.848201219075648</c:v>
                </c:pt>
                <c:pt idx="1">
                  <c:v>46.4014022699196</c:v>
                </c:pt>
                <c:pt idx="2">
                  <c:v>44.947074639161613</c:v>
                </c:pt>
                <c:pt idx="3">
                  <c:v>60.751301163748558</c:v>
                </c:pt>
                <c:pt idx="4">
                  <c:v>162.50758418111943</c:v>
                </c:pt>
                <c:pt idx="5">
                  <c:v>41.201954271457495</c:v>
                </c:pt>
                <c:pt idx="6">
                  <c:v>67.809935721613257</c:v>
                </c:pt>
                <c:pt idx="7">
                  <c:v>38.323697035696838</c:v>
                </c:pt>
                <c:pt idx="8">
                  <c:v>114.23640489632994</c:v>
                </c:pt>
                <c:pt idx="9">
                  <c:v>45.615502199415538</c:v>
                </c:pt>
                <c:pt idx="10">
                  <c:v>70.049076992304649</c:v>
                </c:pt>
                <c:pt idx="11">
                  <c:v>35.901663770112933</c:v>
                </c:pt>
                <c:pt idx="12">
                  <c:v>62.755824225356051</c:v>
                </c:pt>
                <c:pt idx="13">
                  <c:v>34.72237846568585</c:v>
                </c:pt>
                <c:pt idx="14">
                  <c:v>63.602766567006803</c:v>
                </c:pt>
                <c:pt idx="15">
                  <c:v>26.473015217411206</c:v>
                </c:pt>
                <c:pt idx="16">
                  <c:v>37.886846271057777</c:v>
                </c:pt>
                <c:pt idx="17">
                  <c:v>68.862613868493199</c:v>
                </c:pt>
                <c:pt idx="18">
                  <c:v>165.35140154055668</c:v>
                </c:pt>
                <c:pt idx="19">
                  <c:v>35.065620736215863</c:v>
                </c:pt>
                <c:pt idx="20">
                  <c:v>53.517443121252263</c:v>
                </c:pt>
                <c:pt idx="21">
                  <c:v>89.563134786205865</c:v>
                </c:pt>
                <c:pt idx="22">
                  <c:v>100.97334774372636</c:v>
                </c:pt>
                <c:pt idx="23">
                  <c:v>33.991841349662501</c:v>
                </c:pt>
                <c:pt idx="24">
                  <c:v>65.496353243073358</c:v>
                </c:pt>
                <c:pt idx="25">
                  <c:v>72.489425980845894</c:v>
                </c:pt>
                <c:pt idx="26">
                  <c:v>50.233626561953223</c:v>
                </c:pt>
                <c:pt idx="27">
                  <c:v>56.194115809735159</c:v>
                </c:pt>
                <c:pt idx="28">
                  <c:v>42.782802975500985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c:ext uri="{02D57815-91ED-43cb-92C2-25804820EDAC}">
                        <c15:formulaRef>
                          <c15:sqref>排出量比較シート!$BF$21:$BF$68</c15:sqref>
                        </c15:formulaRef>
                      </c:ext>
                    </c:extLst>
                    <c:numCache>
                      <c:formatCode>#,##0_);[Red]\(#,##0\)</c:formatCode>
                      <c:ptCount val="48"/>
                      <c:pt idx="0">
                        <c:v>10.67912275302837</c:v>
                      </c:pt>
                      <c:pt idx="1">
                        <c:v>4.5869805735014344</c:v>
                      </c:pt>
                      <c:pt idx="2">
                        <c:v>5.3112456889436936</c:v>
                      </c:pt>
                      <c:pt idx="3">
                        <c:v>30.318354350722011</c:v>
                      </c:pt>
                      <c:pt idx="4">
                        <c:v>120.4340904852031</c:v>
                      </c:pt>
                      <c:pt idx="5">
                        <c:v>4.7439340608979741</c:v>
                      </c:pt>
                      <c:pt idx="6">
                        <c:v>22.17629671425146</c:v>
                      </c:pt>
                      <c:pt idx="7">
                        <c:v>0</c:v>
                      </c:pt>
                      <c:pt idx="8">
                        <c:v>56.607762919974263</c:v>
                      </c:pt>
                      <c:pt idx="9">
                        <c:v>0.39144835820145563</c:v>
                      </c:pt>
                      <c:pt idx="10">
                        <c:v>9.8646954644253473</c:v>
                      </c:pt>
                      <c:pt idx="11">
                        <c:v>0.87769494650700219</c:v>
                      </c:pt>
                      <c:pt idx="12">
                        <c:v>8.1825420413838135</c:v>
                      </c:pt>
                      <c:pt idx="13">
                        <c:v>3.6924532198595181</c:v>
                      </c:pt>
                      <c:pt idx="14">
                        <c:v>30.10070277903143</c:v>
                      </c:pt>
                      <c:pt idx="15">
                        <c:v>3.9115533726365581</c:v>
                      </c:pt>
                      <c:pt idx="16">
                        <c:v>0</c:v>
                      </c:pt>
                      <c:pt idx="17">
                        <c:v>1.2544135988508001</c:v>
                      </c:pt>
                      <c:pt idx="18">
                        <c:v>82.511257210842174</c:v>
                      </c:pt>
                      <c:pt idx="19">
                        <c:v>3.3268333373543411</c:v>
                      </c:pt>
                      <c:pt idx="20">
                        <c:v>13.63688296742421</c:v>
                      </c:pt>
                      <c:pt idx="21">
                        <c:v>26.48117282636596</c:v>
                      </c:pt>
                      <c:pt idx="22">
                        <c:v>66.182927981066442</c:v>
                      </c:pt>
                      <c:pt idx="23">
                        <c:v>2.772395795832062</c:v>
                      </c:pt>
                      <c:pt idx="24">
                        <c:v>14.52513349465586</c:v>
                      </c:pt>
                      <c:pt idx="25">
                        <c:v>26.76552550795871</c:v>
                      </c:pt>
                      <c:pt idx="26">
                        <c:v>21.36798348995201</c:v>
                      </c:pt>
                      <c:pt idx="27">
                        <c:v>29.46907987829314</c:v>
                      </c:pt>
                      <c:pt idx="28">
                        <c:v>8.7629050702072124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0.74351872613924508</c:v>
                      </c:pt>
                      <c:pt idx="1">
                        <c:v>0.63182228798087881</c:v>
                      </c:pt>
                      <c:pt idx="2">
                        <c:v>0.87698946528623922</c:v>
                      </c:pt>
                      <c:pt idx="3">
                        <c:v>0.67999380619806959</c:v>
                      </c:pt>
                      <c:pt idx="4">
                        <c:v>0.52707973900067429</c:v>
                      </c:pt>
                      <c:pt idx="5">
                        <c:v>0.45456326865571178</c:v>
                      </c:pt>
                      <c:pt idx="6">
                        <c:v>0.61052505871119911</c:v>
                      </c:pt>
                      <c:pt idx="7">
                        <c:v>0.72165727040022909</c:v>
                      </c:pt>
                      <c:pt idx="8">
                        <c:v>1.0359273720261351</c:v>
                      </c:pt>
                      <c:pt idx="9">
                        <c:v>0.47939823407109483</c:v>
                      </c:pt>
                      <c:pt idx="10">
                        <c:v>0.58780148637438012</c:v>
                      </c:pt>
                      <c:pt idx="11">
                        <c:v>0.66378217025228525</c:v>
                      </c:pt>
                      <c:pt idx="12">
                        <c:v>0.87879232121318218</c:v>
                      </c:pt>
                      <c:pt idx="13">
                        <c:v>0.92704550031285604</c:v>
                      </c:pt>
                      <c:pt idx="14">
                        <c:v>0.59955186169715047</c:v>
                      </c:pt>
                      <c:pt idx="15">
                        <c:v>0.28400940487471182</c:v>
                      </c:pt>
                      <c:pt idx="16">
                        <c:v>0.6053851622645986</c:v>
                      </c:pt>
                      <c:pt idx="17">
                        <c:v>0.60477931067430413</c:v>
                      </c:pt>
                      <c:pt idx="18">
                        <c:v>0.49501027513182921</c:v>
                      </c:pt>
                      <c:pt idx="19">
                        <c:v>0.42183749841685136</c:v>
                      </c:pt>
                      <c:pt idx="20">
                        <c:v>0.58198166967760412</c:v>
                      </c:pt>
                      <c:pt idx="21">
                        <c:v>0.85260314607769006</c:v>
                      </c:pt>
                      <c:pt idx="22">
                        <c:v>0.28445891248404948</c:v>
                      </c:pt>
                      <c:pt idx="23">
                        <c:v>0.60940300655083679</c:v>
                      </c:pt>
                      <c:pt idx="24">
                        <c:v>0.42775652721303903</c:v>
                      </c:pt>
                      <c:pt idx="25">
                        <c:v>0.57907176132921601</c:v>
                      </c:pt>
                      <c:pt idx="26">
                        <c:v>0.44956269110387392</c:v>
                      </c:pt>
                      <c:pt idx="27">
                        <c:v>0.27648258890298488</c:v>
                      </c:pt>
                      <c:pt idx="28">
                        <c:v>0.837321387402294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5.1302592154483531</c:v>
                      </c:pt>
                      <c:pt idx="1">
                        <c:v>9.7960817367129351</c:v>
                      </c:pt>
                      <c:pt idx="2">
                        <c:v>6.3885424918618021</c:v>
                      </c:pt>
                      <c:pt idx="3">
                        <c:v>2.1982294073988538</c:v>
                      </c:pt>
                      <c:pt idx="4">
                        <c:v>2.7352608369500442</c:v>
                      </c:pt>
                      <c:pt idx="5">
                        <c:v>7.313610315617372</c:v>
                      </c:pt>
                      <c:pt idx="6">
                        <c:v>16.550345095638516</c:v>
                      </c:pt>
                      <c:pt idx="7">
                        <c:v>2.1378636983972461</c:v>
                      </c:pt>
                      <c:pt idx="8">
                        <c:v>9.9119135107508693</c:v>
                      </c:pt>
                      <c:pt idx="9">
                        <c:v>11.982331738039429</c:v>
                      </c:pt>
                      <c:pt idx="10">
                        <c:v>14.722106832144673</c:v>
                      </c:pt>
                      <c:pt idx="11">
                        <c:v>2.1862500013264925</c:v>
                      </c:pt>
                      <c:pt idx="12">
                        <c:v>10.592142869331813</c:v>
                      </c:pt>
                      <c:pt idx="13">
                        <c:v>0.64983283395679137</c:v>
                      </c:pt>
                      <c:pt idx="14">
                        <c:v>2.8984535477980851</c:v>
                      </c:pt>
                      <c:pt idx="15">
                        <c:v>0.18062464344950277</c:v>
                      </c:pt>
                      <c:pt idx="16">
                        <c:v>2.9768472088549309</c:v>
                      </c:pt>
                      <c:pt idx="17">
                        <c:v>4.8770192337283289</c:v>
                      </c:pt>
                      <c:pt idx="18">
                        <c:v>2.1151393137327035</c:v>
                      </c:pt>
                      <c:pt idx="19">
                        <c:v>1.8578534754806</c:v>
                      </c:pt>
                      <c:pt idx="20">
                        <c:v>3.6926736608679707</c:v>
                      </c:pt>
                      <c:pt idx="21">
                        <c:v>17.685963323104488</c:v>
                      </c:pt>
                      <c:pt idx="22">
                        <c:v>5.161629605667823</c:v>
                      </c:pt>
                      <c:pt idx="23">
                        <c:v>0.58142937775081338</c:v>
                      </c:pt>
                      <c:pt idx="24">
                        <c:v>12.584243133747426</c:v>
                      </c:pt>
                      <c:pt idx="25">
                        <c:v>6.1220642272284778</c:v>
                      </c:pt>
                      <c:pt idx="26">
                        <c:v>2.1578055570020864</c:v>
                      </c:pt>
                      <c:pt idx="27">
                        <c:v>3.5550070921109751</c:v>
                      </c:pt>
                      <c:pt idx="28">
                        <c:v>3.0696988292355392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15.56034820320331</c:v>
                      </c:pt>
                      <c:pt idx="1">
                        <c:v>16.001901886507504</c:v>
                      </c:pt>
                      <c:pt idx="2">
                        <c:v>14.171750060612485</c:v>
                      </c:pt>
                      <c:pt idx="3">
                        <c:v>12.392467444890519</c:v>
                      </c:pt>
                      <c:pt idx="4">
                        <c:v>19.641831273602179</c:v>
                      </c:pt>
                      <c:pt idx="5">
                        <c:v>13.448985436488325</c:v>
                      </c:pt>
                      <c:pt idx="6">
                        <c:v>15.850821683693106</c:v>
                      </c:pt>
                      <c:pt idx="7">
                        <c:v>13.386295375701561</c:v>
                      </c:pt>
                      <c:pt idx="8">
                        <c:v>19.827663039046449</c:v>
                      </c:pt>
                      <c:pt idx="9">
                        <c:v>16.807030187361939</c:v>
                      </c:pt>
                      <c:pt idx="10">
                        <c:v>13.178507670374328</c:v>
                      </c:pt>
                      <c:pt idx="11">
                        <c:v>18.98953166122579</c:v>
                      </c:pt>
                      <c:pt idx="12">
                        <c:v>17.103350437027867</c:v>
                      </c:pt>
                      <c:pt idx="13">
                        <c:v>14.435483759004601</c:v>
                      </c:pt>
                      <c:pt idx="14">
                        <c:v>15.442245646846118</c:v>
                      </c:pt>
                      <c:pt idx="15">
                        <c:v>9.7298428373934023</c:v>
                      </c:pt>
                      <c:pt idx="16">
                        <c:v>13.480728936699233</c:v>
                      </c:pt>
                      <c:pt idx="17">
                        <c:v>16.350097139857933</c:v>
                      </c:pt>
                      <c:pt idx="18">
                        <c:v>9.7885017477957206</c:v>
                      </c:pt>
                      <c:pt idx="19">
                        <c:v>14.713349789705054</c:v>
                      </c:pt>
                      <c:pt idx="20">
                        <c:v>9.1488434925540361</c:v>
                      </c:pt>
                      <c:pt idx="21">
                        <c:v>16.818803062924722</c:v>
                      </c:pt>
                      <c:pt idx="22">
                        <c:v>14.575763994766337</c:v>
                      </c:pt>
                      <c:pt idx="23">
                        <c:v>14.504878048517313</c:v>
                      </c:pt>
                      <c:pt idx="24">
                        <c:v>15.871804715065945</c:v>
                      </c:pt>
                      <c:pt idx="25">
                        <c:v>14.867940190273279</c:v>
                      </c:pt>
                      <c:pt idx="26">
                        <c:v>11.146586468394435</c:v>
                      </c:pt>
                      <c:pt idx="27">
                        <c:v>9.2895797522227781</c:v>
                      </c:pt>
                      <c:pt idx="28">
                        <c:v>12.242960099646048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14830720.171228649</c:v>
                </c:pt>
                <c:pt idx="1">
                  <c:v>14019850.677658636</c:v>
                </c:pt>
                <c:pt idx="2">
                  <c:v>8853827.450040197</c:v>
                </c:pt>
                <c:pt idx="3">
                  <c:v>5192230.4144421527</c:v>
                </c:pt>
                <c:pt idx="4">
                  <c:v>9566933.205815753</c:v>
                </c:pt>
                <c:pt idx="5">
                  <c:v>14574061.113936523</c:v>
                </c:pt>
                <c:pt idx="6">
                  <c:v>17192569.726289969</c:v>
                </c:pt>
                <c:pt idx="7">
                  <c:v>8176594.5910462318</c:v>
                </c:pt>
                <c:pt idx="8">
                  <c:v>6652455.9404758513</c:v>
                </c:pt>
                <c:pt idx="9">
                  <c:v>7972179.4169741981</c:v>
                </c:pt>
                <c:pt idx="10">
                  <c:v>12424122.975745661</c:v>
                </c:pt>
                <c:pt idx="11">
                  <c:v>10204343.924869798</c:v>
                </c:pt>
                <c:pt idx="12">
                  <c:v>7560973.7949325042</c:v>
                </c:pt>
                <c:pt idx="13">
                  <c:v>17980216.052069556</c:v>
                </c:pt>
                <c:pt idx="14">
                  <c:v>8251562.9321190193</c:v>
                </c:pt>
                <c:pt idx="15">
                  <c:v>19242335.152276762</c:v>
                </c:pt>
                <c:pt idx="16">
                  <c:v>3540767.0473204781</c:v>
                </c:pt>
                <c:pt idx="17">
                  <c:v>4546180.42746263</c:v>
                </c:pt>
                <c:pt idx="18">
                  <c:v>8889990.5450911131</c:v>
                </c:pt>
                <c:pt idx="19">
                  <c:v>5734772.0080508078</c:v>
                </c:pt>
                <c:pt idx="20">
                  <c:v>5951852.2528475095</c:v>
                </c:pt>
                <c:pt idx="21">
                  <c:v>6494869.8155955868</c:v>
                </c:pt>
                <c:pt idx="22">
                  <c:v>23529614.069195908</c:v>
                </c:pt>
                <c:pt idx="23">
                  <c:v>16519822.796182577</c:v>
                </c:pt>
                <c:pt idx="24">
                  <c:v>7175188.4421519758</c:v>
                </c:pt>
                <c:pt idx="25">
                  <c:v>8048920.2018084079</c:v>
                </c:pt>
                <c:pt idx="26">
                  <c:v>9008356.4706976898</c:v>
                </c:pt>
                <c:pt idx="27">
                  <c:v>7275726.1082014758</c:v>
                </c:pt>
                <c:pt idx="28">
                  <c:v>8123178.9478995893</c:v>
                </c:pt>
                <c:pt idx="29">
                  <c:v>9727595.2067320514</c:v>
                </c:pt>
                <c:pt idx="30">
                  <c:v>7564608.6169816963</c:v>
                </c:pt>
                <c:pt idx="31">
                  <c:v>12110563.805030102</c:v>
                </c:pt>
                <c:pt idx="32">
                  <c:v>9277019.4599158298</c:v>
                </c:pt>
                <c:pt idx="33">
                  <c:v>11638754.459909009</c:v>
                </c:pt>
                <c:pt idx="34">
                  <c:v>8500845.1286344007</c:v>
                </c:pt>
                <c:pt idx="35">
                  <c:v>3394910.4537345287</c:v>
                </c:pt>
                <c:pt idx="36">
                  <c:v>18007840.611064699</c:v>
                </c:pt>
                <c:pt idx="37">
                  <c:v>4692445.8664981714</c:v>
                </c:pt>
                <c:pt idx="38">
                  <c:v>8903982.7930055186</c:v>
                </c:pt>
                <c:pt idx="39">
                  <c:v>9874262.3105694372</c:v>
                </c:pt>
                <c:pt idx="40">
                  <c:v>9143963.6752040181</c:v>
                </c:pt>
                <c:pt idx="41">
                  <c:v>5968926.0931269983</c:v>
                </c:pt>
                <c:pt idx="42">
                  <c:v>37607175.338421501</c:v>
                </c:pt>
                <c:pt idx="43">
                  <c:v>6267272.2676186115</c:v>
                </c:pt>
                <c:pt idx="44">
                  <c:v>10611784.131311782</c:v>
                </c:pt>
                <c:pt idx="45">
                  <c:v>9651391.7291152403</c:v>
                </c:pt>
                <c:pt idx="46">
                  <c:v>11579362.221701598</c:v>
                </c:pt>
                <c:pt idx="47">
                  <c:v>8020724.0535181584</c:v>
                </c:pt>
                <c:pt idx="48">
                  <c:v>1778129.6877217796</c:v>
                </c:pt>
                <c:pt idx="49">
                  <c:v>9938938.7901580334</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14830720.171228649</c:v>
                </c:pt>
                <c:pt idx="1">
                  <c:v>14019850.677658636</c:v>
                </c:pt>
                <c:pt idx="2">
                  <c:v>8853827.450040197</c:v>
                </c:pt>
                <c:pt idx="3">
                  <c:v>5192230.4144421527</c:v>
                </c:pt>
                <c:pt idx="4">
                  <c:v>9566933.205815753</c:v>
                </c:pt>
                <c:pt idx="5">
                  <c:v>14574061.113936523</c:v>
                </c:pt>
                <c:pt idx="6">
                  <c:v>17192569.726289969</c:v>
                </c:pt>
                <c:pt idx="7">
                  <c:v>8176594.5910462318</c:v>
                </c:pt>
                <c:pt idx="8">
                  <c:v>6652455.9404758513</c:v>
                </c:pt>
                <c:pt idx="9">
                  <c:v>7972179.4169741981</c:v>
                </c:pt>
                <c:pt idx="10">
                  <c:v>12424122.975745661</c:v>
                </c:pt>
                <c:pt idx="11">
                  <c:v>10204343.924869798</c:v>
                </c:pt>
                <c:pt idx="12">
                  <c:v>7560973.7949325042</c:v>
                </c:pt>
                <c:pt idx="13">
                  <c:v>17980216.052069556</c:v>
                </c:pt>
                <c:pt idx="14">
                  <c:v>8251562.9321190193</c:v>
                </c:pt>
                <c:pt idx="15">
                  <c:v>19242335.152276762</c:v>
                </c:pt>
                <c:pt idx="16">
                  <c:v>3540767.0473204781</c:v>
                </c:pt>
                <c:pt idx="17">
                  <c:v>4546180.42746263</c:v>
                </c:pt>
                <c:pt idx="18">
                  <c:v>8889990.5450911131</c:v>
                </c:pt>
                <c:pt idx="19">
                  <c:v>5734772.0080508078</c:v>
                </c:pt>
                <c:pt idx="20">
                  <c:v>5951852.2528475095</c:v>
                </c:pt>
                <c:pt idx="21">
                  <c:v>6494869.8155955868</c:v>
                </c:pt>
                <c:pt idx="22">
                  <c:v>23529614.069195908</c:v>
                </c:pt>
                <c:pt idx="23">
                  <c:v>16519822.796182577</c:v>
                </c:pt>
                <c:pt idx="24">
                  <c:v>7175188.4421519758</c:v>
                </c:pt>
                <c:pt idx="25">
                  <c:v>8048920.2018084079</c:v>
                </c:pt>
                <c:pt idx="26">
                  <c:v>9008356.4706976898</c:v>
                </c:pt>
                <c:pt idx="27">
                  <c:v>7275726.1082014758</c:v>
                </c:pt>
                <c:pt idx="28">
                  <c:v>8123178.9478995893</c:v>
                </c:pt>
                <c:pt idx="29">
                  <c:v>9727595.2067320514</c:v>
                </c:pt>
                <c:pt idx="30">
                  <c:v>7564608.6169816963</c:v>
                </c:pt>
                <c:pt idx="31">
                  <c:v>12110563.805030102</c:v>
                </c:pt>
                <c:pt idx="32">
                  <c:v>9277019.4599158298</c:v>
                </c:pt>
                <c:pt idx="33">
                  <c:v>11638754.459909009</c:v>
                </c:pt>
                <c:pt idx="34">
                  <c:v>8500845.1286344007</c:v>
                </c:pt>
                <c:pt idx="35">
                  <c:v>3394910.4537345287</c:v>
                </c:pt>
                <c:pt idx="36">
                  <c:v>18007840.611064699</c:v>
                </c:pt>
                <c:pt idx="37">
                  <c:v>4692445.8664981714</c:v>
                </c:pt>
                <c:pt idx="38">
                  <c:v>8903982.7930055186</c:v>
                </c:pt>
                <c:pt idx="39">
                  <c:v>9874262.3105694372</c:v>
                </c:pt>
                <c:pt idx="40">
                  <c:v>9143963.6752040181</c:v>
                </c:pt>
                <c:pt idx="41">
                  <c:v>5968926.0931269983</c:v>
                </c:pt>
                <c:pt idx="42">
                  <c:v>37607175.338421501</c:v>
                </c:pt>
                <c:pt idx="43">
                  <c:v>6267272.2676186115</c:v>
                </c:pt>
                <c:pt idx="44">
                  <c:v>10611784.131311782</c:v>
                </c:pt>
                <c:pt idx="45">
                  <c:v>9651391.7291152403</c:v>
                </c:pt>
                <c:pt idx="46">
                  <c:v>11579362.221701598</c:v>
                </c:pt>
                <c:pt idx="47">
                  <c:v>8020724.0535181584</c:v>
                </c:pt>
                <c:pt idx="48">
                  <c:v>1778129.6877217796</c:v>
                </c:pt>
                <c:pt idx="49">
                  <c:v>9938938.7901580334</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32118.381771352939</c:v>
                </c:pt>
                <c:pt idx="1">
                  <c:v>50526.389341363523</c:v>
                </c:pt>
                <c:pt idx="2">
                  <c:v>208541.16095980201</c:v>
                </c:pt>
                <c:pt idx="3">
                  <c:v>35539.537557848591</c:v>
                </c:pt>
                <c:pt idx="4">
                  <c:v>33187.00418424885</c:v>
                </c:pt>
                <c:pt idx="5">
                  <c:v>92790.679063478034</c:v>
                </c:pt>
                <c:pt idx="6">
                  <c:v>29985.562710030525</c:v>
                </c:pt>
                <c:pt idx="7">
                  <c:v>30525.642953768776</c:v>
                </c:pt>
                <c:pt idx="8">
                  <c:v>12963.184524149028</c:v>
                </c:pt>
                <c:pt idx="9">
                  <c:v>24108.152025803356</c:v>
                </c:pt>
                <c:pt idx="10">
                  <c:v>224912.69025433733</c:v>
                </c:pt>
                <c:pt idx="11">
                  <c:v>949808.4571301993</c:v>
                </c:pt>
                <c:pt idx="12">
                  <c:v>26028.918067497085</c:v>
                </c:pt>
                <c:pt idx="13">
                  <c:v>597926.55893044465</c:v>
                </c:pt>
                <c:pt idx="14">
                  <c:v>13239.657880980809</c:v>
                </c:pt>
                <c:pt idx="15">
                  <c:v>928996.41172323585</c:v>
                </c:pt>
                <c:pt idx="16">
                  <c:v>97836.050679522043</c:v>
                </c:pt>
                <c:pt idx="17">
                  <c:v>21541.421537369904</c:v>
                </c:pt>
                <c:pt idx="18">
                  <c:v>21703.973908888416</c:v>
                </c:pt>
                <c:pt idx="19">
                  <c:v>13148.6439491935</c:v>
                </c:pt>
                <c:pt idx="20">
                  <c:v>54370.231152491309</c:v>
                </c:pt>
                <c:pt idx="21">
                  <c:v>23794.807404413288</c:v>
                </c:pt>
                <c:pt idx="22">
                  <c:v>48993.524804092944</c:v>
                </c:pt>
                <c:pt idx="23">
                  <c:v>30246.939817423219</c:v>
                </c:pt>
                <c:pt idx="24">
                  <c:v>52342.738848025678</c:v>
                </c:pt>
                <c:pt idx="25">
                  <c:v>59331.603191591719</c:v>
                </c:pt>
                <c:pt idx="26">
                  <c:v>80183.568302308297</c:v>
                </c:pt>
                <c:pt idx="27">
                  <c:v>63757.402798523392</c:v>
                </c:pt>
                <c:pt idx="28">
                  <c:v>33118.412100411915</c:v>
                </c:pt>
                <c:pt idx="29">
                  <c:v>38758.206267948532</c:v>
                </c:pt>
                <c:pt idx="30">
                  <c:v>12298.366018302628</c:v>
                </c:pt>
                <c:pt idx="31">
                  <c:v>35035.773969896014</c:v>
                </c:pt>
                <c:pt idx="32">
                  <c:v>12759.605084169629</c:v>
                </c:pt>
                <c:pt idx="33">
                  <c:v>34494.285090992154</c:v>
                </c:pt>
                <c:pt idx="34">
                  <c:v>12685.199365600723</c:v>
                </c:pt>
                <c:pt idx="35">
                  <c:v>35134.717265471489</c:v>
                </c:pt>
                <c:pt idx="36">
                  <c:v>123295.76193529976</c:v>
                </c:pt>
                <c:pt idx="37">
                  <c:v>6330.0785018277138</c:v>
                </c:pt>
                <c:pt idx="38">
                  <c:v>147087.52999448014</c:v>
                </c:pt>
                <c:pt idx="39">
                  <c:v>53175.647430563135</c:v>
                </c:pt>
                <c:pt idx="40">
                  <c:v>94839.353795980278</c:v>
                </c:pt>
                <c:pt idx="41">
                  <c:v>38487.750873002449</c:v>
                </c:pt>
                <c:pt idx="42">
                  <c:v>127544.01157850232</c:v>
                </c:pt>
                <c:pt idx="43">
                  <c:v>52215.779381387882</c:v>
                </c:pt>
                <c:pt idx="44">
                  <c:v>114909.10868822188</c:v>
                </c:pt>
                <c:pt idx="45">
                  <c:v>142555.55488475878</c:v>
                </c:pt>
                <c:pt idx="46">
                  <c:v>167168.59829840169</c:v>
                </c:pt>
                <c:pt idx="47">
                  <c:v>51806.929481841107</c:v>
                </c:pt>
                <c:pt idx="48">
                  <c:v>32116.934278220491</c:v>
                </c:pt>
                <c:pt idx="49">
                  <c:v>12500.121841968792</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32118.381771352939</c:v>
                </c:pt>
                <c:pt idx="1">
                  <c:v>50526.389341363523</c:v>
                </c:pt>
                <c:pt idx="2">
                  <c:v>208541.16095980201</c:v>
                </c:pt>
                <c:pt idx="3">
                  <c:v>35539.537557848591</c:v>
                </c:pt>
                <c:pt idx="4">
                  <c:v>33187.00418424885</c:v>
                </c:pt>
                <c:pt idx="5">
                  <c:v>92790.679063478034</c:v>
                </c:pt>
                <c:pt idx="6">
                  <c:v>29985.562710030525</c:v>
                </c:pt>
                <c:pt idx="7">
                  <c:v>30525.642953768776</c:v>
                </c:pt>
                <c:pt idx="8">
                  <c:v>12963.184524149028</c:v>
                </c:pt>
                <c:pt idx="9">
                  <c:v>24108.152025803356</c:v>
                </c:pt>
                <c:pt idx="10">
                  <c:v>224912.69025433733</c:v>
                </c:pt>
                <c:pt idx="11">
                  <c:v>949808.4571301993</c:v>
                </c:pt>
                <c:pt idx="12">
                  <c:v>26028.918067497085</c:v>
                </c:pt>
                <c:pt idx="13">
                  <c:v>597926.55893044465</c:v>
                </c:pt>
                <c:pt idx="14">
                  <c:v>13239.657880980809</c:v>
                </c:pt>
                <c:pt idx="15">
                  <c:v>928996.41172323585</c:v>
                </c:pt>
                <c:pt idx="16">
                  <c:v>97836.050679522043</c:v>
                </c:pt>
                <c:pt idx="17">
                  <c:v>21541.421537369904</c:v>
                </c:pt>
                <c:pt idx="18">
                  <c:v>21703.973908888416</c:v>
                </c:pt>
                <c:pt idx="19">
                  <c:v>13148.6439491935</c:v>
                </c:pt>
                <c:pt idx="20">
                  <c:v>54370.231152491309</c:v>
                </c:pt>
                <c:pt idx="21">
                  <c:v>23794.807404413288</c:v>
                </c:pt>
                <c:pt idx="22">
                  <c:v>48993.524804092944</c:v>
                </c:pt>
                <c:pt idx="23">
                  <c:v>30246.939817423219</c:v>
                </c:pt>
                <c:pt idx="24">
                  <c:v>52342.738848025678</c:v>
                </c:pt>
                <c:pt idx="25">
                  <c:v>59331.603191591719</c:v>
                </c:pt>
                <c:pt idx="26">
                  <c:v>80183.568302308297</c:v>
                </c:pt>
                <c:pt idx="27">
                  <c:v>63757.402798523392</c:v>
                </c:pt>
                <c:pt idx="28">
                  <c:v>33118.412100411915</c:v>
                </c:pt>
                <c:pt idx="29">
                  <c:v>38758.206267948532</c:v>
                </c:pt>
                <c:pt idx="30">
                  <c:v>12298.366018302628</c:v>
                </c:pt>
                <c:pt idx="31">
                  <c:v>35035.773969896014</c:v>
                </c:pt>
                <c:pt idx="32">
                  <c:v>12759.605084169629</c:v>
                </c:pt>
                <c:pt idx="33">
                  <c:v>34494.285090992154</c:v>
                </c:pt>
                <c:pt idx="34">
                  <c:v>12685.199365600723</c:v>
                </c:pt>
                <c:pt idx="35">
                  <c:v>35134.717265471489</c:v>
                </c:pt>
                <c:pt idx="36">
                  <c:v>123295.76193529976</c:v>
                </c:pt>
                <c:pt idx="37">
                  <c:v>6330.0785018277138</c:v>
                </c:pt>
                <c:pt idx="38">
                  <c:v>147087.52999448014</c:v>
                </c:pt>
                <c:pt idx="39">
                  <c:v>53175.647430563135</c:v>
                </c:pt>
                <c:pt idx="40">
                  <c:v>94839.353795980278</c:v>
                </c:pt>
                <c:pt idx="41">
                  <c:v>38487.750873002449</c:v>
                </c:pt>
                <c:pt idx="42">
                  <c:v>127544.01157850232</c:v>
                </c:pt>
                <c:pt idx="43">
                  <c:v>52215.779381387882</c:v>
                </c:pt>
                <c:pt idx="44">
                  <c:v>114909.10868822188</c:v>
                </c:pt>
                <c:pt idx="45">
                  <c:v>142555.55488475878</c:v>
                </c:pt>
                <c:pt idx="46">
                  <c:v>167168.59829840169</c:v>
                </c:pt>
                <c:pt idx="47">
                  <c:v>51806.929481841107</c:v>
                </c:pt>
                <c:pt idx="48">
                  <c:v>32116.934278220491</c:v>
                </c:pt>
                <c:pt idx="49">
                  <c:v>12500.121841968792</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再エネ比較シート!$CO$13:$CO$42</c:f>
              <c:numCache>
                <c:formatCode>0.0%</c:formatCode>
                <c:ptCount val="30"/>
                <c:pt idx="0">
                  <c:v>4.753673292999136E-2</c:v>
                </c:pt>
                <c:pt idx="1">
                  <c:v>8.8642659279778394E-2</c:v>
                </c:pt>
                <c:pt idx="2">
                  <c:v>1.2223323422530559E-2</c:v>
                </c:pt>
                <c:pt idx="3">
                  <c:v>5.7462686567164176E-2</c:v>
                </c:pt>
                <c:pt idx="4">
                  <c:v>4.0499493756328046E-2</c:v>
                </c:pt>
                <c:pt idx="5">
                  <c:v>1.3045098770033545E-2</c:v>
                </c:pt>
                <c:pt idx="6">
                  <c:v>0.10576923076923077</c:v>
                </c:pt>
                <c:pt idx="7">
                  <c:v>1.9038076152304611E-2</c:v>
                </c:pt>
                <c:pt idx="8">
                  <c:v>3.4844192634560907E-2</c:v>
                </c:pt>
                <c:pt idx="9">
                  <c:v>2.8251599147121536E-2</c:v>
                </c:pt>
                <c:pt idx="10">
                  <c:v>6.3364055299539174E-3</c:v>
                </c:pt>
                <c:pt idx="11">
                  <c:v>1.1744485820681752E-2</c:v>
                </c:pt>
                <c:pt idx="12">
                  <c:v>4.5694200351493852E-2</c:v>
                </c:pt>
                <c:pt idx="13">
                  <c:v>1.5866020273248127E-2</c:v>
                </c:pt>
                <c:pt idx="14">
                  <c:v>8.6797624486066691E-2</c:v>
                </c:pt>
                <c:pt idx="15">
                  <c:v>6.965348267413371E-2</c:v>
                </c:pt>
                <c:pt idx="16">
                  <c:v>5.245410266017235E-2</c:v>
                </c:pt>
                <c:pt idx="17">
                  <c:v>2.5859446303620321E-2</c:v>
                </c:pt>
                <c:pt idx="18">
                  <c:v>4.3376012542461456E-2</c:v>
                </c:pt>
                <c:pt idx="19">
                  <c:v>3.0582988212806625E-2</c:v>
                </c:pt>
                <c:pt idx="20">
                  <c:v>1.5957446808510637E-3</c:v>
                </c:pt>
                <c:pt idx="21">
                  <c:v>1.6363075023155295E-2</c:v>
                </c:pt>
                <c:pt idx="22">
                  <c:v>9.5538720538720534E-2</c:v>
                </c:pt>
                <c:pt idx="23">
                  <c:v>2.8293918918918918E-2</c:v>
                </c:pt>
                <c:pt idx="24">
                  <c:v>2.0744155416529471E-2</c:v>
                </c:pt>
                <c:pt idx="25">
                  <c:v>4.1590771098967819E-2</c:v>
                </c:pt>
                <c:pt idx="26">
                  <c:v>8.3416583416583423E-2</c:v>
                </c:pt>
                <c:pt idx="27">
                  <c:v>0.11037527593818984</c:v>
                </c:pt>
                <c:pt idx="28">
                  <c:v>4.1432376442734536E-2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再エネ比較シート!$CC$13:$CC$42</c:f>
              <c:numCache>
                <c:formatCode>0.0%</c:formatCode>
                <c:ptCount val="30"/>
                <c:pt idx="0">
                  <c:v>1.2877719892351674E-2</c:v>
                </c:pt>
                <c:pt idx="1">
                  <c:v>5.5273213527289089E-2</c:v>
                </c:pt>
                <c:pt idx="2">
                  <c:v>6.2525739038869479E-3</c:v>
                </c:pt>
                <c:pt idx="3">
                  <c:v>1.3278992099536561E-2</c:v>
                </c:pt>
                <c:pt idx="4">
                  <c:v>9.8299899263552606E-3</c:v>
                </c:pt>
                <c:pt idx="5">
                  <c:v>6.7314518019878722E-3</c:v>
                </c:pt>
                <c:pt idx="6">
                  <c:v>3.8416060833698862E-2</c:v>
                </c:pt>
                <c:pt idx="7">
                  <c:v>1.5921997503684344E-2</c:v>
                </c:pt>
                <c:pt idx="8">
                  <c:v>1.7779668131716463E-2</c:v>
                </c:pt>
                <c:pt idx="9">
                  <c:v>2.3326834877838397E-2</c:v>
                </c:pt>
                <c:pt idx="10">
                  <c:v>4.0672090203290436E-3</c:v>
                </c:pt>
                <c:pt idx="11">
                  <c:v>8.4164375585817006E-3</c:v>
                </c:pt>
                <c:pt idx="12">
                  <c:v>4.1353428597223213E-2</c:v>
                </c:pt>
                <c:pt idx="13">
                  <c:v>7.9246844788353251E-3</c:v>
                </c:pt>
                <c:pt idx="14">
                  <c:v>1.7689460013236416E-2</c:v>
                </c:pt>
                <c:pt idx="15">
                  <c:v>3.322969090835446E-2</c:v>
                </c:pt>
                <c:pt idx="16">
                  <c:v>4.9694059871765284E-2</c:v>
                </c:pt>
                <c:pt idx="17">
                  <c:v>1.496357986175291E-2</c:v>
                </c:pt>
                <c:pt idx="18">
                  <c:v>1.7121384168481048E-2</c:v>
                </c:pt>
                <c:pt idx="19">
                  <c:v>1.4670506096342645E-2</c:v>
                </c:pt>
                <c:pt idx="20">
                  <c:v>1.400864609216388E-3</c:v>
                </c:pt>
                <c:pt idx="21">
                  <c:v>1.0963545087171846E-2</c:v>
                </c:pt>
                <c:pt idx="22">
                  <c:v>1.1784384051818947E-2</c:v>
                </c:pt>
                <c:pt idx="23">
                  <c:v>1.4112534491925777E-2</c:v>
                </c:pt>
                <c:pt idx="24">
                  <c:v>1.5868443421008106E-2</c:v>
                </c:pt>
                <c:pt idx="25">
                  <c:v>2.7151160387198149E-2</c:v>
                </c:pt>
                <c:pt idx="26">
                  <c:v>1.3337619965895251E-2</c:v>
                </c:pt>
                <c:pt idx="27">
                  <c:v>3.1821967287788182E-2</c:v>
                </c:pt>
                <c:pt idx="28">
                  <c:v>2.8922677330083729E-2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再エネ比較シート!$CD$13:$CD$42</c:f>
              <c:numCache>
                <c:formatCode>0.0%</c:formatCode>
                <c:ptCount val="30"/>
                <c:pt idx="0">
                  <c:v>1.4437920449698275E-2</c:v>
                </c:pt>
                <c:pt idx="1">
                  <c:v>0.38060060753232966</c:v>
                </c:pt>
                <c:pt idx="2">
                  <c:v>0.1577227069283339</c:v>
                </c:pt>
                <c:pt idx="3">
                  <c:v>6.2812540439296863E-2</c:v>
                </c:pt>
                <c:pt idx="4">
                  <c:v>0.38402254208026976</c:v>
                </c:pt>
                <c:pt idx="5">
                  <c:v>7.2289918662153075E-3</c:v>
                </c:pt>
                <c:pt idx="6">
                  <c:v>0.34515799029674243</c:v>
                </c:pt>
                <c:pt idx="7">
                  <c:v>5.8705543278159841E-2</c:v>
                </c:pt>
                <c:pt idx="8">
                  <c:v>0.12701498364235886</c:v>
                </c:pt>
                <c:pt idx="9">
                  <c:v>0.57101971211288027</c:v>
                </c:pt>
                <c:pt idx="10">
                  <c:v>2.7812579629544532E-2</c:v>
                </c:pt>
                <c:pt idx="11">
                  <c:v>2.4095721477529117E-2</c:v>
                </c:pt>
                <c:pt idx="12">
                  <c:v>0.21080799338524053</c:v>
                </c:pt>
                <c:pt idx="13">
                  <c:v>5.6285629030079993E-4</c:v>
                </c:pt>
                <c:pt idx="14">
                  <c:v>8.5466074158487074E-2</c:v>
                </c:pt>
                <c:pt idx="15">
                  <c:v>0.24032928683401353</c:v>
                </c:pt>
                <c:pt idx="16">
                  <c:v>0.45471521540836007</c:v>
                </c:pt>
                <c:pt idx="17">
                  <c:v>4.5771458502982226E-2</c:v>
                </c:pt>
                <c:pt idx="18">
                  <c:v>7.8953864153751691E-2</c:v>
                </c:pt>
                <c:pt idx="19">
                  <c:v>1.1965207108291025</c:v>
                </c:pt>
                <c:pt idx="20">
                  <c:v>9.7371634543761007E-2</c:v>
                </c:pt>
                <c:pt idx="21">
                  <c:v>0.32324795868305467</c:v>
                </c:pt>
                <c:pt idx="22">
                  <c:v>0.19392791256489772</c:v>
                </c:pt>
                <c:pt idx="23">
                  <c:v>0.11745003028975448</c:v>
                </c:pt>
                <c:pt idx="24">
                  <c:v>0.1009098862633537</c:v>
                </c:pt>
                <c:pt idx="25">
                  <c:v>0.28001265609609188</c:v>
                </c:pt>
                <c:pt idx="26">
                  <c:v>6.1385697275824838E-2</c:v>
                </c:pt>
                <c:pt idx="27">
                  <c:v>0.14857195267792658</c:v>
                </c:pt>
                <c:pt idx="28">
                  <c:v>0.21340328046863158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再エネ比較シート!$CE$13:$CE$42</c:f>
              <c:numCache>
                <c:formatCode>0.0%</c:formatCode>
                <c:ptCount val="30"/>
                <c:pt idx="0">
                  <c:v>0</c:v>
                </c:pt>
                <c:pt idx="1">
                  <c:v>1.179407888905617E-3</c:v>
                </c:pt>
                <c:pt idx="2">
                  <c:v>1.7505688573989224</c:v>
                </c:pt>
                <c:pt idx="3">
                  <c:v>0</c:v>
                </c:pt>
                <c:pt idx="4">
                  <c:v>0</c:v>
                </c:pt>
                <c:pt idx="5">
                  <c:v>0</c:v>
                </c:pt>
                <c:pt idx="6">
                  <c:v>0</c:v>
                </c:pt>
                <c:pt idx="7">
                  <c:v>0</c:v>
                </c:pt>
                <c:pt idx="8">
                  <c:v>0</c:v>
                </c:pt>
                <c:pt idx="9">
                  <c:v>1.903996310633743</c:v>
                </c:pt>
                <c:pt idx="10">
                  <c:v>7.0736528940620116E-2</c:v>
                </c:pt>
                <c:pt idx="11">
                  <c:v>0</c:v>
                </c:pt>
                <c:pt idx="12">
                  <c:v>0</c:v>
                </c:pt>
                <c:pt idx="13">
                  <c:v>0</c:v>
                </c:pt>
                <c:pt idx="14">
                  <c:v>0</c:v>
                </c:pt>
                <c:pt idx="15">
                  <c:v>0</c:v>
                </c:pt>
                <c:pt idx="16">
                  <c:v>0</c:v>
                </c:pt>
                <c:pt idx="17">
                  <c:v>4.1004172337409731E-2</c:v>
                </c:pt>
                <c:pt idx="18">
                  <c:v>0</c:v>
                </c:pt>
                <c:pt idx="19">
                  <c:v>0</c:v>
                </c:pt>
                <c:pt idx="20">
                  <c:v>3.1549992644765203</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再エネ比較シート!$CF$13:$CF$42</c:f>
              <c:numCache>
                <c:formatCode>0.0%</c:formatCode>
                <c:ptCount val="30"/>
                <c:pt idx="0">
                  <c:v>4.8860881988313067E-3</c:v>
                </c:pt>
                <c:pt idx="1">
                  <c:v>0</c:v>
                </c:pt>
                <c:pt idx="2">
                  <c:v>0</c:v>
                </c:pt>
                <c:pt idx="3">
                  <c:v>0</c:v>
                </c:pt>
                <c:pt idx="4">
                  <c:v>0</c:v>
                </c:pt>
                <c:pt idx="5">
                  <c:v>5.7596921513176164E-2</c:v>
                </c:pt>
                <c:pt idx="6">
                  <c:v>0</c:v>
                </c:pt>
                <c:pt idx="7">
                  <c:v>0</c:v>
                </c:pt>
                <c:pt idx="8">
                  <c:v>0</c:v>
                </c:pt>
                <c:pt idx="9">
                  <c:v>0.38792417443086674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2.6168811405864363E-2</c:v>
                </c:pt>
                <c:pt idx="25">
                  <c:v>0</c:v>
                </c:pt>
                <c:pt idx="26">
                  <c:v>4.6760036237661333E-2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再エネ比較シート!$CH$13:$CH$42</c:f>
              <c:numCache>
                <c:formatCode>0.0%</c:formatCode>
                <c:ptCount val="30"/>
                <c:pt idx="0">
                  <c:v>7.522845571718717E-2</c:v>
                </c:pt>
                <c:pt idx="1">
                  <c:v>0</c:v>
                </c:pt>
                <c:pt idx="2">
                  <c:v>0</c:v>
                </c:pt>
                <c:pt idx="3">
                  <c:v>0</c:v>
                </c:pt>
                <c:pt idx="4">
                  <c:v>0</c:v>
                </c:pt>
                <c:pt idx="5">
                  <c:v>0</c:v>
                </c:pt>
                <c:pt idx="6">
                  <c:v>0</c:v>
                </c:pt>
                <c:pt idx="7">
                  <c:v>0</c:v>
                </c:pt>
                <c:pt idx="8">
                  <c:v>0</c:v>
                </c:pt>
                <c:pt idx="9">
                  <c:v>0</c:v>
                </c:pt>
                <c:pt idx="10">
                  <c:v>0</c:v>
                </c:pt>
                <c:pt idx="11">
                  <c:v>0</c:v>
                </c:pt>
                <c:pt idx="12">
                  <c:v>7.5538351130876452E-2</c:v>
                </c:pt>
                <c:pt idx="13">
                  <c:v>0</c:v>
                </c:pt>
                <c:pt idx="14">
                  <c:v>0</c:v>
                </c:pt>
                <c:pt idx="15">
                  <c:v>0</c:v>
                </c:pt>
                <c:pt idx="16">
                  <c:v>0</c:v>
                </c:pt>
                <c:pt idx="17">
                  <c:v>0</c:v>
                </c:pt>
                <c:pt idx="18">
                  <c:v>0</c:v>
                </c:pt>
                <c:pt idx="19">
                  <c:v>0</c:v>
                </c:pt>
                <c:pt idx="20">
                  <c:v>0</c:v>
                </c:pt>
                <c:pt idx="21">
                  <c:v>3.6416781137064667E-2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再エネ比較シート!$CI$13:$CI$42</c:f>
              <c:numCache>
                <c:formatCode>0.0%</c:formatCode>
                <c:ptCount val="30"/>
                <c:pt idx="0">
                  <c:v>0.10743018425806843</c:v>
                </c:pt>
                <c:pt idx="1">
                  <c:v>0.43705322894852439</c:v>
                </c:pt>
                <c:pt idx="2">
                  <c:v>1.914544138231143</c:v>
                </c:pt>
                <c:pt idx="3">
                  <c:v>7.6091532538833426E-2</c:v>
                </c:pt>
                <c:pt idx="4">
                  <c:v>0.39385253200662501</c:v>
                </c:pt>
                <c:pt idx="5">
                  <c:v>7.155736518137934E-2</c:v>
                </c:pt>
                <c:pt idx="6">
                  <c:v>0.38357405113044124</c:v>
                </c:pt>
                <c:pt idx="7">
                  <c:v>7.4627540781844193E-2</c:v>
                </c:pt>
                <c:pt idx="8">
                  <c:v>0.1447946517740753</c:v>
                </c:pt>
                <c:pt idx="9">
                  <c:v>2.8862670320553288</c:v>
                </c:pt>
                <c:pt idx="10">
                  <c:v>0.10261631759049369</c:v>
                </c:pt>
                <c:pt idx="11">
                  <c:v>3.2512159036110815E-2</c:v>
                </c:pt>
                <c:pt idx="12">
                  <c:v>0.3276997731133402</c:v>
                </c:pt>
                <c:pt idx="13">
                  <c:v>8.4875407691361263E-3</c:v>
                </c:pt>
                <c:pt idx="14">
                  <c:v>0.10315553417172348</c:v>
                </c:pt>
                <c:pt idx="15">
                  <c:v>0.27355897774236798</c:v>
                </c:pt>
                <c:pt idx="16">
                  <c:v>0.50440927528012536</c:v>
                </c:pt>
                <c:pt idx="17">
                  <c:v>0.10173921070214485</c:v>
                </c:pt>
                <c:pt idx="18">
                  <c:v>9.6075248322232742E-2</c:v>
                </c:pt>
                <c:pt idx="19">
                  <c:v>1.2111912169254451</c:v>
                </c:pt>
                <c:pt idx="20">
                  <c:v>3.2537717636294978</c:v>
                </c:pt>
                <c:pt idx="21">
                  <c:v>0.37062828490729122</c:v>
                </c:pt>
                <c:pt idx="22">
                  <c:v>0.20571229661671667</c:v>
                </c:pt>
                <c:pt idx="23">
                  <c:v>0.13156256478168027</c:v>
                </c:pt>
                <c:pt idx="24">
                  <c:v>0.14294714109022619</c:v>
                </c:pt>
                <c:pt idx="25">
                  <c:v>0.30716381648329005</c:v>
                </c:pt>
                <c:pt idx="26">
                  <c:v>0.12148335347938143</c:v>
                </c:pt>
                <c:pt idx="27">
                  <c:v>0.18039391996571474</c:v>
                </c:pt>
                <c:pt idx="28">
                  <c:v>0.2423259577987153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再エネ比較シート!$BE$13:$BE$42</c:f>
              <c:numCache>
                <c:formatCode>#,##0_);[Red]\(#,##0\)</c:formatCode>
                <c:ptCount val="30"/>
                <c:pt idx="0">
                  <c:v>499.80000000000007</c:v>
                </c:pt>
                <c:pt idx="1">
                  <c:v>1611.8899999999996</c:v>
                </c:pt>
                <c:pt idx="2">
                  <c:v>175.3</c:v>
                </c:pt>
                <c:pt idx="3">
                  <c:v>755</c:v>
                </c:pt>
                <c:pt idx="4">
                  <c:v>599.5</c:v>
                </c:pt>
                <c:pt idx="5">
                  <c:v>179.30000000000004</c:v>
                </c:pt>
                <c:pt idx="6">
                  <c:v>1073.0999999999999</c:v>
                </c:pt>
                <c:pt idx="7">
                  <c:v>316.77999999999997</c:v>
                </c:pt>
                <c:pt idx="8">
                  <c:v>773.57199999999978</c:v>
                </c:pt>
                <c:pt idx="9">
                  <c:v>577.92999999999984</c:v>
                </c:pt>
                <c:pt idx="10">
                  <c:v>118</c:v>
                </c:pt>
                <c:pt idx="11">
                  <c:v>190.26</c:v>
                </c:pt>
                <c:pt idx="12">
                  <c:v>1106.7269999999996</c:v>
                </c:pt>
                <c:pt idx="13">
                  <c:v>170.70000000000002</c:v>
                </c:pt>
                <c:pt idx="14">
                  <c:v>911.29999999999973</c:v>
                </c:pt>
                <c:pt idx="15">
                  <c:v>885.69999999999993</c:v>
                </c:pt>
                <c:pt idx="16">
                  <c:v>921.62999999999965</c:v>
                </c:pt>
                <c:pt idx="17">
                  <c:v>396.35999999999996</c:v>
                </c:pt>
                <c:pt idx="18">
                  <c:v>821.08199999999965</c:v>
                </c:pt>
                <c:pt idx="19">
                  <c:v>452.30000000000007</c:v>
                </c:pt>
                <c:pt idx="20">
                  <c:v>34.5</c:v>
                </c:pt>
                <c:pt idx="21">
                  <c:v>351.59999999999997</c:v>
                </c:pt>
                <c:pt idx="22">
                  <c:v>1077.7</c:v>
                </c:pt>
                <c:pt idx="23">
                  <c:v>295.40000000000003</c:v>
                </c:pt>
                <c:pt idx="24">
                  <c:v>369.14400000000001</c:v>
                </c:pt>
                <c:pt idx="25">
                  <c:v>804.0359999999996</c:v>
                </c:pt>
                <c:pt idx="26">
                  <c:v>786.99999999999977</c:v>
                </c:pt>
                <c:pt idx="27">
                  <c:v>1498.9699999999998</c:v>
                </c:pt>
                <c:pt idx="28">
                  <c:v>647.149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再エネ比較シート!$BF$13:$BF$42</c:f>
              <c:numCache>
                <c:formatCode>#,##0_);[Red]\(#,##0\)</c:formatCode>
                <c:ptCount val="30"/>
                <c:pt idx="0">
                  <c:v>508.4</c:v>
                </c:pt>
                <c:pt idx="1">
                  <c:v>10070.100000000004</c:v>
                </c:pt>
                <c:pt idx="2">
                  <c:v>4012</c:v>
                </c:pt>
                <c:pt idx="3">
                  <c:v>3240.1999999999989</c:v>
                </c:pt>
                <c:pt idx="4">
                  <c:v>21248.899999999998</c:v>
                </c:pt>
                <c:pt idx="5">
                  <c:v>174.7</c:v>
                </c:pt>
                <c:pt idx="6">
                  <c:v>8747.6</c:v>
                </c:pt>
                <c:pt idx="7">
                  <c:v>1059.7</c:v>
                </c:pt>
                <c:pt idx="8">
                  <c:v>5013.9000000000005</c:v>
                </c:pt>
                <c:pt idx="9">
                  <c:v>12835.54</c:v>
                </c:pt>
                <c:pt idx="10">
                  <c:v>732.1</c:v>
                </c:pt>
                <c:pt idx="11">
                  <c:v>494.2</c:v>
                </c:pt>
                <c:pt idx="12">
                  <c:v>5118.7000000000007</c:v>
                </c:pt>
                <c:pt idx="13">
                  <c:v>11</c:v>
                </c:pt>
                <c:pt idx="14">
                  <c:v>3994.7000000000007</c:v>
                </c:pt>
                <c:pt idx="15">
                  <c:v>5811.7999999999993</c:v>
                </c:pt>
                <c:pt idx="16">
                  <c:v>7651.3000000000047</c:v>
                </c:pt>
                <c:pt idx="17">
                  <c:v>1100</c:v>
                </c:pt>
                <c:pt idx="18">
                  <c:v>3435.3000000000006</c:v>
                </c:pt>
                <c:pt idx="19">
                  <c:v>33469.200000000004</c:v>
                </c:pt>
                <c:pt idx="20">
                  <c:v>2175.6999999999998</c:v>
                </c:pt>
                <c:pt idx="21">
                  <c:v>9405.3999999999978</c:v>
                </c:pt>
                <c:pt idx="22">
                  <c:v>16090.699999999999</c:v>
                </c:pt>
                <c:pt idx="23">
                  <c:v>2230.5</c:v>
                </c:pt>
                <c:pt idx="24">
                  <c:v>2129.8000000000002</c:v>
                </c:pt>
                <c:pt idx="25">
                  <c:v>7523.2999999999984</c:v>
                </c:pt>
                <c:pt idx="26">
                  <c:v>3286.3</c:v>
                </c:pt>
                <c:pt idx="27">
                  <c:v>6349.5999999999995</c:v>
                </c:pt>
                <c:pt idx="28">
                  <c:v>4332.22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再エネ比較シート!$BG$13:$BG$42</c:f>
              <c:numCache>
                <c:formatCode>#,##0_);[Red]\(#,##0\)</c:formatCode>
                <c:ptCount val="30"/>
                <c:pt idx="0">
                  <c:v>0</c:v>
                </c:pt>
                <c:pt idx="1">
                  <c:v>19</c:v>
                </c:pt>
                <c:pt idx="2">
                  <c:v>27112.6</c:v>
                </c:pt>
                <c:pt idx="3">
                  <c:v>0</c:v>
                </c:pt>
                <c:pt idx="4">
                  <c:v>0</c:v>
                </c:pt>
                <c:pt idx="5">
                  <c:v>0</c:v>
                </c:pt>
                <c:pt idx="6">
                  <c:v>0</c:v>
                </c:pt>
                <c:pt idx="7">
                  <c:v>0</c:v>
                </c:pt>
                <c:pt idx="8">
                  <c:v>0</c:v>
                </c:pt>
                <c:pt idx="9">
                  <c:v>26058.799999999999</c:v>
                </c:pt>
                <c:pt idx="10">
                  <c:v>1133.6999999999996</c:v>
                </c:pt>
                <c:pt idx="11">
                  <c:v>0</c:v>
                </c:pt>
                <c:pt idx="12">
                  <c:v>0</c:v>
                </c:pt>
                <c:pt idx="13">
                  <c:v>0</c:v>
                </c:pt>
                <c:pt idx="14">
                  <c:v>0</c:v>
                </c:pt>
                <c:pt idx="15">
                  <c:v>0</c:v>
                </c:pt>
                <c:pt idx="16">
                  <c:v>0</c:v>
                </c:pt>
                <c:pt idx="17">
                  <c:v>600</c:v>
                </c:pt>
                <c:pt idx="18">
                  <c:v>0</c:v>
                </c:pt>
                <c:pt idx="19">
                  <c:v>0</c:v>
                </c:pt>
                <c:pt idx="20">
                  <c:v>42923.1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再エネ比較シート!$BH$13:$BH$42</c:f>
              <c:numCache>
                <c:formatCode>#,##0_);[Red]\(#,##0\)</c:formatCode>
                <c:ptCount val="30"/>
                <c:pt idx="0">
                  <c:v>43.3</c:v>
                </c:pt>
                <c:pt idx="1">
                  <c:v>0</c:v>
                </c:pt>
                <c:pt idx="2">
                  <c:v>0</c:v>
                </c:pt>
                <c:pt idx="3">
                  <c:v>0</c:v>
                </c:pt>
                <c:pt idx="4">
                  <c:v>0</c:v>
                </c:pt>
                <c:pt idx="5">
                  <c:v>350.3</c:v>
                </c:pt>
                <c:pt idx="6">
                  <c:v>0</c:v>
                </c:pt>
                <c:pt idx="7">
                  <c:v>0</c:v>
                </c:pt>
                <c:pt idx="8">
                  <c:v>0</c:v>
                </c:pt>
                <c:pt idx="9">
                  <c:v>2194.5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139</c:v>
                </c:pt>
                <c:pt idx="25">
                  <c:v>0</c:v>
                </c:pt>
                <c:pt idx="26">
                  <c:v>630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再エネ比較シート!$BJ$13:$BJ$42</c:f>
              <c:numCache>
                <c:formatCode>#,##0_);[Red]\(#,##0\)</c:formatCode>
                <c:ptCount val="30"/>
                <c:pt idx="0">
                  <c:v>500</c:v>
                </c:pt>
                <c:pt idx="1">
                  <c:v>0</c:v>
                </c:pt>
                <c:pt idx="2">
                  <c:v>0</c:v>
                </c:pt>
                <c:pt idx="3">
                  <c:v>0</c:v>
                </c:pt>
                <c:pt idx="4">
                  <c:v>0</c:v>
                </c:pt>
                <c:pt idx="5">
                  <c:v>0</c:v>
                </c:pt>
                <c:pt idx="6">
                  <c:v>0</c:v>
                </c:pt>
                <c:pt idx="7">
                  <c:v>0</c:v>
                </c:pt>
                <c:pt idx="8">
                  <c:v>0</c:v>
                </c:pt>
                <c:pt idx="9">
                  <c:v>0</c:v>
                </c:pt>
                <c:pt idx="10">
                  <c:v>0</c:v>
                </c:pt>
                <c:pt idx="11">
                  <c:v>0</c:v>
                </c:pt>
                <c:pt idx="12">
                  <c:v>346.2</c:v>
                </c:pt>
                <c:pt idx="13">
                  <c:v>0</c:v>
                </c:pt>
                <c:pt idx="14">
                  <c:v>0</c:v>
                </c:pt>
                <c:pt idx="15">
                  <c:v>0</c:v>
                </c:pt>
                <c:pt idx="16">
                  <c:v>0</c:v>
                </c:pt>
                <c:pt idx="17">
                  <c:v>0</c:v>
                </c:pt>
                <c:pt idx="18">
                  <c:v>0</c:v>
                </c:pt>
                <c:pt idx="19">
                  <c:v>0</c:v>
                </c:pt>
                <c:pt idx="20">
                  <c:v>0</c:v>
                </c:pt>
                <c:pt idx="21">
                  <c:v>200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再エネ比較シート!$BK$13:$BK$42</c:f>
              <c:numCache>
                <c:formatCode>#,##0_);[Red]\(#,##0\)</c:formatCode>
                <c:ptCount val="30"/>
                <c:pt idx="0">
                  <c:v>1551.5</c:v>
                </c:pt>
                <c:pt idx="1">
                  <c:v>11700.990000000003</c:v>
                </c:pt>
                <c:pt idx="2">
                  <c:v>31299.899999999998</c:v>
                </c:pt>
                <c:pt idx="3">
                  <c:v>3995.1999999999989</c:v>
                </c:pt>
                <c:pt idx="4">
                  <c:v>21848.399999999998</c:v>
                </c:pt>
                <c:pt idx="5">
                  <c:v>704.3</c:v>
                </c:pt>
                <c:pt idx="6">
                  <c:v>9820.7000000000007</c:v>
                </c:pt>
                <c:pt idx="7">
                  <c:v>1376.48</c:v>
                </c:pt>
                <c:pt idx="8">
                  <c:v>5787.4720000000007</c:v>
                </c:pt>
                <c:pt idx="9">
                  <c:v>41666.770000000004</c:v>
                </c:pt>
                <c:pt idx="10">
                  <c:v>1983.7999999999997</c:v>
                </c:pt>
                <c:pt idx="11">
                  <c:v>684.46</c:v>
                </c:pt>
                <c:pt idx="12">
                  <c:v>6571.6270000000004</c:v>
                </c:pt>
                <c:pt idx="13">
                  <c:v>181.70000000000002</c:v>
                </c:pt>
                <c:pt idx="14">
                  <c:v>4906</c:v>
                </c:pt>
                <c:pt idx="15">
                  <c:v>6697.4999999999991</c:v>
                </c:pt>
                <c:pt idx="16">
                  <c:v>8572.9300000000039</c:v>
                </c:pt>
                <c:pt idx="17">
                  <c:v>2096.3599999999997</c:v>
                </c:pt>
                <c:pt idx="18">
                  <c:v>4256.3820000000005</c:v>
                </c:pt>
                <c:pt idx="19">
                  <c:v>33921.500000000007</c:v>
                </c:pt>
                <c:pt idx="20">
                  <c:v>45133.299999999996</c:v>
                </c:pt>
                <c:pt idx="21">
                  <c:v>9956.9999999999982</c:v>
                </c:pt>
                <c:pt idx="22">
                  <c:v>17168.399999999998</c:v>
                </c:pt>
                <c:pt idx="23">
                  <c:v>2525.9</c:v>
                </c:pt>
                <c:pt idx="24">
                  <c:v>2637.9440000000004</c:v>
                </c:pt>
                <c:pt idx="25">
                  <c:v>8327.3359999999975</c:v>
                </c:pt>
                <c:pt idx="26">
                  <c:v>4703.3</c:v>
                </c:pt>
                <c:pt idx="27">
                  <c:v>7848.57</c:v>
                </c:pt>
                <c:pt idx="28">
                  <c:v>4979.3690000000006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再エネ比較シート!$BO$13:$BO$42</c:f>
              <c:numCache>
                <c:formatCode>#,##0_);[Red]\(#,##0\)</c:formatCode>
                <c:ptCount val="30"/>
                <c:pt idx="0">
                  <c:v>599.819976</c:v>
                </c:pt>
                <c:pt idx="1">
                  <c:v>1934.4614267999993</c:v>
                </c:pt>
                <c:pt idx="2">
                  <c:v>210.38103600000002</c:v>
                </c:pt>
                <c:pt idx="3">
                  <c:v>906.09059999999999</c:v>
                </c:pt>
                <c:pt idx="4">
                  <c:v>719.47194000000002</c:v>
                </c:pt>
                <c:pt idx="5">
                  <c:v>215.18151600000004</c:v>
                </c:pt>
                <c:pt idx="6">
                  <c:v>1287.8487719999998</c:v>
                </c:pt>
                <c:pt idx="7">
                  <c:v>380.17401359999997</c:v>
                </c:pt>
                <c:pt idx="8">
                  <c:v>928.37922863999972</c:v>
                </c:pt>
                <c:pt idx="9">
                  <c:v>693.58535159999985</c:v>
                </c:pt>
                <c:pt idx="10">
                  <c:v>141.61416</c:v>
                </c:pt>
                <c:pt idx="11">
                  <c:v>228.3348312</c:v>
                </c:pt>
                <c:pt idx="12">
                  <c:v>1328.2052072399995</c:v>
                </c:pt>
                <c:pt idx="13">
                  <c:v>204.86048400000001</c:v>
                </c:pt>
                <c:pt idx="14">
                  <c:v>1093.6693559999997</c:v>
                </c:pt>
                <c:pt idx="15">
                  <c:v>1062.9462839999997</c:v>
                </c:pt>
                <c:pt idx="16">
                  <c:v>1106.0665955999996</c:v>
                </c:pt>
                <c:pt idx="17">
                  <c:v>475.6795631999999</c:v>
                </c:pt>
                <c:pt idx="18">
                  <c:v>985.39692983999942</c:v>
                </c:pt>
                <c:pt idx="19">
                  <c:v>542.81427599999995</c:v>
                </c:pt>
                <c:pt idx="20">
                  <c:v>41.404139999999998</c:v>
                </c:pt>
                <c:pt idx="21">
                  <c:v>421.9621919999999</c:v>
                </c:pt>
                <c:pt idx="22">
                  <c:v>1293.369324</c:v>
                </c:pt>
                <c:pt idx="23">
                  <c:v>354.51544800000005</c:v>
                </c:pt>
                <c:pt idx="24">
                  <c:v>443.01709727999997</c:v>
                </c:pt>
                <c:pt idx="25">
                  <c:v>964.93968431999951</c:v>
                </c:pt>
                <c:pt idx="26">
                  <c:v>944.4944399999996</c:v>
                </c:pt>
                <c:pt idx="27">
                  <c:v>1798.9438763999995</c:v>
                </c:pt>
                <c:pt idx="28">
                  <c:v>776.65645787999995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再エネ比較シート!$BP$13:$BP$42</c:f>
              <c:numCache>
                <c:formatCode>#,##0_);[Red]\(#,##0\)</c:formatCode>
                <c:ptCount val="30"/>
                <c:pt idx="0">
                  <c:v>672.49118399999986</c:v>
                </c:pt>
                <c:pt idx="1">
                  <c:v>13320.325476000005</c:v>
                </c:pt>
                <c:pt idx="2">
                  <c:v>5306.9131200000002</c:v>
                </c:pt>
                <c:pt idx="3">
                  <c:v>4286.0069519999988</c:v>
                </c:pt>
                <c:pt idx="4">
                  <c:v>28107.194963999998</c:v>
                </c:pt>
                <c:pt idx="5">
                  <c:v>231.086172</c:v>
                </c:pt>
                <c:pt idx="6">
                  <c:v>11570.975376</c:v>
                </c:pt>
                <c:pt idx="7">
                  <c:v>1401.7287720000002</c:v>
                </c:pt>
                <c:pt idx="8">
                  <c:v>6632.1863640000001</c:v>
                </c:pt>
                <c:pt idx="9">
                  <c:v>16978.338890399998</c:v>
                </c:pt>
                <c:pt idx="10">
                  <c:v>968.39259600000014</c:v>
                </c:pt>
                <c:pt idx="11">
                  <c:v>653.70799199999999</c:v>
                </c:pt>
                <c:pt idx="12">
                  <c:v>6770.8116120000004</c:v>
                </c:pt>
                <c:pt idx="13">
                  <c:v>14.550360000000001</c:v>
                </c:pt>
                <c:pt idx="14">
                  <c:v>5284.0293720000018</c:v>
                </c:pt>
                <c:pt idx="15">
                  <c:v>7687.6165679999995</c:v>
                </c:pt>
                <c:pt idx="16">
                  <c:v>10120.833588000005</c:v>
                </c:pt>
                <c:pt idx="17">
                  <c:v>1455.0360000000001</c:v>
                </c:pt>
                <c:pt idx="18">
                  <c:v>4544.0774280000005</c:v>
                </c:pt>
                <c:pt idx="19">
                  <c:v>44271.718992000009</c:v>
                </c:pt>
                <c:pt idx="20">
                  <c:v>2877.9289319999998</c:v>
                </c:pt>
                <c:pt idx="21">
                  <c:v>12441.086903999998</c:v>
                </c:pt>
                <c:pt idx="22">
                  <c:v>21284.134331999998</c:v>
                </c:pt>
                <c:pt idx="23">
                  <c:v>2950.4161799999993</c:v>
                </c:pt>
                <c:pt idx="24">
                  <c:v>2817.2142480000002</c:v>
                </c:pt>
                <c:pt idx="25">
                  <c:v>9951.5203079999992</c:v>
                </c:pt>
                <c:pt idx="26">
                  <c:v>4346.9861879999999</c:v>
                </c:pt>
                <c:pt idx="27">
                  <c:v>8398.9968960000006</c:v>
                </c:pt>
                <c:pt idx="28">
                  <c:v>5730.4873272000013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再エネ比較シート!$BQ$13:$BQ$42</c:f>
              <c:numCache>
                <c:formatCode>#,##0_);[Red]\(#,##0\)</c:formatCode>
                <c:ptCount val="30"/>
                <c:pt idx="0">
                  <c:v>0</c:v>
                </c:pt>
                <c:pt idx="1">
                  <c:v>41.277119999999996</c:v>
                </c:pt>
                <c:pt idx="2">
                  <c:v>58901.581247999995</c:v>
                </c:pt>
                <c:pt idx="3">
                  <c:v>0</c:v>
                </c:pt>
                <c:pt idx="4">
                  <c:v>0</c:v>
                </c:pt>
                <c:pt idx="5">
                  <c:v>0</c:v>
                </c:pt>
                <c:pt idx="6">
                  <c:v>0</c:v>
                </c:pt>
                <c:pt idx="7">
                  <c:v>0</c:v>
                </c:pt>
                <c:pt idx="8">
                  <c:v>0</c:v>
                </c:pt>
                <c:pt idx="9">
                  <c:v>56612.221824</c:v>
                </c:pt>
                <c:pt idx="10">
                  <c:v>2462.9405759999991</c:v>
                </c:pt>
                <c:pt idx="11">
                  <c:v>0</c:v>
                </c:pt>
                <c:pt idx="12">
                  <c:v>0</c:v>
                </c:pt>
                <c:pt idx="13">
                  <c:v>0</c:v>
                </c:pt>
                <c:pt idx="14">
                  <c:v>0</c:v>
                </c:pt>
                <c:pt idx="15">
                  <c:v>0</c:v>
                </c:pt>
                <c:pt idx="16">
                  <c:v>0</c:v>
                </c:pt>
                <c:pt idx="17">
                  <c:v>1303.4880000000001</c:v>
                </c:pt>
                <c:pt idx="18">
                  <c:v>0</c:v>
                </c:pt>
                <c:pt idx="19">
                  <c:v>0</c:v>
                </c:pt>
                <c:pt idx="20">
                  <c:v>93249.576287999997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再エネ比較シート!$BR$13:$BR$42</c:f>
              <c:numCache>
                <c:formatCode>#,##0_);[Red]\(#,##0\)</c:formatCode>
                <c:ptCount val="30"/>
                <c:pt idx="0">
                  <c:v>227.58480000000003</c:v>
                </c:pt>
                <c:pt idx="1">
                  <c:v>0</c:v>
                </c:pt>
                <c:pt idx="2">
                  <c:v>0</c:v>
                </c:pt>
                <c:pt idx="3">
                  <c:v>0</c:v>
                </c:pt>
                <c:pt idx="4">
                  <c:v>0</c:v>
                </c:pt>
                <c:pt idx="5">
                  <c:v>1841.1768</c:v>
                </c:pt>
                <c:pt idx="6">
                  <c:v>0</c:v>
                </c:pt>
                <c:pt idx="7">
                  <c:v>0</c:v>
                </c:pt>
                <c:pt idx="8">
                  <c:v>0</c:v>
                </c:pt>
                <c:pt idx="9">
                  <c:v>11534.291999999999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730.58399999999995</c:v>
                </c:pt>
                <c:pt idx="25">
                  <c:v>0</c:v>
                </c:pt>
                <c:pt idx="26">
                  <c:v>3311.28</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再エネ比較シート!$BT$13:$BT$42</c:f>
              <c:numCache>
                <c:formatCode>#,##0_);[Red]\(#,##0\)</c:formatCode>
                <c:ptCount val="30"/>
                <c:pt idx="0">
                  <c:v>3504</c:v>
                </c:pt>
                <c:pt idx="1">
                  <c:v>0</c:v>
                </c:pt>
                <c:pt idx="2">
                  <c:v>0</c:v>
                </c:pt>
                <c:pt idx="3">
                  <c:v>0</c:v>
                </c:pt>
                <c:pt idx="4">
                  <c:v>0</c:v>
                </c:pt>
                <c:pt idx="5">
                  <c:v>0</c:v>
                </c:pt>
                <c:pt idx="6">
                  <c:v>0</c:v>
                </c:pt>
                <c:pt idx="7">
                  <c:v>0</c:v>
                </c:pt>
                <c:pt idx="8">
                  <c:v>0</c:v>
                </c:pt>
                <c:pt idx="9">
                  <c:v>0</c:v>
                </c:pt>
                <c:pt idx="10">
                  <c:v>0</c:v>
                </c:pt>
                <c:pt idx="11">
                  <c:v>0</c:v>
                </c:pt>
                <c:pt idx="12">
                  <c:v>2426.1695999999997</c:v>
                </c:pt>
                <c:pt idx="13">
                  <c:v>0</c:v>
                </c:pt>
                <c:pt idx="14">
                  <c:v>0</c:v>
                </c:pt>
                <c:pt idx="15">
                  <c:v>0</c:v>
                </c:pt>
                <c:pt idx="16">
                  <c:v>0</c:v>
                </c:pt>
                <c:pt idx="17">
                  <c:v>0</c:v>
                </c:pt>
                <c:pt idx="18">
                  <c:v>0</c:v>
                </c:pt>
                <c:pt idx="19">
                  <c:v>0</c:v>
                </c:pt>
                <c:pt idx="20">
                  <c:v>0</c:v>
                </c:pt>
                <c:pt idx="21">
                  <c:v>1401.6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再エネ比較シート!$BU$13:$BU$42</c:f>
              <c:numCache>
                <c:formatCode>#,##0_);[Red]\(#,##0\)</c:formatCode>
                <c:ptCount val="30"/>
                <c:pt idx="0">
                  <c:v>5003.8959599999998</c:v>
                </c:pt>
                <c:pt idx="1">
                  <c:v>15296.064022800005</c:v>
                </c:pt>
                <c:pt idx="2">
                  <c:v>64418.875403999991</c:v>
                </c:pt>
                <c:pt idx="3">
                  <c:v>5192.0975519999993</c:v>
                </c:pt>
                <c:pt idx="4">
                  <c:v>28826.666903999998</c:v>
                </c:pt>
                <c:pt idx="5">
                  <c:v>2287.4444880000001</c:v>
                </c:pt>
                <c:pt idx="6">
                  <c:v>12858.824148</c:v>
                </c:pt>
                <c:pt idx="7">
                  <c:v>1781.9027856000002</c:v>
                </c:pt>
                <c:pt idx="8">
                  <c:v>7560.5655926399995</c:v>
                </c:pt>
                <c:pt idx="9">
                  <c:v>85818.438066000002</c:v>
                </c:pt>
                <c:pt idx="10">
                  <c:v>3572.9473319999993</c:v>
                </c:pt>
                <c:pt idx="11">
                  <c:v>882.04282319999993</c:v>
                </c:pt>
                <c:pt idx="12">
                  <c:v>10525.186419239999</c:v>
                </c:pt>
                <c:pt idx="13">
                  <c:v>219.41084400000003</c:v>
                </c:pt>
                <c:pt idx="14">
                  <c:v>6377.6987280000012</c:v>
                </c:pt>
                <c:pt idx="15">
                  <c:v>8750.5628519999991</c:v>
                </c:pt>
                <c:pt idx="16">
                  <c:v>11226.900183600004</c:v>
                </c:pt>
                <c:pt idx="17">
                  <c:v>3234.2035631999997</c:v>
                </c:pt>
                <c:pt idx="18">
                  <c:v>5529.4743578400003</c:v>
                </c:pt>
                <c:pt idx="19">
                  <c:v>44814.533268000007</c:v>
                </c:pt>
                <c:pt idx="20">
                  <c:v>96168.909359999991</c:v>
                </c:pt>
                <c:pt idx="21">
                  <c:v>14264.649095999997</c:v>
                </c:pt>
                <c:pt idx="22">
                  <c:v>22577.503655999997</c:v>
                </c:pt>
                <c:pt idx="23">
                  <c:v>3304.9316279999994</c:v>
                </c:pt>
                <c:pt idx="24">
                  <c:v>3990.8153452800002</c:v>
                </c:pt>
                <c:pt idx="25">
                  <c:v>10916.459992319998</c:v>
                </c:pt>
                <c:pt idx="26">
                  <c:v>8602.760628</c:v>
                </c:pt>
                <c:pt idx="27">
                  <c:v>10197.940772399999</c:v>
                </c:pt>
                <c:pt idx="28">
                  <c:v>6507.1437850800012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広尾町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1638</v>
      </c>
      <c r="C23" s="6" t="s">
        <v>1328</v>
      </c>
      <c r="D23" s="6" t="s">
        <v>1329</v>
      </c>
      <c r="E23" s="1101" t="s">
        <v>1639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1643</v>
      </c>
    </row>
    <row r="46" spans="2:5" ht="33.6" customHeight="1">
      <c r="B46" s="967" t="s">
        <v>1470</v>
      </c>
      <c r="C46" s="6" t="s">
        <v>8</v>
      </c>
      <c r="D46" s="7" t="s">
        <v>9</v>
      </c>
      <c r="E46" s="1102" t="s">
        <v>1644</v>
      </c>
    </row>
    <row r="47" spans="2:5" ht="21.95" customHeight="1">
      <c r="B47" s="438" t="s">
        <v>1613</v>
      </c>
      <c r="C47" s="442"/>
      <c r="D47" s="440"/>
      <c r="E47" s="441"/>
    </row>
    <row r="48" spans="2:5" ht="33.6" customHeight="1">
      <c r="B48" s="967" t="s">
        <v>1471</v>
      </c>
      <c r="C48" s="6" t="s">
        <v>14</v>
      </c>
      <c r="D48" s="6" t="s">
        <v>9</v>
      </c>
      <c r="E48" s="1102" t="s">
        <v>1645</v>
      </c>
    </row>
    <row r="49" spans="2:5" ht="33.6" customHeight="1">
      <c r="B49" s="967" t="s">
        <v>1472</v>
      </c>
      <c r="C49" s="6" t="s">
        <v>14</v>
      </c>
      <c r="D49" s="6" t="s">
        <v>9</v>
      </c>
      <c r="E49" s="1102" t="s">
        <v>1646</v>
      </c>
    </row>
    <row r="50" spans="2:5" ht="21.6" customHeight="1">
      <c r="B50" s="438" t="s">
        <v>1477</v>
      </c>
      <c r="C50" s="439"/>
      <c r="D50" s="440"/>
      <c r="E50" s="441"/>
    </row>
    <row r="51" spans="2:5" ht="21" customHeight="1">
      <c r="B51" s="967" t="s">
        <v>1473</v>
      </c>
      <c r="C51" s="6" t="s">
        <v>12</v>
      </c>
      <c r="D51" s="6" t="s">
        <v>1401</v>
      </c>
      <c r="E51" s="968" t="s">
        <v>1647</v>
      </c>
    </row>
    <row r="52" spans="2:5" ht="21" customHeight="1">
      <c r="B52" s="967" t="s">
        <v>1474</v>
      </c>
      <c r="C52" s="6" t="s">
        <v>12</v>
      </c>
      <c r="D52" s="6" t="s">
        <v>1401</v>
      </c>
      <c r="E52" s="968" t="s">
        <v>1648</v>
      </c>
    </row>
    <row r="53" spans="2:5" ht="21" customHeight="1">
      <c r="B53" s="969" t="s">
        <v>1475</v>
      </c>
      <c r="C53" s="970" t="s">
        <v>8</v>
      </c>
      <c r="D53" s="970" t="s">
        <v>1401</v>
      </c>
      <c r="E53" s="971" t="s">
        <v>1649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1650</v>
      </c>
    </row>
    <row r="58" spans="2:5" ht="21.95" customHeight="1">
      <c r="B58" s="967" t="s">
        <v>1479</v>
      </c>
      <c r="C58" s="6" t="s">
        <v>13</v>
      </c>
      <c r="D58" s="7" t="s">
        <v>1409</v>
      </c>
      <c r="E58" s="1102" t="s">
        <v>1651</v>
      </c>
    </row>
    <row r="59" spans="2:5" ht="33.6" customHeight="1">
      <c r="B59" s="979" t="s">
        <v>1612</v>
      </c>
      <c r="C59" s="8" t="s">
        <v>13</v>
      </c>
      <c r="D59" s="7" t="s">
        <v>1409</v>
      </c>
      <c r="E59" s="1103" t="s">
        <v>1652</v>
      </c>
    </row>
    <row r="60" spans="2:5" ht="51" customHeight="1">
      <c r="B60" s="980" t="s">
        <v>1629</v>
      </c>
      <c r="C60" s="494" t="s">
        <v>14</v>
      </c>
      <c r="D60" s="7" t="s">
        <v>1409</v>
      </c>
      <c r="E60" s="977" t="s">
        <v>1653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広尾町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52.949007167600527</v>
      </c>
      <c r="BB5" s="34"/>
      <c r="BC5" s="19"/>
      <c r="BD5" s="364">
        <f>AC35</f>
        <v>40.348218918487774</v>
      </c>
      <c r="BE5" s="34"/>
      <c r="BF5" s="19"/>
      <c r="BG5" s="364">
        <f>AK35</f>
        <v>46.160934785997497</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20.625230511841028</v>
      </c>
      <c r="BA6" s="19"/>
      <c r="BB6" s="34"/>
      <c r="BC6" s="364">
        <f>AC36</f>
        <v>23.320775069132615</v>
      </c>
      <c r="BD6" s="19"/>
      <c r="BE6" s="34"/>
      <c r="BF6" s="364">
        <f>AK36</f>
        <v>29.19962669994257</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1.5801370630110869</v>
      </c>
      <c r="BA7" s="19"/>
      <c r="BB7" s="34"/>
      <c r="BC7" s="364">
        <f>AC37</f>
        <v>1.2073383163778455</v>
      </c>
      <c r="BD7" s="19"/>
      <c r="BE7" s="34"/>
      <c r="BF7" s="364">
        <f t="shared" ref="BF7:BF8" si="0">AK37</f>
        <v>0.82129349775514049</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30.743639592748412</v>
      </c>
      <c r="BA8" s="19"/>
      <c r="BB8" s="34"/>
      <c r="BC8" s="364">
        <f>AC38</f>
        <v>15.82010553297731</v>
      </c>
      <c r="BD8" s="19"/>
      <c r="BE8" s="34"/>
      <c r="BF8" s="364">
        <f t="shared" si="0"/>
        <v>16.140014588299792</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111.207620179049</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11.761292529427951</v>
      </c>
      <c r="BA9" s="364">
        <f>AZ9</f>
        <v>11.761292529427951</v>
      </c>
      <c r="BB9" s="34"/>
      <c r="BC9" s="364">
        <f>AC39</f>
        <v>13.880256475037969</v>
      </c>
      <c r="BD9" s="364">
        <f>AC39</f>
        <v>13.880256475037969</v>
      </c>
      <c r="BE9" s="34"/>
      <c r="BF9" s="364">
        <f>AK39</f>
        <v>8.7174728712419007</v>
      </c>
      <c r="BG9" s="364">
        <f>AK39</f>
        <v>8.7174728712419007</v>
      </c>
      <c r="BH9" s="34"/>
    </row>
    <row r="10" spans="1:62" ht="17.100000000000001" customHeight="1" thickBot="1">
      <c r="B10" s="366"/>
      <c r="C10" s="367"/>
      <c r="D10" s="369"/>
      <c r="E10" s="369"/>
      <c r="F10" s="369"/>
      <c r="G10" s="368"/>
      <c r="H10" s="368"/>
      <c r="I10" s="369"/>
      <c r="J10" s="370"/>
      <c r="K10" s="377"/>
      <c r="L10" s="286" t="s">
        <v>31</v>
      </c>
      <c r="M10" s="286"/>
      <c r="N10" s="622"/>
      <c r="O10" s="1025">
        <f>SUM(O11:O13)</f>
        <v>52.949007167600527</v>
      </c>
      <c r="P10" s="501">
        <f t="shared" ref="P10:P22" si="1">O10/$O$9</f>
        <v>0.47612750890946476</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16.995427934461276</v>
      </c>
      <c r="BA10" s="364">
        <f>AZ10</f>
        <v>16.995427934461276</v>
      </c>
      <c r="BB10" s="34"/>
      <c r="BC10" s="364">
        <f>AC40</f>
        <v>18.763356334828028</v>
      </c>
      <c r="BD10" s="364">
        <f>AC40</f>
        <v>18.763356334828028</v>
      </c>
      <c r="BE10" s="34"/>
      <c r="BF10" s="364">
        <f>AK40</f>
        <v>13.677473673644354</v>
      </c>
      <c r="BG10" s="364">
        <f>AK40</f>
        <v>13.677473673644354</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20.625230511841028</v>
      </c>
      <c r="P11" s="502">
        <f t="shared" si="1"/>
        <v>0.18546598226482619</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28.213627295673987</v>
      </c>
      <c r="BB11" s="34"/>
      <c r="BC11" s="364"/>
      <c r="BD11" s="364">
        <f>AC41</f>
        <v>23.605409480090341</v>
      </c>
      <c r="BE11" s="34"/>
      <c r="BF11" s="19"/>
      <c r="BG11" s="364">
        <f>AK41</f>
        <v>20.781727209607219</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1.5801370630110869</v>
      </c>
      <c r="P12" s="502">
        <f t="shared" si="1"/>
        <v>1.4208891984802831E-2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22.131438283721415</v>
      </c>
      <c r="BA12" s="19"/>
      <c r="BB12" s="34"/>
      <c r="BC12" s="364">
        <f>AC42</f>
        <v>19.088469417025426</v>
      </c>
      <c r="BD12" s="19"/>
      <c r="BE12" s="34"/>
      <c r="BF12" s="364">
        <f>AK42</f>
        <v>16.879133237367242</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30.743639592748412</v>
      </c>
      <c r="P13" s="502">
        <f t="shared" si="1"/>
        <v>0.27645263465983577</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0.50590141244704678</v>
      </c>
      <c r="BA13" s="19"/>
      <c r="BB13" s="34"/>
      <c r="BC13" s="364">
        <f>AC45</f>
        <v>0.58883551338189422</v>
      </c>
      <c r="BD13" s="19"/>
      <c r="BE13" s="34"/>
      <c r="BF13" s="364">
        <f>AK45</f>
        <v>0.37944647042108737</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11.761292529427951</v>
      </c>
      <c r="P14" s="501">
        <f t="shared" si="1"/>
        <v>0.10575977177186033</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5.5762875995055268</v>
      </c>
      <c r="BA14" s="19"/>
      <c r="BB14" s="34"/>
      <c r="BC14" s="364">
        <f>AC46</f>
        <v>3.9281045496830216</v>
      </c>
      <c r="BD14" s="19"/>
      <c r="BE14" s="34"/>
      <c r="BF14" s="364">
        <f t="shared" ref="BF14" si="2">AK46</f>
        <v>3.5231475018188889</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16.995427934461276</v>
      </c>
      <c r="P15" s="501">
        <f t="shared" si="1"/>
        <v>0.15282610946172495</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1.2882652518852666</v>
      </c>
      <c r="BA15" s="364">
        <f>AZ15</f>
        <v>1.2882652518852666</v>
      </c>
      <c r="BB15" s="34"/>
      <c r="BC15" s="364">
        <f>AC47</f>
        <v>0.35160165263800441</v>
      </c>
      <c r="BD15" s="364">
        <f>AC47</f>
        <v>0.35160165263800441</v>
      </c>
      <c r="BE15" s="34"/>
      <c r="BF15" s="364">
        <f>AK47</f>
        <v>0.57393150840680596</v>
      </c>
      <c r="BG15" s="364">
        <f>AK47</f>
        <v>0.57393150840680596</v>
      </c>
      <c r="BH15" s="34"/>
    </row>
    <row r="16" spans="1:62" ht="17.100000000000001" customHeight="1" thickBot="1">
      <c r="B16" s="366"/>
      <c r="C16" s="367"/>
      <c r="D16" s="369"/>
      <c r="E16" s="369"/>
      <c r="F16" s="369"/>
      <c r="G16" s="368"/>
      <c r="H16" s="368"/>
      <c r="I16" s="369"/>
      <c r="J16" s="370"/>
      <c r="K16" s="378"/>
      <c r="L16" s="286" t="s">
        <v>44</v>
      </c>
      <c r="M16" s="387"/>
      <c r="N16" s="388"/>
      <c r="O16" s="1025">
        <f>SUM(O18:O21)</f>
        <v>28.213627295673987</v>
      </c>
      <c r="P16" s="501">
        <f t="shared" si="1"/>
        <v>0.25370228452194954</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22.131438283721415</v>
      </c>
      <c r="P17" s="502">
        <f t="shared" si="1"/>
        <v>0.19901008805052081</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9.660352783796549</v>
      </c>
      <c r="P18" s="502">
        <f t="shared" si="1"/>
        <v>8.6867723347041959E-2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12.471085499924866</v>
      </c>
      <c r="P19" s="502">
        <f t="shared" si="1"/>
        <v>0.11214236470347884</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0.50590141244704678</v>
      </c>
      <c r="P20" s="502">
        <f t="shared" si="1"/>
        <v>4.5491613940890378E-3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5.5762875995055268</v>
      </c>
      <c r="P21" s="502">
        <f t="shared" si="1"/>
        <v>5.014303507733972E-2</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1.2882652518852666</v>
      </c>
      <c r="P22" s="679">
        <f t="shared" si="1"/>
        <v>1.1584325335000468E-2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44.479095500615031</v>
      </c>
      <c r="AZ22" s="364">
        <f t="shared" si="3"/>
        <v>39.836873296472874</v>
      </c>
      <c r="BA22" s="364">
        <f t="shared" si="3"/>
        <v>36.795428986282936</v>
      </c>
      <c r="BB22" s="364">
        <f t="shared" si="3"/>
        <v>34.745112234933075</v>
      </c>
      <c r="BC22" s="364">
        <f t="shared" si="3"/>
        <v>43.760756142928699</v>
      </c>
      <c r="BD22" s="364">
        <f t="shared" si="3"/>
        <v>40.348218918487774</v>
      </c>
      <c r="BE22" s="364">
        <f t="shared" si="3"/>
        <v>34.524840731713091</v>
      </c>
      <c r="BF22" s="364">
        <f t="shared" si="3"/>
        <v>42.738479290595265</v>
      </c>
      <c r="BG22" s="364">
        <f t="shared" si="3"/>
        <v>38.939893464523784</v>
      </c>
      <c r="BH22" s="364">
        <f t="shared" si="3"/>
        <v>37.256988580327068</v>
      </c>
      <c r="BI22" s="364">
        <f t="shared" si="3"/>
        <v>35.057279083439347</v>
      </c>
      <c r="BJ22" s="364">
        <f t="shared" si="3"/>
        <v>35.999368947028152</v>
      </c>
      <c r="BK22" s="364">
        <f t="shared" si="3"/>
        <v>45.019739295548135</v>
      </c>
      <c r="BL22" s="364">
        <f t="shared" si="3"/>
        <v>46.160934785997497</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13.788479563254432</v>
      </c>
      <c r="AZ23" s="399">
        <f t="shared" ref="AZ23:BL23" si="4">Y39</f>
        <v>10.626547134057144</v>
      </c>
      <c r="BA23" s="399">
        <f t="shared" si="4"/>
        <v>9.5122417465717444</v>
      </c>
      <c r="BB23" s="399">
        <f t="shared" si="4"/>
        <v>12.016635640035616</v>
      </c>
      <c r="BC23" s="399">
        <f t="shared" si="4"/>
        <v>14.924623284024079</v>
      </c>
      <c r="BD23" s="399">
        <f t="shared" si="4"/>
        <v>13.880256475037969</v>
      </c>
      <c r="BE23" s="399">
        <f t="shared" si="4"/>
        <v>13.410989423714737</v>
      </c>
      <c r="BF23" s="399">
        <f t="shared" si="4"/>
        <v>12.976109145229191</v>
      </c>
      <c r="BG23" s="399">
        <f t="shared" si="4"/>
        <v>11.125508704576763</v>
      </c>
      <c r="BH23" s="399">
        <f t="shared" si="4"/>
        <v>11.155435994635509</v>
      </c>
      <c r="BI23" s="399">
        <f t="shared" si="4"/>
        <v>11.210455457014397</v>
      </c>
      <c r="BJ23" s="399">
        <f t="shared" si="4"/>
        <v>10.056796487360392</v>
      </c>
      <c r="BK23" s="399">
        <f t="shared" si="4"/>
        <v>8.6308895586967118</v>
      </c>
      <c r="BL23" s="399">
        <f t="shared" si="4"/>
        <v>8.7174728712419007</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17.174020751921166</v>
      </c>
      <c r="AZ24" s="364">
        <f t="shared" ref="AZ24:BL24" si="5">Y40</f>
        <v>14.887538571805527</v>
      </c>
      <c r="BA24" s="364">
        <f t="shared" si="5"/>
        <v>14.742903475311113</v>
      </c>
      <c r="BB24" s="364">
        <f t="shared" si="5"/>
        <v>17.695320290966475</v>
      </c>
      <c r="BC24" s="364">
        <f t="shared" si="5"/>
        <v>19.432945116753618</v>
      </c>
      <c r="BD24" s="364">
        <f t="shared" si="5"/>
        <v>18.763356334828028</v>
      </c>
      <c r="BE24" s="364">
        <f t="shared" si="5"/>
        <v>19.799795074460931</v>
      </c>
      <c r="BF24" s="364">
        <f t="shared" si="5"/>
        <v>18.228946098547336</v>
      </c>
      <c r="BG24" s="364">
        <f t="shared" si="5"/>
        <v>18.372783957843616</v>
      </c>
      <c r="BH24" s="364">
        <f t="shared" si="5"/>
        <v>17.781088604621665</v>
      </c>
      <c r="BI24" s="364">
        <f t="shared" si="5"/>
        <v>16.179109088458706</v>
      </c>
      <c r="BJ24" s="364">
        <f t="shared" si="5"/>
        <v>16.102464811076395</v>
      </c>
      <c r="BK24" s="364">
        <f t="shared" si="5"/>
        <v>14.62545528567925</v>
      </c>
      <c r="BL24" s="364">
        <f t="shared" si="5"/>
        <v>13.677473673644354</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24.452548041736037</v>
      </c>
      <c r="AZ25" s="364">
        <f t="shared" ref="AZ25:BL25" si="6">Y41</f>
        <v>24.213634558510858</v>
      </c>
      <c r="BA25" s="364">
        <f t="shared" si="6"/>
        <v>24.933575605706533</v>
      </c>
      <c r="BB25" s="364">
        <f t="shared" si="6"/>
        <v>23.541813866016405</v>
      </c>
      <c r="BC25" s="364">
        <f t="shared" si="6"/>
        <v>23.54192842632737</v>
      </c>
      <c r="BD25" s="364">
        <f t="shared" si="6"/>
        <v>23.605409480090341</v>
      </c>
      <c r="BE25" s="364">
        <f t="shared" si="6"/>
        <v>22.942913736497129</v>
      </c>
      <c r="BF25" s="364">
        <f t="shared" si="6"/>
        <v>22.499131147533959</v>
      </c>
      <c r="BG25" s="364">
        <f t="shared" si="6"/>
        <v>23.500258634011566</v>
      </c>
      <c r="BH25" s="364">
        <f t="shared" si="6"/>
        <v>23.136105540443829</v>
      </c>
      <c r="BI25" s="364">
        <f t="shared" si="6"/>
        <v>23.056624730984911</v>
      </c>
      <c r="BJ25" s="364">
        <f t="shared" si="6"/>
        <v>21.353592598344481</v>
      </c>
      <c r="BK25" s="364">
        <f t="shared" si="6"/>
        <v>20.815397696459627</v>
      </c>
      <c r="BL25" s="364">
        <f t="shared" si="6"/>
        <v>20.781727209607219</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0.61260873150510309</v>
      </c>
      <c r="AZ26" s="364">
        <f t="shared" si="7"/>
        <v>0.46122934446774222</v>
      </c>
      <c r="BA26" s="364">
        <f t="shared" si="7"/>
        <v>0.31532326655473608</v>
      </c>
      <c r="BB26" s="364">
        <f t="shared" si="7"/>
        <v>0.25414794823969389</v>
      </c>
      <c r="BC26" s="364">
        <f t="shared" si="7"/>
        <v>0.21034029022775491</v>
      </c>
      <c r="BD26" s="364">
        <f t="shared" si="7"/>
        <v>0.35160165263800441</v>
      </c>
      <c r="BE26" s="364">
        <f t="shared" si="7"/>
        <v>0.35396730024040973</v>
      </c>
      <c r="BF26" s="364">
        <f t="shared" si="7"/>
        <v>0.53529492161910996</v>
      </c>
      <c r="BG26" s="364">
        <f t="shared" si="7"/>
        <v>0.60247015733079956</v>
      </c>
      <c r="BH26" s="364">
        <f t="shared" si="7"/>
        <v>0.43212850016822585</v>
      </c>
      <c r="BI26" s="364">
        <f t="shared" si="7"/>
        <v>0.68304805781473443</v>
      </c>
      <c r="BJ26" s="364">
        <f t="shared" si="7"/>
        <v>0.492128527834574</v>
      </c>
      <c r="BK26" s="364">
        <f t="shared" si="7"/>
        <v>0.47165294982214989</v>
      </c>
      <c r="BL26" s="364">
        <f t="shared" si="7"/>
        <v>0.57393150840680596</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100.50675258903178</v>
      </c>
      <c r="AZ27" s="364">
        <f t="shared" si="8"/>
        <v>90.025822905314143</v>
      </c>
      <c r="BA27" s="364">
        <f t="shared" si="8"/>
        <v>86.299473080427077</v>
      </c>
      <c r="BB27" s="364">
        <f t="shared" si="8"/>
        <v>88.253029980191272</v>
      </c>
      <c r="BC27" s="364">
        <f t="shared" si="8"/>
        <v>101.87059326026151</v>
      </c>
      <c r="BD27" s="364">
        <f t="shared" si="8"/>
        <v>96.948842861082127</v>
      </c>
      <c r="BE27" s="364">
        <f t="shared" si="8"/>
        <v>91.032506266626314</v>
      </c>
      <c r="BF27" s="364">
        <f t="shared" si="8"/>
        <v>96.977960603524863</v>
      </c>
      <c r="BG27" s="364">
        <f t="shared" si="8"/>
        <v>92.540914918286546</v>
      </c>
      <c r="BH27" s="364">
        <f t="shared" si="8"/>
        <v>89.761747220196298</v>
      </c>
      <c r="BI27" s="364">
        <f t="shared" si="8"/>
        <v>86.186516417712085</v>
      </c>
      <c r="BJ27" s="364">
        <f t="shared" si="8"/>
        <v>84.004351371644006</v>
      </c>
      <c r="BK27" s="364">
        <f t="shared" si="8"/>
        <v>89.563134786205865</v>
      </c>
      <c r="BL27" s="364">
        <f t="shared" si="8"/>
        <v>89.911540048897777</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96.948842861082127</v>
      </c>
      <c r="P30" s="500">
        <f>P31+P35+P36+P37+P43</f>
        <v>0.99999999999999989</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40.348218918487774</v>
      </c>
      <c r="P31" s="501">
        <f t="shared" ref="P31:P43" si="9">O31/$O$30</f>
        <v>0.41618051054309835</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23.320775069132615</v>
      </c>
      <c r="P32" s="502">
        <f t="shared" si="9"/>
        <v>0.24054722450425658</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1.2073383163778455</v>
      </c>
      <c r="P33" s="502">
        <f t="shared" si="9"/>
        <v>1.2453354581114897E-2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15.82010553297731</v>
      </c>
      <c r="P34" s="502">
        <f t="shared" si="9"/>
        <v>0.16317993145772683</v>
      </c>
      <c r="Q34" s="371"/>
      <c r="R34" s="15"/>
      <c r="S34" s="366"/>
      <c r="T34" s="622" t="s">
        <v>29</v>
      </c>
      <c r="U34" s="375"/>
      <c r="V34" s="375"/>
      <c r="W34" s="375"/>
      <c r="X34" s="1012">
        <f>X35+X39+X40+X41+X47</f>
        <v>100.50675258903178</v>
      </c>
      <c r="Y34" s="1013">
        <f t="shared" ref="Y34:AK34" si="10">Y35+Y39+Y40+Y41+Y47</f>
        <v>90.025822905314143</v>
      </c>
      <c r="Z34" s="1013">
        <f t="shared" si="10"/>
        <v>86.299473080427077</v>
      </c>
      <c r="AA34" s="1013">
        <f t="shared" si="10"/>
        <v>88.253029980191272</v>
      </c>
      <c r="AB34" s="1013">
        <f t="shared" si="10"/>
        <v>101.87059326026151</v>
      </c>
      <c r="AC34" s="1013">
        <f t="shared" si="10"/>
        <v>96.948842861082127</v>
      </c>
      <c r="AD34" s="1013">
        <f t="shared" si="10"/>
        <v>91.032506266626314</v>
      </c>
      <c r="AE34" s="1013">
        <f t="shared" si="10"/>
        <v>96.977960603524863</v>
      </c>
      <c r="AF34" s="1013">
        <f t="shared" si="10"/>
        <v>92.540914918286546</v>
      </c>
      <c r="AG34" s="1013">
        <f t="shared" si="10"/>
        <v>89.761747220196298</v>
      </c>
      <c r="AH34" s="1013">
        <f t="shared" si="10"/>
        <v>86.186516417712085</v>
      </c>
      <c r="AI34" s="1013">
        <f t="shared" si="10"/>
        <v>84.004351371644006</v>
      </c>
      <c r="AJ34" s="1013">
        <f t="shared" si="10"/>
        <v>89.563134786205865</v>
      </c>
      <c r="AK34" s="1014">
        <f t="shared" si="10"/>
        <v>89.911540048897777</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13.880256475037969</v>
      </c>
      <c r="P35" s="501">
        <f t="shared" si="9"/>
        <v>0.1431709349530553</v>
      </c>
      <c r="Q35" s="371"/>
      <c r="R35" s="15"/>
      <c r="S35" s="366"/>
      <c r="T35" s="377"/>
      <c r="U35" s="286" t="s">
        <v>31</v>
      </c>
      <c r="V35" s="387"/>
      <c r="W35" s="387"/>
      <c r="X35" s="1015">
        <f>SUM(X36:X38)</f>
        <v>44.479095500615031</v>
      </c>
      <c r="Y35" s="1016">
        <f t="shared" ref="Y35:AK35" si="11">SUM(Y36:Y38)</f>
        <v>39.836873296472874</v>
      </c>
      <c r="Z35" s="1016">
        <f t="shared" si="11"/>
        <v>36.795428986282936</v>
      </c>
      <c r="AA35" s="1016">
        <f t="shared" si="11"/>
        <v>34.745112234933075</v>
      </c>
      <c r="AB35" s="1016">
        <f t="shared" si="11"/>
        <v>43.760756142928699</v>
      </c>
      <c r="AC35" s="1016">
        <f t="shared" si="11"/>
        <v>40.348218918487774</v>
      </c>
      <c r="AD35" s="1016">
        <f t="shared" si="11"/>
        <v>34.524840731713091</v>
      </c>
      <c r="AE35" s="1016">
        <f t="shared" si="11"/>
        <v>42.738479290595265</v>
      </c>
      <c r="AF35" s="1016">
        <f t="shared" si="11"/>
        <v>38.939893464523784</v>
      </c>
      <c r="AG35" s="1016">
        <f t="shared" si="11"/>
        <v>37.256988580327068</v>
      </c>
      <c r="AH35" s="1016">
        <f t="shared" si="11"/>
        <v>35.057279083439347</v>
      </c>
      <c r="AI35" s="1016">
        <f t="shared" si="11"/>
        <v>35.999368947028152</v>
      </c>
      <c r="AJ35" s="1016">
        <f t="shared" si="11"/>
        <v>45.019739295548135</v>
      </c>
      <c r="AK35" s="1017">
        <f t="shared" si="11"/>
        <v>46.160934785997497</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18.763356334828028</v>
      </c>
      <c r="P36" s="501">
        <f t="shared" si="9"/>
        <v>0.19353873425507531</v>
      </c>
      <c r="Q36" s="371"/>
      <c r="R36" s="15"/>
      <c r="S36" s="401" t="s">
        <v>98</v>
      </c>
      <c r="T36" s="378"/>
      <c r="U36" s="389"/>
      <c r="V36" s="379" t="s">
        <v>98</v>
      </c>
      <c r="W36" s="402"/>
      <c r="X36" s="1018">
        <f>VLOOKUP(年度マスタ!$K$4&amp;"_"&amp;X$33,データシート1!$A:$BS,MATCH("aa_"&amp;$S36,データシート1!$A$1:$BS$1,0),0)</f>
        <v>19.199605062918785</v>
      </c>
      <c r="Y36" s="1019">
        <f>VLOOKUP(年度マスタ!$K$4&amp;"_"&amp;Y$33,データシート1!$A:$BS,MATCH("aa_"&amp;$S36,データシート1!$A$1:$BS$1,0),0)</f>
        <v>18.04776912080024</v>
      </c>
      <c r="Z36" s="1019">
        <f>VLOOKUP(年度マスタ!$K$4&amp;"_"&amp;Z$33,データシート1!$A:$BS,MATCH("aa_"&amp;$S36,データシート1!$A$1:$BS$1,0),0)</f>
        <v>16.841001450611337</v>
      </c>
      <c r="AA36" s="1019">
        <f>VLOOKUP(年度マスタ!$K$4&amp;"_"&amp;AA$33,データシート1!$A:$BS,MATCH("aa_"&amp;$S36,データシート1!$A$1:$BS$1,0),0)</f>
        <v>15.692972558773199</v>
      </c>
      <c r="AB36" s="1019">
        <f>VLOOKUP(年度マスタ!$K$4&amp;"_"&amp;AB$33,データシート1!$A:$BS,MATCH("aa_"&amp;$S36,データシート1!$A$1:$BS$1,0),0)</f>
        <v>24.385263231213401</v>
      </c>
      <c r="AC36" s="1019">
        <f>VLOOKUP(年度マスタ!$K$4&amp;"_"&amp;AC$33,データシート1!$A:$BS,MATCH("aa_"&amp;$S36,データシート1!$A$1:$BS$1,0),0)</f>
        <v>23.320775069132615</v>
      </c>
      <c r="AD36" s="1019">
        <f>VLOOKUP(年度マスタ!$K$4&amp;"_"&amp;AD$33,データシート1!$A:$BS,MATCH("aa_"&amp;$S36,データシート1!$A$1:$BS$1,0),0)</f>
        <v>21.339657073910008</v>
      </c>
      <c r="AE36" s="1019">
        <f>VLOOKUP(年度マスタ!$K$4&amp;"_"&amp;AE$33,データシート1!$A:$BS,MATCH("aa_"&amp;$S36,データシート1!$A$1:$BS$1,0),0)</f>
        <v>28.973791022157883</v>
      </c>
      <c r="AF36" s="1019">
        <f>VLOOKUP(年度マスタ!$K$4&amp;"_"&amp;AF$33,データシート1!$A:$BS,MATCH("aa_"&amp;$S36,データシート1!$A$1:$BS$1,0),0)</f>
        <v>24.292251479448804</v>
      </c>
      <c r="AG36" s="1019">
        <f>VLOOKUP(年度マスタ!$K$4&amp;"_"&amp;AG$33,データシート1!$A:$BS,MATCH("aa_"&amp;$S36,データシート1!$A$1:$BS$1,0),0)</f>
        <v>23.903209715794201</v>
      </c>
      <c r="AH36" s="1019">
        <f>VLOOKUP(年度マスタ!$K$4&amp;"_"&amp;AH$33,データシート1!$A:$BS,MATCH("aa_"&amp;$S36,データシート1!$A$1:$BS$1,0),0)</f>
        <v>22.791874891163953</v>
      </c>
      <c r="AI36" s="1019">
        <f>VLOOKUP(年度マスタ!$K$4&amp;"_"&amp;AI$33,データシート1!$A:$BS,MATCH("aa_"&amp;$S36,データシート1!$A$1:$BS$1,0),0)</f>
        <v>23.759192447955424</v>
      </c>
      <c r="AJ36" s="1019">
        <f>VLOOKUP(年度マスタ!$K$4&amp;"_"&amp;AJ$33,データシート1!$A:$BS,MATCH("aa_"&amp;$S36,データシート1!$A$1:$BS$1,0),0)</f>
        <v>26.48117282636596</v>
      </c>
      <c r="AK36" s="1020">
        <f>VLOOKUP(年度マスタ!$K$4&amp;"_"&amp;AK$33,データシート1!$A:$BS,MATCH("aa_"&amp;$S36,データシート1!$A$1:$BS$1,0),0)</f>
        <v>29.19962669994257</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23.605409480090341</v>
      </c>
      <c r="P37" s="501">
        <f t="shared" si="9"/>
        <v>0.24348314826113501</v>
      </c>
      <c r="Q37" s="371"/>
      <c r="R37" s="15"/>
      <c r="S37" s="401" t="s">
        <v>100</v>
      </c>
      <c r="T37" s="378"/>
      <c r="U37" s="389"/>
      <c r="V37" s="379" t="s">
        <v>107</v>
      </c>
      <c r="W37" s="402"/>
      <c r="X37" s="1018">
        <f>VLOOKUP(年度マスタ!$K$4&amp;"_"&amp;X$33,データシート1!$A:$BS,MATCH("aa_"&amp;$S37,データシート1!$A$1:$BS$1,0),0)</f>
        <v>0.9733697304547777</v>
      </c>
      <c r="Y37" s="1019">
        <f>VLOOKUP(年度マスタ!$K$4&amp;"_"&amp;Y$33,データシート1!$A:$BS,MATCH("aa_"&amp;$S37,データシート1!$A$1:$BS$1,0),0)</f>
        <v>0.88735454091942789</v>
      </c>
      <c r="Z37" s="1019">
        <f>VLOOKUP(年度マスタ!$K$4&amp;"_"&amp;Z$33,データシート1!$A:$BS,MATCH("aa_"&amp;$S37,データシート1!$A$1:$BS$1,0),0)</f>
        <v>0.92542757416461974</v>
      </c>
      <c r="AA37" s="1019">
        <f>VLOOKUP(年度マスタ!$K$4&amp;"_"&amp;AA$33,データシート1!$A:$BS,MATCH("aa_"&amp;$S37,データシート1!$A$1:$BS$1,0),0)</f>
        <v>1.2966961670152184</v>
      </c>
      <c r="AB37" s="1019">
        <f>VLOOKUP(年度マスタ!$K$4&amp;"_"&amp;AB$33,データシート1!$A:$BS,MATCH("aa_"&amp;$S37,データシート1!$A$1:$BS$1,0),0)</f>
        <v>1.460778383196105</v>
      </c>
      <c r="AC37" s="1019">
        <f>VLOOKUP(年度マスタ!$K$4&amp;"_"&amp;AC$33,データシート1!$A:$BS,MATCH("aa_"&amp;$S37,データシート1!$A$1:$BS$1,0),0)</f>
        <v>1.2073383163778455</v>
      </c>
      <c r="AD37" s="1019">
        <f>VLOOKUP(年度マスタ!$K$4&amp;"_"&amp;AD$33,データシート1!$A:$BS,MATCH("aa_"&amp;$S37,データシート1!$A$1:$BS$1,0),0)</f>
        <v>1.2175344933935808</v>
      </c>
      <c r="AE37" s="1019">
        <f>VLOOKUP(年度マスタ!$K$4&amp;"_"&amp;AE$33,データシート1!$A:$BS,MATCH("aa_"&amp;$S37,データシート1!$A$1:$BS$1,0),0)</f>
        <v>1.1674890130593853</v>
      </c>
      <c r="AF37" s="1019">
        <f>VLOOKUP(年度マスタ!$K$4&amp;"_"&amp;AF$33,データシート1!$A:$BS,MATCH("aa_"&amp;$S37,データシート1!$A$1:$BS$1,0),0)</f>
        <v>1.1012667690715654</v>
      </c>
      <c r="AG37" s="1019">
        <f>VLOOKUP(年度マスタ!$K$4&amp;"_"&amp;AG$33,データシート1!$A:$BS,MATCH("aa_"&amp;$S37,データシート1!$A$1:$BS$1,0),0)</f>
        <v>1.1253297475027453</v>
      </c>
      <c r="AH37" s="1019">
        <f>VLOOKUP(年度マスタ!$K$4&amp;"_"&amp;AH$33,データシート1!$A:$BS,MATCH("aa_"&amp;$S37,データシート1!$A$1:$BS$1,0),0)</f>
        <v>1.0473771947324224</v>
      </c>
      <c r="AI37" s="1019">
        <f>VLOOKUP(年度マスタ!$K$4&amp;"_"&amp;AI$33,データシート1!$A:$BS,MATCH("aa_"&amp;$S37,データシート1!$A$1:$BS$1,0),0)</f>
        <v>0.97188891286594492</v>
      </c>
      <c r="AJ37" s="1019">
        <f>VLOOKUP(年度マスタ!$K$4&amp;"_"&amp;AJ$33,データシート1!$A:$BS,MATCH("aa_"&amp;$S37,データシート1!$A$1:$BS$1,0),0)</f>
        <v>0.85260314607769006</v>
      </c>
      <c r="AK37" s="1020">
        <f>VLOOKUP(年度マスタ!$K$4&amp;"_"&amp;AK$33,データシート1!$A:$BS,MATCH("aa_"&amp;$S37,データシート1!$A$1:$BS$1,0),0)</f>
        <v>0.82129349775514049</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19.088469417025426</v>
      </c>
      <c r="P38" s="502">
        <f t="shared" si="9"/>
        <v>0.19689218410143655</v>
      </c>
      <c r="Q38" s="371"/>
      <c r="R38" s="15"/>
      <c r="S38" s="401" t="s">
        <v>101</v>
      </c>
      <c r="T38" s="378"/>
      <c r="U38" s="391"/>
      <c r="V38" s="404" t="s">
        <v>110</v>
      </c>
      <c r="W38" s="404"/>
      <c r="X38" s="1018">
        <f>VLOOKUP(年度マスタ!$K$4&amp;"_"&amp;X$33,データシート1!$A:$BS,MATCH("aa_"&amp;$S38,データシート1!$A$1:$BS$1,0),0)</f>
        <v>24.306120707241472</v>
      </c>
      <c r="Y38" s="1019">
        <f>VLOOKUP(年度マスタ!$K$4&amp;"_"&amp;Y$33,データシート1!$A:$BS,MATCH("aa_"&amp;$S38,データシート1!$A$1:$BS$1,0),0)</f>
        <v>20.901749634753202</v>
      </c>
      <c r="Z38" s="1019">
        <f>VLOOKUP(年度マスタ!$K$4&amp;"_"&amp;Z$33,データシート1!$A:$BS,MATCH("aa_"&amp;$S38,データシート1!$A$1:$BS$1,0),0)</f>
        <v>19.02899996150698</v>
      </c>
      <c r="AA38" s="1019">
        <f>VLOOKUP(年度マスタ!$K$4&amp;"_"&amp;AA$33,データシート1!$A:$BS,MATCH("aa_"&amp;$S38,データシート1!$A$1:$BS$1,0),0)</f>
        <v>17.755443509144659</v>
      </c>
      <c r="AB38" s="1019">
        <f>VLOOKUP(年度マスタ!$K$4&amp;"_"&amp;AB$33,データシート1!$A:$BS,MATCH("aa_"&amp;$S38,データシート1!$A$1:$BS$1,0),0)</f>
        <v>17.914714528519195</v>
      </c>
      <c r="AC38" s="1019">
        <f>VLOOKUP(年度マスタ!$K$4&amp;"_"&amp;AC$33,データシート1!$A:$BS,MATCH("aa_"&amp;$S38,データシート1!$A$1:$BS$1,0),0)</f>
        <v>15.82010553297731</v>
      </c>
      <c r="AD38" s="1019">
        <f>VLOOKUP(年度マスタ!$K$4&amp;"_"&amp;AD$33,データシート1!$A:$BS,MATCH("aa_"&amp;$S38,データシート1!$A$1:$BS$1,0),0)</f>
        <v>11.967649164409501</v>
      </c>
      <c r="AE38" s="1019">
        <f>VLOOKUP(年度マスタ!$K$4&amp;"_"&amp;AE$33,データシート1!$A:$BS,MATCH("aa_"&amp;$S38,データシート1!$A$1:$BS$1,0),0)</f>
        <v>12.597199255378001</v>
      </c>
      <c r="AF38" s="1019">
        <f>VLOOKUP(年度マスタ!$K$4&amp;"_"&amp;AF$33,データシート1!$A:$BS,MATCH("aa_"&amp;$S38,データシート1!$A$1:$BS$1,0),0)</f>
        <v>13.546375216003415</v>
      </c>
      <c r="AG38" s="1019">
        <f>VLOOKUP(年度マスタ!$K$4&amp;"_"&amp;AG$33,データシート1!$A:$BS,MATCH("aa_"&amp;$S38,データシート1!$A$1:$BS$1,0),0)</f>
        <v>12.228449117030122</v>
      </c>
      <c r="AH38" s="1019">
        <f>VLOOKUP(年度マスタ!$K$4&amp;"_"&amp;AH$33,データシート1!$A:$BS,MATCH("aa_"&amp;$S38,データシート1!$A$1:$BS$1,0),0)</f>
        <v>11.218026997542969</v>
      </c>
      <c r="AI38" s="1019">
        <f>VLOOKUP(年度マスタ!$K$4&amp;"_"&amp;AI$33,データシート1!$A:$BS,MATCH("aa_"&amp;$S38,データシート1!$A$1:$BS$1,0),0)</f>
        <v>11.268287586206782</v>
      </c>
      <c r="AJ38" s="1019">
        <f>VLOOKUP(年度マスタ!$K$4&amp;"_"&amp;AJ$33,データシート1!$A:$BS,MATCH("aa_"&amp;$S38,データシート1!$A$1:$BS$1,0),0)</f>
        <v>17.685963323104488</v>
      </c>
      <c r="AK38" s="1020">
        <f>VLOOKUP(年度マスタ!$K$4&amp;"_"&amp;AK$33,データシート1!$A:$BS,MATCH("aa_"&amp;$S38,データシート1!$A$1:$BS$1,0),0)</f>
        <v>16.140014588299792</v>
      </c>
      <c r="AL38" s="373"/>
      <c r="AW38" s="19" t="str">
        <f>年度マスタ!H4</f>
        <v>01</v>
      </c>
      <c r="AX38" s="19" t="s">
        <v>111</v>
      </c>
      <c r="AY38" s="19">
        <f>VLOOKUP($AW38&amp;"_"&amp;$AY$34,データシート1!$A:$BS,MATCH($AY$31&amp;"_"&amp;AY$36,データシート1!$A$1:$BS$1,0),0)</f>
        <v>12815.551882190202</v>
      </c>
      <c r="AZ38" s="19">
        <f>VLOOKUP($AW38&amp;"_"&amp;$AY$34,データシート1!$A:$BS,MATCH($AY$31&amp;"_"&amp;AZ$36,データシート1!$A$1:$BS$1,0),0)</f>
        <v>518.30627332050346</v>
      </c>
      <c r="BA38" s="19">
        <f>VLOOKUP($AW38&amp;"_"&amp;$AY$34,データシート1!$A:$BS,MATCH($AY$31&amp;"_"&amp;BA$36,データシート1!$A$1:$BS$1,0),0)</f>
        <v>2148.7946345153746</v>
      </c>
      <c r="BB38" s="19">
        <f>VLOOKUP($AW38&amp;"_"&amp;$AY$34,データシート1!$A:$BS,MATCH($AY$31&amp;"_"&amp;BB$36,データシート1!$A$1:$BS$1,0),0)</f>
        <v>8959.7996856321988</v>
      </c>
      <c r="BC38" s="19">
        <f>VLOOKUP($AW38&amp;"_"&amp;$AY$34,データシート1!$A:$BS,MATCH($AY$31&amp;"_"&amp;BC$36,データシート1!$A$1:$BS$1,0),0)</f>
        <v>11809.060672244113</v>
      </c>
      <c r="BD38" s="19">
        <f>VLOOKUP($AW38&amp;"_"&amp;$AY$34,データシート1!$A:$BS,MATCH($AY$31&amp;"_"&amp;BD$36,データシート1!$A$1:$BS$1,0),0)</f>
        <v>3905.283577367672</v>
      </c>
      <c r="BE38" s="19">
        <f>VLOOKUP($AW38&amp;"_"&amp;$AY$34,データシート1!$A:$BS,MATCH($AY$31&amp;"_"&amp;BE$36,データシート1!$A$1:$BS$1,0),0)</f>
        <v>3730.7119671027667</v>
      </c>
      <c r="BF38" s="19">
        <f>VLOOKUP($AW38&amp;"_"&amp;$AY$34,データシート1!$A:$BS,MATCH($AY$31&amp;"_"&amp;BF$36,データシート1!$A$1:$BS$1,0),0)</f>
        <v>309.31463058934969</v>
      </c>
      <c r="BG38" s="19">
        <f>VLOOKUP($AW38&amp;"_"&amp;$AY$34,データシート1!$A:$BS,MATCH($AY$31&amp;"_"&amp;BG$36,データシート1!$A$1:$BS$1,0),0)</f>
        <v>958.00839522028434</v>
      </c>
      <c r="BH38" s="19">
        <f>VLOOKUP($AW38&amp;"_"&amp;$AY$34,データシート1!$A:$BS,MATCH($AY$31&amp;"_"&amp;BH$36,データシート1!$A$1:$BS$1,0),0)</f>
        <v>479.14245092041199</v>
      </c>
    </row>
    <row r="39" spans="2:64" ht="17.100000000000001" customHeight="1" thickBot="1">
      <c r="B39" s="366"/>
      <c r="C39" s="367"/>
      <c r="D39" s="369"/>
      <c r="E39" s="993"/>
      <c r="F39" s="369"/>
      <c r="G39" s="368"/>
      <c r="H39" s="368"/>
      <c r="I39" s="369"/>
      <c r="J39" s="370"/>
      <c r="K39" s="378"/>
      <c r="L39" s="389"/>
      <c r="M39" s="389"/>
      <c r="N39" s="390" t="s">
        <v>1298</v>
      </c>
      <c r="O39" s="1026">
        <f>AC43</f>
        <v>8.3184653010564329</v>
      </c>
      <c r="P39" s="502">
        <f t="shared" si="9"/>
        <v>8.5802625957856468E-2</v>
      </c>
      <c r="Q39" s="371"/>
      <c r="R39" s="15"/>
      <c r="S39" s="401" t="s">
        <v>102</v>
      </c>
      <c r="T39" s="378"/>
      <c r="U39" s="386" t="s">
        <v>112</v>
      </c>
      <c r="V39" s="387"/>
      <c r="W39" s="387"/>
      <c r="X39" s="1015">
        <f>VLOOKUP(年度マスタ!$K$4&amp;"_"&amp;X$33,データシート1!$A:$BS,MATCH("aa_"&amp;$S39,データシート1!$A$1:$BS$1,0),0)</f>
        <v>13.788479563254432</v>
      </c>
      <c r="Y39" s="1016">
        <f>VLOOKUP(年度マスタ!$K$4&amp;"_"&amp;Y$33,データシート1!$A:$BS,MATCH("aa_"&amp;$S39,データシート1!$A$1:$BS$1,0),0)</f>
        <v>10.626547134057144</v>
      </c>
      <c r="Z39" s="1016">
        <f>VLOOKUP(年度マスタ!$K$4&amp;"_"&amp;Z$33,データシート1!$A:$BS,MATCH("aa_"&amp;$S39,データシート1!$A$1:$BS$1,0),0)</f>
        <v>9.5122417465717444</v>
      </c>
      <c r="AA39" s="1016">
        <f>VLOOKUP(年度マスタ!$K$4&amp;"_"&amp;AA$33,データシート1!$A:$BS,MATCH("aa_"&amp;$S39,データシート1!$A$1:$BS$1,0),0)</f>
        <v>12.016635640035616</v>
      </c>
      <c r="AB39" s="1016">
        <f>VLOOKUP(年度マスタ!$K$4&amp;"_"&amp;AB$33,データシート1!$A:$BS,MATCH("aa_"&amp;$S39,データシート1!$A$1:$BS$1,0),0)</f>
        <v>14.924623284024079</v>
      </c>
      <c r="AC39" s="1016">
        <f>VLOOKUP(年度マスタ!$K$4&amp;"_"&amp;AC$33,データシート1!$A:$BS,MATCH("aa_"&amp;$S39,データシート1!$A$1:$BS$1,0),0)</f>
        <v>13.880256475037969</v>
      </c>
      <c r="AD39" s="1016">
        <f>VLOOKUP(年度マスタ!$K$4&amp;"_"&amp;AD$33,データシート1!$A:$BS,MATCH("aa_"&amp;$S39,データシート1!$A$1:$BS$1,0),0)</f>
        <v>13.410989423714737</v>
      </c>
      <c r="AE39" s="1016">
        <f>VLOOKUP(年度マスタ!$K$4&amp;"_"&amp;AE$33,データシート1!$A:$BS,MATCH("aa_"&amp;$S39,データシート1!$A$1:$BS$1,0),0)</f>
        <v>12.976109145229191</v>
      </c>
      <c r="AF39" s="1016">
        <f>VLOOKUP(年度マスタ!$K$4&amp;"_"&amp;AF$33,データシート1!$A:$BS,MATCH("aa_"&amp;$S39,データシート1!$A$1:$BS$1,0),0)</f>
        <v>11.125508704576763</v>
      </c>
      <c r="AG39" s="1016">
        <f>VLOOKUP(年度マスタ!$K$4&amp;"_"&amp;AG$33,データシート1!$A:$BS,MATCH("aa_"&amp;$S39,データシート1!$A$1:$BS$1,0),0)</f>
        <v>11.155435994635509</v>
      </c>
      <c r="AH39" s="1016">
        <f>VLOOKUP(年度マスタ!$K$4&amp;"_"&amp;AH$33,データシート1!$A:$BS,MATCH("aa_"&amp;$S39,データシート1!$A$1:$BS$1,0),0)</f>
        <v>11.210455457014397</v>
      </c>
      <c r="AI39" s="1016">
        <f>VLOOKUP(年度マスタ!$K$4&amp;"_"&amp;AI$33,データシート1!$A:$BS,MATCH("aa_"&amp;$S39,データシート1!$A$1:$BS$1,0),0)</f>
        <v>10.056796487360392</v>
      </c>
      <c r="AJ39" s="1016">
        <f>VLOOKUP(年度マスタ!$K$4&amp;"_"&amp;AJ$33,データシート1!$A:$BS,MATCH("aa_"&amp;$S39,データシート1!$A$1:$BS$1,0),0)</f>
        <v>8.6308895586967118</v>
      </c>
      <c r="AK39" s="1017">
        <f>VLOOKUP(年度マスタ!$K$4&amp;"_"&amp;AK$33,データシート1!$A:$BS,MATCH("aa_"&amp;$S39,データシート1!$A$1:$BS$1,0),0)</f>
        <v>8.7174728712419007</v>
      </c>
      <c r="AL39" s="373"/>
      <c r="AW39" s="19" t="str">
        <f>年度マスタ!K4</f>
        <v>01642</v>
      </c>
      <c r="AX39" s="19" t="s">
        <v>113</v>
      </c>
      <c r="AY39" s="19">
        <f>VLOOKUP($AW39&amp;"_"&amp;$AY$34,データシート1!$A:$BS,MATCH($AY$31&amp;"_"&amp;AY$36,データシート1!$A$1:$BS$1,0),0)</f>
        <v>29.19962669994257</v>
      </c>
      <c r="AZ39" s="19">
        <f>VLOOKUP($AW39&amp;"_"&amp;$AY$34,データシート1!$A:$BS,MATCH($AY$31&amp;"_"&amp;AZ$36,データシート1!$A$1:$BS$1,0),0)</f>
        <v>0.82129349775514049</v>
      </c>
      <c r="BA39" s="19">
        <f>VLOOKUP($AW39&amp;"_"&amp;$AY$34,データシート1!$A:$BS,MATCH($AY$31&amp;"_"&amp;BA$36,データシート1!$A$1:$BS$1,0),0)</f>
        <v>16.140014588299792</v>
      </c>
      <c r="BB39" s="19">
        <f>VLOOKUP($AW39&amp;"_"&amp;$AY$34,データシート1!$A:$BS,MATCH($AY$31&amp;"_"&amp;BB$36,データシート1!$A$1:$BS$1,0),0)</f>
        <v>8.7174728712419007</v>
      </c>
      <c r="BC39" s="19">
        <f>VLOOKUP($AW39&amp;"_"&amp;$AY$34,データシート1!$A:$BS,MATCH($AY$31&amp;"_"&amp;BC$36,データシート1!$A$1:$BS$1,0),0)</f>
        <v>13.677473673644354</v>
      </c>
      <c r="BD39" s="19">
        <f>VLOOKUP($AW39&amp;"_"&amp;$AY$34,データシート1!$A:$BS,MATCH($AY$31&amp;"_"&amp;BD$36,データシート1!$A$1:$BS$1,0),0)</f>
        <v>5.9840685248291061</v>
      </c>
      <c r="BE39" s="19">
        <f>VLOOKUP($AW39&amp;"_"&amp;$AY$34,データシート1!$A:$BS,MATCH($AY$31&amp;"_"&amp;BE$36,データシート1!$A$1:$BS$1,0),0)</f>
        <v>10.895064712538137</v>
      </c>
      <c r="BF39" s="19">
        <f>VLOOKUP($AW39&amp;"_"&amp;$AY$34,データシート1!$A:$BS,MATCH($AY$31&amp;"_"&amp;BF$36,データシート1!$A$1:$BS$1,0),0)</f>
        <v>0.37944647042108737</v>
      </c>
      <c r="BG39" s="19">
        <f>VLOOKUP($AW39&amp;"_"&amp;$AY$34,データシート1!$A:$BS,MATCH($AY$31&amp;"_"&amp;BG$36,データシート1!$A$1:$BS$1,0),0)</f>
        <v>3.5231475018188889</v>
      </c>
      <c r="BH39" s="19">
        <f>VLOOKUP($AW39&amp;"_"&amp;$AY$34,データシート1!$A:$BS,MATCH($AY$31&amp;"_"&amp;BH$36,データシート1!$A$1:$BS$1,0),0)</f>
        <v>0.57393150840680596</v>
      </c>
    </row>
    <row r="40" spans="2:64" ht="17.100000000000001" customHeight="1" thickBot="1">
      <c r="B40" s="366"/>
      <c r="C40" s="367"/>
      <c r="D40" s="369"/>
      <c r="E40" s="369"/>
      <c r="F40" s="369"/>
      <c r="G40" s="368"/>
      <c r="H40" s="368"/>
      <c r="I40" s="369"/>
      <c r="J40" s="370"/>
      <c r="K40" s="378"/>
      <c r="L40" s="389"/>
      <c r="M40" s="391"/>
      <c r="N40" s="382" t="s">
        <v>47</v>
      </c>
      <c r="O40" s="1026">
        <f>AC44</f>
        <v>10.770004115968993</v>
      </c>
      <c r="P40" s="502">
        <f t="shared" si="9"/>
        <v>0.1110895581435801</v>
      </c>
      <c r="Q40" s="371"/>
      <c r="R40" s="15"/>
      <c r="S40" s="401" t="s">
        <v>78</v>
      </c>
      <c r="T40" s="378"/>
      <c r="U40" s="386" t="s">
        <v>78</v>
      </c>
      <c r="V40" s="387"/>
      <c r="W40" s="387"/>
      <c r="X40" s="1015">
        <f>VLOOKUP(年度マスタ!$K$4&amp;"_"&amp;X$33,データシート1!$A:$BS,MATCH("aa_"&amp;$S40,データシート1!$A$1:$BS$1,0),0)</f>
        <v>17.174020751921166</v>
      </c>
      <c r="Y40" s="1016">
        <f>VLOOKUP(年度マスタ!$K$4&amp;"_"&amp;Y$33,データシート1!$A:$BS,MATCH("aa_"&amp;$S40,データシート1!$A$1:$BS$1,0),0)</f>
        <v>14.887538571805527</v>
      </c>
      <c r="Z40" s="1016">
        <f>VLOOKUP(年度マスタ!$K$4&amp;"_"&amp;Z$33,データシート1!$A:$BS,MATCH("aa_"&amp;$S40,データシート1!$A$1:$BS$1,0),0)</f>
        <v>14.742903475311113</v>
      </c>
      <c r="AA40" s="1016">
        <f>VLOOKUP(年度マスタ!$K$4&amp;"_"&amp;AA$33,データシート1!$A:$BS,MATCH("aa_"&amp;$S40,データシート1!$A$1:$BS$1,0),0)</f>
        <v>17.695320290966475</v>
      </c>
      <c r="AB40" s="1016">
        <f>VLOOKUP(年度マスタ!$K$4&amp;"_"&amp;AB$33,データシート1!$A:$BS,MATCH("aa_"&amp;$S40,データシート1!$A$1:$BS$1,0),0)</f>
        <v>19.432945116753618</v>
      </c>
      <c r="AC40" s="1016">
        <f>VLOOKUP(年度マスタ!$K$4&amp;"_"&amp;AC$33,データシート1!$A:$BS,MATCH("aa_"&amp;$S40,データシート1!$A$1:$BS$1,0),0)</f>
        <v>18.763356334828028</v>
      </c>
      <c r="AD40" s="1016">
        <f>VLOOKUP(年度マスタ!$K$4&amp;"_"&amp;AD$33,データシート1!$A:$BS,MATCH("aa_"&amp;$S40,データシート1!$A$1:$BS$1,0),0)</f>
        <v>19.799795074460931</v>
      </c>
      <c r="AE40" s="1016">
        <f>VLOOKUP(年度マスタ!$K$4&amp;"_"&amp;AE$33,データシート1!$A:$BS,MATCH("aa_"&amp;$S40,データシート1!$A$1:$BS$1,0),0)</f>
        <v>18.228946098547336</v>
      </c>
      <c r="AF40" s="1016">
        <f>VLOOKUP(年度マスタ!$K$4&amp;"_"&amp;AF$33,データシート1!$A:$BS,MATCH("aa_"&amp;$S40,データシート1!$A$1:$BS$1,0),0)</f>
        <v>18.372783957843616</v>
      </c>
      <c r="AG40" s="1016">
        <f>VLOOKUP(年度マスタ!$K$4&amp;"_"&amp;AG$33,データシート1!$A:$BS,MATCH("aa_"&amp;$S40,データシート1!$A$1:$BS$1,0),0)</f>
        <v>17.781088604621665</v>
      </c>
      <c r="AH40" s="1016">
        <f>VLOOKUP(年度マスタ!$K$4&amp;"_"&amp;AH$33,データシート1!$A:$BS,MATCH("aa_"&amp;$S40,データシート1!$A$1:$BS$1,0),0)</f>
        <v>16.179109088458706</v>
      </c>
      <c r="AI40" s="1016">
        <f>VLOOKUP(年度マスタ!$K$4&amp;"_"&amp;AI$33,データシート1!$A:$BS,MATCH("aa_"&amp;$S40,データシート1!$A$1:$BS$1,0),0)</f>
        <v>16.102464811076395</v>
      </c>
      <c r="AJ40" s="1016">
        <f>VLOOKUP(年度マスタ!$K$4&amp;"_"&amp;AJ$33,データシート1!$A:$BS,MATCH("aa_"&amp;$S40,データシート1!$A$1:$BS$1,0),0)</f>
        <v>14.62545528567925</v>
      </c>
      <c r="AK40" s="1017">
        <f>VLOOKUP(年度マスタ!$K$4&amp;"_"&amp;AK$33,データシート1!$A:$BS,MATCH("aa_"&amp;$S40,データシート1!$A$1:$BS$1,0),0)</f>
        <v>13.677473673644354</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0.58883551338189422</v>
      </c>
      <c r="P41" s="502">
        <f t="shared" si="9"/>
        <v>6.0736724235650325E-3</v>
      </c>
      <c r="Q41" s="371"/>
      <c r="R41" s="15"/>
      <c r="S41" s="401" t="s">
        <v>1276</v>
      </c>
      <c r="T41" s="378"/>
      <c r="U41" s="286" t="s">
        <v>44</v>
      </c>
      <c r="V41" s="387"/>
      <c r="W41" s="387"/>
      <c r="X41" s="1015">
        <f>X42+X45+X46</f>
        <v>24.452548041736037</v>
      </c>
      <c r="Y41" s="1016">
        <f t="shared" ref="Y41:AH41" si="12">Y42+Y45+Y46</f>
        <v>24.213634558510858</v>
      </c>
      <c r="Z41" s="1016">
        <f t="shared" si="12"/>
        <v>24.933575605706533</v>
      </c>
      <c r="AA41" s="1016">
        <f t="shared" si="12"/>
        <v>23.541813866016405</v>
      </c>
      <c r="AB41" s="1016">
        <f t="shared" si="12"/>
        <v>23.54192842632737</v>
      </c>
      <c r="AC41" s="1016">
        <f t="shared" si="12"/>
        <v>23.605409480090341</v>
      </c>
      <c r="AD41" s="1016">
        <f t="shared" si="12"/>
        <v>22.942913736497129</v>
      </c>
      <c r="AE41" s="1016">
        <f t="shared" si="12"/>
        <v>22.499131147533959</v>
      </c>
      <c r="AF41" s="1016">
        <f t="shared" si="12"/>
        <v>23.500258634011566</v>
      </c>
      <c r="AG41" s="1016">
        <f t="shared" si="12"/>
        <v>23.136105540443829</v>
      </c>
      <c r="AH41" s="1016">
        <f t="shared" si="12"/>
        <v>23.056624730984911</v>
      </c>
      <c r="AI41" s="1016">
        <f>AI42+AI45+AI46</f>
        <v>21.353592598344481</v>
      </c>
      <c r="AJ41" s="1016">
        <f>AJ42+AJ45+AJ46</f>
        <v>20.815397696459627</v>
      </c>
      <c r="AK41" s="1017">
        <f>AK42+AK45+AK46</f>
        <v>20.781727209607219</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3.9281045496830216</v>
      </c>
      <c r="P42" s="502">
        <f t="shared" si="9"/>
        <v>4.0517291736133429E-2</v>
      </c>
      <c r="Q42" s="371"/>
      <c r="R42" s="15"/>
      <c r="S42" s="401"/>
      <c r="T42" s="378"/>
      <c r="U42" s="389"/>
      <c r="V42" s="623" t="s">
        <v>45</v>
      </c>
      <c r="W42" s="379"/>
      <c r="X42" s="1018">
        <f>SUM(X43:X44)</f>
        <v>20.623724395440107</v>
      </c>
      <c r="Y42" s="1019">
        <f t="shared" ref="Y42:AK42" si="13">SUM(Y43:Y44)</f>
        <v>20.503497890612053</v>
      </c>
      <c r="Z42" s="1019">
        <f t="shared" si="13"/>
        <v>20.612817144391322</v>
      </c>
      <c r="AA42" s="1019">
        <f t="shared" si="13"/>
        <v>19.660458134929257</v>
      </c>
      <c r="AB42" s="1019">
        <f t="shared" si="13"/>
        <v>19.246499608869598</v>
      </c>
      <c r="AC42" s="1019">
        <f t="shared" si="13"/>
        <v>19.088469417025426</v>
      </c>
      <c r="AD42" s="1019">
        <f t="shared" si="13"/>
        <v>18.557548336484174</v>
      </c>
      <c r="AE42" s="1019">
        <f t="shared" si="13"/>
        <v>18.435831850023227</v>
      </c>
      <c r="AF42" s="1019">
        <f t="shared" si="13"/>
        <v>19.431523527572864</v>
      </c>
      <c r="AG42" s="1019">
        <f t="shared" si="13"/>
        <v>19.176823891831827</v>
      </c>
      <c r="AH42" s="1019">
        <f t="shared" si="13"/>
        <v>18.850995800802657</v>
      </c>
      <c r="AI42" s="1019">
        <f t="shared" si="13"/>
        <v>17.011214095623231</v>
      </c>
      <c r="AJ42" s="1019">
        <f t="shared" si="13"/>
        <v>16.818803062924722</v>
      </c>
      <c r="AK42" s="1020">
        <f t="shared" si="13"/>
        <v>16.879133237367242</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0.35160165263800441</v>
      </c>
      <c r="P43" s="679">
        <f t="shared" si="9"/>
        <v>3.6266719876359328E-3</v>
      </c>
      <c r="Q43" s="371"/>
      <c r="R43" s="15"/>
      <c r="S43" s="401" t="s">
        <v>46</v>
      </c>
      <c r="T43" s="405"/>
      <c r="U43" s="389"/>
      <c r="V43" s="406"/>
      <c r="W43" s="390" t="s">
        <v>46</v>
      </c>
      <c r="X43" s="1018">
        <f>VLOOKUP(年度マスタ!$K$4&amp;"_"&amp;X$33,データシート1!$A:$BS,MATCH("aa_"&amp;$S43,データシート1!$A$1:$BS$1,0),0)</f>
        <v>8.815646037326017</v>
      </c>
      <c r="Y43" s="1019">
        <f>VLOOKUP(年度マスタ!$K$4&amp;"_"&amp;Y$33,データシート1!$A:$BS,MATCH("aa_"&amp;$S43,データシート1!$A$1:$BS$1,0),0)</f>
        <v>9.0064886740431103</v>
      </c>
      <c r="Z43" s="1019">
        <f>VLOOKUP(年度マスタ!$K$4&amp;"_"&amp;Z$33,データシート1!$A:$BS,MATCH("aa_"&amp;$S43,データシート1!$A$1:$BS$1,0),0)</f>
        <v>8.8722881714008697</v>
      </c>
      <c r="AA43" s="1019">
        <f>VLOOKUP(年度マスタ!$K$4&amp;"_"&amp;AA$33,データシート1!$A:$BS,MATCH("aa_"&amp;$S43,データシート1!$A$1:$BS$1,0),0)</f>
        <v>8.7144701814781946</v>
      </c>
      <c r="AB43" s="1019">
        <f>VLOOKUP(年度マスタ!$K$4&amp;"_"&amp;AB$33,データシート1!$A:$BS,MATCH("aa_"&amp;$S43,データシート1!$A$1:$BS$1,0),0)</f>
        <v>8.6114790167294668</v>
      </c>
      <c r="AC43" s="1019">
        <f>VLOOKUP(年度マスタ!$K$4&amp;"_"&amp;AC$33,データシート1!$A:$BS,MATCH("aa_"&amp;$S43,データシート1!$A$1:$BS$1,0),0)</f>
        <v>8.3184653010564329</v>
      </c>
      <c r="AD43" s="1019">
        <f>VLOOKUP(年度マスタ!$K$4&amp;"_"&amp;AD$33,データシート1!$A:$BS,MATCH("aa_"&amp;$S43,データシート1!$A$1:$BS$1,0),0)</f>
        <v>7.8721261750881473</v>
      </c>
      <c r="AE43" s="1019">
        <f>VLOOKUP(年度マスタ!$K$4&amp;"_"&amp;AE$33,データシート1!$A:$BS,MATCH("aa_"&amp;$S43,データシート1!$A$1:$BS$1,0),0)</f>
        <v>7.8073310655779062</v>
      </c>
      <c r="AF43" s="1019">
        <f>VLOOKUP(年度マスタ!$K$4&amp;"_"&amp;AF$33,データシート1!$A:$BS,MATCH("aa_"&amp;$S43,データシート1!$A$1:$BS$1,0),0)</f>
        <v>7.673416447145927</v>
      </c>
      <c r="AG43" s="1019">
        <f>VLOOKUP(年度マスタ!$K$4&amp;"_"&amp;AG$33,データシート1!$A:$BS,MATCH("aa_"&amp;$S43,データシート1!$A$1:$BS$1,0),0)</f>
        <v>7.4980281647566818</v>
      </c>
      <c r="AH43" s="1019">
        <f>VLOOKUP(年度マスタ!$K$4&amp;"_"&amp;AH$33,データシート1!$A:$BS,MATCH("aa_"&amp;$S43,データシート1!$A$1:$BS$1,0),0)</f>
        <v>7.3505920856267686</v>
      </c>
      <c r="AI43" s="1019">
        <f>VLOOKUP(年度マスタ!$K$4&amp;"_"&amp;AI$33,データシート1!$A:$BS,MATCH("aa_"&amp;$S43,データシート1!$A$1:$BS$1,0),0)</f>
        <v>7.0663191700428669</v>
      </c>
      <c r="AJ43" s="1019">
        <f>VLOOKUP(年度マスタ!$K$4&amp;"_"&amp;AJ$33,データシート1!$A:$BS,MATCH("aa_"&amp;$S43,データシート1!$A$1:$BS$1,0),0)</f>
        <v>6.1938943555883412</v>
      </c>
      <c r="AK43" s="1020">
        <f>VLOOKUP(年度マスタ!$K$4&amp;"_"&amp;AK$33,データシート1!$A:$BS,MATCH("aa_"&amp;$S43,データシート1!$A$1:$BS$1,0),0)</f>
        <v>5.9840685248291061</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11.808078358114091</v>
      </c>
      <c r="Y44" s="1019">
        <f>VLOOKUP(年度マスタ!$K$4&amp;"_"&amp;Y$33,データシート1!$A:$BS,MATCH("aa_"&amp;$S44,データシート1!$A$1:$BS$1,0),0)</f>
        <v>11.497009216568943</v>
      </c>
      <c r="Z44" s="1019">
        <f>VLOOKUP(年度マスタ!$K$4&amp;"_"&amp;Z$33,データシート1!$A:$BS,MATCH("aa_"&amp;$S44,データシート1!$A$1:$BS$1,0),0)</f>
        <v>11.74052897299045</v>
      </c>
      <c r="AA44" s="1019">
        <f>VLOOKUP(年度マスタ!$K$4&amp;"_"&amp;AA$33,データシート1!$A:$BS,MATCH("aa_"&amp;$S44,データシート1!$A$1:$BS$1,0),0)</f>
        <v>10.945987953451061</v>
      </c>
      <c r="AB44" s="1019">
        <f>VLOOKUP(年度マスタ!$K$4&amp;"_"&amp;AB$33,データシート1!$A:$BS,MATCH("aa_"&amp;$S44,データシート1!$A$1:$BS$1,0),0)</f>
        <v>10.63502059214013</v>
      </c>
      <c r="AC44" s="1019">
        <f>VLOOKUP(年度マスタ!$K$4&amp;"_"&amp;AC$33,データシート1!$A:$BS,MATCH("aa_"&amp;$S44,データシート1!$A$1:$BS$1,0),0)</f>
        <v>10.770004115968993</v>
      </c>
      <c r="AD44" s="1019">
        <f>VLOOKUP(年度マスタ!$K$4&amp;"_"&amp;AD$33,データシート1!$A:$BS,MATCH("aa_"&amp;$S44,データシート1!$A$1:$BS$1,0),0)</f>
        <v>10.685422161396026</v>
      </c>
      <c r="AE44" s="1019">
        <f>VLOOKUP(年度マスタ!$K$4&amp;"_"&amp;AE$33,データシート1!$A:$BS,MATCH("aa_"&amp;$S44,データシート1!$A$1:$BS$1,0),0)</f>
        <v>10.62850078444532</v>
      </c>
      <c r="AF44" s="1019">
        <f>VLOOKUP(年度マスタ!$K$4&amp;"_"&amp;AF$33,データシート1!$A:$BS,MATCH("aa_"&amp;$S44,データシート1!$A$1:$BS$1,0),0)</f>
        <v>11.758107080426937</v>
      </c>
      <c r="AG44" s="1019">
        <f>VLOOKUP(年度マスタ!$K$4&amp;"_"&amp;AG$33,データシート1!$A:$BS,MATCH("aa_"&amp;$S44,データシート1!$A$1:$BS$1,0),0)</f>
        <v>11.678795727075144</v>
      </c>
      <c r="AH44" s="1019">
        <f>VLOOKUP(年度マスタ!$K$4&amp;"_"&amp;AH$33,データシート1!$A:$BS,MATCH("aa_"&amp;$S44,データシート1!$A$1:$BS$1,0),0)</f>
        <v>11.500403715175889</v>
      </c>
      <c r="AI44" s="1019">
        <f>VLOOKUP(年度マスタ!$K$4&amp;"_"&amp;AI$33,データシート1!$A:$BS,MATCH("aa_"&amp;$S44,データシート1!$A$1:$BS$1,0),0)</f>
        <v>9.9448949255803623</v>
      </c>
      <c r="AJ44" s="1019">
        <f>VLOOKUP(年度マスタ!$K$4&amp;"_"&amp;AJ$33,データシート1!$A:$BS,MATCH("aa_"&amp;$S44,データシート1!$A$1:$BS$1,0),0)</f>
        <v>10.624908707336381</v>
      </c>
      <c r="AK44" s="1020">
        <f>VLOOKUP(年度マスタ!$K$4&amp;"_"&amp;AK$33,データシート1!$A:$BS,MATCH("aa_"&amp;$S44,データシート1!$A$1:$BS$1,0),0)</f>
        <v>10.895064712538137</v>
      </c>
      <c r="AL44" s="373"/>
      <c r="AW44" s="19" t="str">
        <f>AW47</f>
        <v>北海道</v>
      </c>
      <c r="AX44" s="407">
        <f t="shared" si="14"/>
        <v>0.33927908037667309</v>
      </c>
      <c r="AY44" s="407">
        <f t="shared" si="14"/>
        <v>0.19634055216033663</v>
      </c>
      <c r="AZ44" s="407">
        <f t="shared" si="14"/>
        <v>0.25877782698662266</v>
      </c>
      <c r="BA44" s="407">
        <f t="shared" si="14"/>
        <v>0.19510285335411764</v>
      </c>
      <c r="BB44" s="407">
        <f t="shared" si="14"/>
        <v>1.0499687122249853E-2</v>
      </c>
      <c r="BC44" s="407">
        <f>SUM(AX44:BB44)</f>
        <v>0.99999999999999978</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0.49944403210700666</v>
      </c>
      <c r="Y45" s="1019">
        <f>VLOOKUP(年度マスタ!$K$4&amp;"_"&amp;Y$33,データシート1!$A:$BS,MATCH("aa_"&amp;$S45,データシート1!$A$1:$BS$1,0),0)</f>
        <v>0.47343982559854164</v>
      </c>
      <c r="Z45" s="1019">
        <f>VLOOKUP(年度マスタ!$K$4&amp;"_"&amp;Z$33,データシート1!$A:$BS,MATCH("aa_"&amp;$S45,データシート1!$A$1:$BS$1,0),0)</f>
        <v>0.48934636340798549</v>
      </c>
      <c r="AA45" s="1019">
        <f>VLOOKUP(年度マスタ!$K$4&amp;"_"&amp;AA$33,データシート1!$A:$BS,MATCH("aa_"&amp;$S45,データシート1!$A$1:$BS$1,0),0)</f>
        <v>0.55384726806546603</v>
      </c>
      <c r="AB45" s="1019">
        <f>VLOOKUP(年度マスタ!$K$4&amp;"_"&amp;AB$33,データシート1!$A:$BS,MATCH("aa_"&amp;$S45,データシート1!$A$1:$BS$1,0),0)</f>
        <v>0.58916105340576419</v>
      </c>
      <c r="AC45" s="1019">
        <f>VLOOKUP(年度マスタ!$K$4&amp;"_"&amp;AC$33,データシート1!$A:$BS,MATCH("aa_"&amp;$S45,データシート1!$A$1:$BS$1,0),0)</f>
        <v>0.58883551338189422</v>
      </c>
      <c r="AD45" s="1019">
        <f>VLOOKUP(年度マスタ!$K$4&amp;"_"&amp;AD$33,データシート1!$A:$BS,MATCH("aa_"&amp;$S45,データシート1!$A$1:$BS$1,0),0)</f>
        <v>0.55427343517267313</v>
      </c>
      <c r="AE45" s="1019">
        <f>VLOOKUP(年度マスタ!$K$4&amp;"_"&amp;AE$33,データシート1!$A:$BS,MATCH("aa_"&amp;$S45,データシート1!$A$1:$BS$1,0),0)</f>
        <v>0.5309809776928307</v>
      </c>
      <c r="AF45" s="1019">
        <f>VLOOKUP(年度マスタ!$K$4&amp;"_"&amp;AF$33,データシート1!$A:$BS,MATCH("aa_"&amp;$S45,データシート1!$A$1:$BS$1,0),0)</f>
        <v>0.50706732794452636</v>
      </c>
      <c r="AG45" s="1019">
        <f>VLOOKUP(年度マスタ!$K$4&amp;"_"&amp;AG$33,データシート1!$A:$BS,MATCH("aa_"&amp;$S45,データシート1!$A$1:$BS$1,0),0)</f>
        <v>0.48015363182411142</v>
      </c>
      <c r="AH45" s="1019">
        <f>VLOOKUP(年度マスタ!$K$4&amp;"_"&amp;AH$33,データシート1!$A:$BS,MATCH("aa_"&amp;$S45,データシート1!$A$1:$BS$1,0),0)</f>
        <v>0.43655844078735112</v>
      </c>
      <c r="AI45" s="1019">
        <f>VLOOKUP(年度マスタ!$K$4&amp;"_"&amp;AI$33,データシート1!$A:$BS,MATCH("aa_"&amp;$S45,データシート1!$A$1:$BS$1,0),0)</f>
        <v>0.41153591998175948</v>
      </c>
      <c r="AJ45" s="1019">
        <f>VLOOKUP(年度マスタ!$K$4&amp;"_"&amp;AJ$33,データシート1!$A:$BS,MATCH("aa_"&amp;$S45,データシート1!$A$1:$BS$1,0),0)</f>
        <v>0.38603188087874063</v>
      </c>
      <c r="AK45" s="1020">
        <f>VLOOKUP(年度マスタ!$K$4&amp;"_"&amp;AK$33,データシート1!$A:$BS,MATCH("aa_"&amp;$S45,データシート1!$A$1:$BS$1,0),0)</f>
        <v>0.37944647042108737</v>
      </c>
      <c r="AL45" s="373"/>
      <c r="AW45" s="19" t="str">
        <f>AW48</f>
        <v>広尾町</v>
      </c>
      <c r="AX45" s="407">
        <f t="shared" ref="AX45:BB45" si="15">AX48/$BC48</f>
        <v>0.51340389410406262</v>
      </c>
      <c r="AY45" s="407">
        <f t="shared" si="15"/>
        <v>9.6956106707781473E-2</v>
      </c>
      <c r="AZ45" s="407">
        <f t="shared" si="15"/>
        <v>0.15212144810561529</v>
      </c>
      <c r="BA45" s="407">
        <f t="shared" si="15"/>
        <v>0.23113526026030939</v>
      </c>
      <c r="BB45" s="407">
        <f t="shared" si="15"/>
        <v>6.3832908222312421E-3</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3.329379614188924</v>
      </c>
      <c r="Y46" s="1019">
        <f>VLOOKUP(年度マスタ!$K$4&amp;"_"&amp;Y$33,データシート1!$A:$BS,MATCH("aa_"&amp;$S46,データシート1!$A$1:$BS$1,0),0)</f>
        <v>3.2366968423002604</v>
      </c>
      <c r="Z46" s="1019">
        <f>VLOOKUP(年度マスタ!$K$4&amp;"_"&amp;Z$33,データシート1!$A:$BS,MATCH("aa_"&amp;$S46,データシート1!$A$1:$BS$1,0),0)</f>
        <v>3.8314120979072253</v>
      </c>
      <c r="AA46" s="1019">
        <f>VLOOKUP(年度マスタ!$K$4&amp;"_"&amp;AA$33,データシート1!$A:$BS,MATCH("aa_"&amp;$S46,データシート1!$A$1:$BS$1,0),0)</f>
        <v>3.3275084630216805</v>
      </c>
      <c r="AB46" s="1019">
        <f>VLOOKUP(年度マスタ!$K$4&amp;"_"&amp;AB$33,データシート1!$A:$BS,MATCH("aa_"&amp;$S46,データシート1!$A$1:$BS$1,0),0)</f>
        <v>3.7062677640520074</v>
      </c>
      <c r="AC46" s="1019">
        <f>VLOOKUP(年度マスタ!$K$4&amp;"_"&amp;AC$33,データシート1!$A:$BS,MATCH("aa_"&amp;$S46,データシート1!$A$1:$BS$1,0),0)</f>
        <v>3.9281045496830216</v>
      </c>
      <c r="AD46" s="1019">
        <f>VLOOKUP(年度マスタ!$K$4&amp;"_"&amp;AD$33,データシート1!$A:$BS,MATCH("aa_"&amp;$S46,データシート1!$A$1:$BS$1,0),0)</f>
        <v>3.8310919648402826</v>
      </c>
      <c r="AE46" s="1019">
        <f>VLOOKUP(年度マスタ!$K$4&amp;"_"&amp;AE$33,データシート1!$A:$BS,MATCH("aa_"&amp;$S46,データシート1!$A$1:$BS$1,0),0)</f>
        <v>3.5323183198179007</v>
      </c>
      <c r="AF46" s="1019">
        <f>VLOOKUP(年度マスタ!$K$4&amp;"_"&amp;AF$33,データシート1!$A:$BS,MATCH("aa_"&amp;$S46,データシート1!$A$1:$BS$1,0),0)</f>
        <v>3.5616677784941766</v>
      </c>
      <c r="AG46" s="1019">
        <f>VLOOKUP(年度マスタ!$K$4&amp;"_"&amp;AG$33,データシート1!$A:$BS,MATCH("aa_"&amp;$S46,データシート1!$A$1:$BS$1,0),0)</f>
        <v>3.4791280167878909</v>
      </c>
      <c r="AH46" s="1019">
        <f>VLOOKUP(年度マスタ!$K$4&amp;"_"&amp;AH$33,データシート1!$A:$BS,MATCH("aa_"&amp;$S46,データシート1!$A$1:$BS$1,0),0)</f>
        <v>3.7690704893949016</v>
      </c>
      <c r="AI46" s="1019">
        <f>VLOOKUP(年度マスタ!$K$4&amp;"_"&amp;AI$33,データシート1!$A:$BS,MATCH("aa_"&amp;$S46,データシート1!$A$1:$BS$1,0),0)</f>
        <v>3.9308425827394902</v>
      </c>
      <c r="AJ46" s="1019">
        <f>VLOOKUP(年度マスタ!$K$4&amp;"_"&amp;AJ$33,データシート1!$A:$BS,MATCH("aa_"&amp;$S46,データシート1!$A$1:$BS$1,0),0)</f>
        <v>3.6105627526561634</v>
      </c>
      <c r="AK46" s="1020">
        <f>VLOOKUP(年度マスタ!$K$4&amp;"_"&amp;AK$33,データシート1!$A:$BS,MATCH("aa_"&amp;$S46,データシート1!$A$1:$BS$1,0),0)</f>
        <v>3.5231475018188889</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0.61260873150510309</v>
      </c>
      <c r="Y47" s="1022">
        <f>VLOOKUP(年度マスタ!$K$4&amp;"_"&amp;Y$33,データシート1!$A:$BS,MATCH("aa_"&amp;$S47,データシート1!$A$1:$BS$1,0),0)</f>
        <v>0.46122934446774222</v>
      </c>
      <c r="Z47" s="1022">
        <f>VLOOKUP(年度マスタ!$K$4&amp;"_"&amp;Z$33,データシート1!$A:$BS,MATCH("aa_"&amp;$S47,データシート1!$A$1:$BS$1,0),0)</f>
        <v>0.31532326655473608</v>
      </c>
      <c r="AA47" s="1022">
        <f>VLOOKUP(年度マスタ!$K$4&amp;"_"&amp;AA$33,データシート1!$A:$BS,MATCH("aa_"&amp;$S47,データシート1!$A$1:$BS$1,0),0)</f>
        <v>0.25414794823969389</v>
      </c>
      <c r="AB47" s="1022">
        <f>VLOOKUP(年度マスタ!$K$4&amp;"_"&amp;AB$33,データシート1!$A:$BS,MATCH("aa_"&amp;$S47,データシート1!$A$1:$BS$1,0),0)</f>
        <v>0.21034029022775491</v>
      </c>
      <c r="AC47" s="1022">
        <f>VLOOKUP(年度マスタ!$K$4&amp;"_"&amp;AC$33,データシート1!$A:$BS,MATCH("aa_"&amp;$S47,データシート1!$A$1:$BS$1,0),0)</f>
        <v>0.35160165263800441</v>
      </c>
      <c r="AD47" s="1022">
        <f>VLOOKUP(年度マスタ!$K$4&amp;"_"&amp;AD$33,データシート1!$A:$BS,MATCH("aa_"&amp;$S47,データシート1!$A$1:$BS$1,0),0)</f>
        <v>0.35396730024040973</v>
      </c>
      <c r="AE47" s="1022">
        <f>VLOOKUP(年度マスタ!$K$4&amp;"_"&amp;AE$33,データシート1!$A:$BS,MATCH("aa_"&amp;$S47,データシート1!$A$1:$BS$1,0),0)</f>
        <v>0.53529492161910996</v>
      </c>
      <c r="AF47" s="1022">
        <f>VLOOKUP(年度マスタ!$K$4&amp;"_"&amp;AF$33,データシート1!$A:$BS,MATCH("aa_"&amp;$S47,データシート1!$A$1:$BS$1,0),0)</f>
        <v>0.60247015733079956</v>
      </c>
      <c r="AG47" s="1022">
        <f>VLOOKUP(年度マスタ!$K$4&amp;"_"&amp;AG$33,データシート1!$A:$BS,MATCH("aa_"&amp;$S47,データシート1!$A$1:$BS$1,0),0)</f>
        <v>0.43212850016822585</v>
      </c>
      <c r="AH47" s="1022">
        <f>VLOOKUP(年度マスタ!$K$4&amp;"_"&amp;AH$33,データシート1!$A:$BS,MATCH("aa_"&amp;$S47,データシート1!$A$1:$BS$1,0),0)</f>
        <v>0.68304805781473443</v>
      </c>
      <c r="AI47" s="1022">
        <f>VLOOKUP(年度マスタ!$K$4&amp;"_"&amp;AI$33,データシート1!$A:$BS,MATCH("aa_"&amp;$S47,データシート1!$A$1:$BS$1,0),0)</f>
        <v>0.492128527834574</v>
      </c>
      <c r="AJ47" s="1022">
        <f>VLOOKUP(年度マスタ!$K$4&amp;"_"&amp;AJ$33,データシート1!$A:$BS,MATCH("aa_"&amp;$S47,データシート1!$A$1:$BS$1,0),0)</f>
        <v>0.47165294982214989</v>
      </c>
      <c r="AK47" s="1023">
        <f>VLOOKUP(年度マスタ!$K$4&amp;"_"&amp;AK$33,データシート1!$A:$BS,MATCH("aa_"&amp;$S47,データシート1!$A$1:$BS$1,0),0)</f>
        <v>0.57393150840680596</v>
      </c>
      <c r="AL47" s="373"/>
      <c r="AW47" s="19" t="str">
        <f>年度マスタ!I4</f>
        <v>北海道</v>
      </c>
      <c r="AX47" s="408">
        <f>SUM(AY38:BA38)</f>
        <v>15482.652790026081</v>
      </c>
      <c r="AY47" s="408">
        <f t="shared" si="17"/>
        <v>8959.7996856321988</v>
      </c>
      <c r="AZ47" s="408">
        <f t="shared" si="17"/>
        <v>11809.060672244113</v>
      </c>
      <c r="BA47" s="408">
        <f>SUM(BD38:BG38)</f>
        <v>8903.3185702800729</v>
      </c>
      <c r="BB47" s="408">
        <f>BH38</f>
        <v>479.14245092041199</v>
      </c>
      <c r="BC47" s="408">
        <f>SUM(AX47:BB47)</f>
        <v>45633.974169102883</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1640</v>
      </c>
      <c r="AL48" s="411"/>
      <c r="AW48" s="19" t="str">
        <f>年度マスタ!J4</f>
        <v>広尾町</v>
      </c>
      <c r="AX48" s="408">
        <f>SUM(AY39:BA39)</f>
        <v>46.160934785997497</v>
      </c>
      <c r="AY48" s="408">
        <f>BB39</f>
        <v>8.7174728712419007</v>
      </c>
      <c r="AZ48" s="408">
        <f>BC39</f>
        <v>13.677473673644354</v>
      </c>
      <c r="BA48" s="408">
        <f>SUM(BD39:BG39)</f>
        <v>20.781727209607219</v>
      </c>
      <c r="BB48" s="408">
        <f>BH39</f>
        <v>0.57393150840680596</v>
      </c>
      <c r="BC48" s="408">
        <f>SUM(AX48:BB48)</f>
        <v>89.911540048897777</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89.911540048897777</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46.160934785997497</v>
      </c>
      <c r="P52" s="501">
        <f t="shared" ref="P52:P64" si="18">O52/$O$51</f>
        <v>0.51340389410406262</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29.19962669994257</v>
      </c>
      <c r="P53" s="502">
        <f t="shared" si="18"/>
        <v>0.32475949899270495</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0.82129349775514049</v>
      </c>
      <c r="P54" s="502">
        <f t="shared" si="18"/>
        <v>9.1344614641066715E-3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16.140014588299792</v>
      </c>
      <c r="P55" s="502">
        <f t="shared" si="18"/>
        <v>0.17950993364725101</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8.7174728712419007</v>
      </c>
      <c r="P56" s="501">
        <f t="shared" si="18"/>
        <v>9.6956106707781473E-2</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13.677473673644354</v>
      </c>
      <c r="P57" s="501">
        <f t="shared" si="18"/>
        <v>0.15212144810561529</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20.781727209607219</v>
      </c>
      <c r="P58" s="501">
        <f t="shared" si="18"/>
        <v>0.23113526026030939</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16.879133237367242</v>
      </c>
      <c r="P59" s="502">
        <f t="shared" si="18"/>
        <v>0.18773044292409674</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5.9840685248291061</v>
      </c>
      <c r="P60" s="502">
        <f t="shared" si="18"/>
        <v>6.6555066475056615E-2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10.895064712538137</v>
      </c>
      <c r="P61" s="502">
        <f t="shared" si="18"/>
        <v>0.12117537644904014</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0.37944647042108737</v>
      </c>
      <c r="P62" s="502">
        <f t="shared" si="18"/>
        <v>4.2202198985216806E-3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3.5231475018188889</v>
      </c>
      <c r="P63" s="502">
        <f t="shared" si="18"/>
        <v>3.9184597437690968E-2</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0.57393150840680596</v>
      </c>
      <c r="P64" s="679">
        <f t="shared" si="18"/>
        <v>6.3832908222312421E-3</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広尾町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66.248000000000005</v>
      </c>
      <c r="AI7" s="88">
        <f>VLOOKUP(年度マスタ!$K$4&amp;"_"&amp;$AG7,データシート1!$A:$BS,MATCH("ab_"&amp;AI$2,データシート1!$A$1:$BS$1,0),0)</f>
        <v>369</v>
      </c>
      <c r="AJ7" s="88">
        <f>VLOOKUP(年度マスタ!$K$4&amp;"_"&amp;$AG7,データシート1!$A:$BS,MATCH("ab_"&amp;AJ$2,データシート1!$A$1:$BS$1,0),0)</f>
        <v>343</v>
      </c>
      <c r="AK7" s="88">
        <f>VLOOKUP(年度マスタ!$K$4&amp;"_"&amp;$AG7,データシート1!$A:$BS,MATCH("ab_"&amp;AK$2,データシート1!$A$1:$BS$1,0),0)</f>
        <v>2397</v>
      </c>
      <c r="AL7" s="88">
        <f>VLOOKUP(年度マスタ!$K$4&amp;"_"&amp;$AG7,データシート1!$A:$BS,MATCH("ab_"&amp;AL$2,データシート1!$A$1:$BS$1,0),0)</f>
        <v>3464</v>
      </c>
      <c r="AM7" s="88">
        <f>VLOOKUP(年度マスタ!$K$4&amp;"_"&amp;$AG7,データシート1!$A:$BS,MATCH("ab_"&amp;AM$2,データシート1!$A$1:$BS$1,0),0)</f>
        <v>4515</v>
      </c>
      <c r="AN7" s="88">
        <f>VLOOKUP(年度マスタ!$K$4&amp;"_"&amp;$AG7,データシート1!$A:$BS,MATCH("ab_"&amp;AN$2,データシート1!$A$1:$BS$1,0),0)</f>
        <v>2315</v>
      </c>
      <c r="AO7" s="88">
        <f>VLOOKUP(年度マスタ!$K$4&amp;"_"&amp;$AG7,データシート1!$A:$BS,MATCH("ab_"&amp;AO$2,データシート1!$A$1:$BS$1,0),0)</f>
        <v>8161</v>
      </c>
      <c r="AP7" s="88">
        <f>VLOOKUP(年度マスタ!$K$4&amp;"_"&amp;$AG7,データシート1!$A:$BS,MATCH("ab_"&amp;AP$2,データシート1!$A$1:$BS$1,0),0)</f>
        <v>628874</v>
      </c>
      <c r="AQ7" s="1073">
        <f>VLOOKUP(年度マスタ!$K$4&amp;"_"&amp;$AG7,データシート1!$A:$BS,MATCH("ab_"&amp;AQ$2,データシート1!$A$1:$BS$1,0),0)</f>
        <v>0.61260873150510309</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62.887599999999999</v>
      </c>
      <c r="AI8" s="88">
        <f>VLOOKUP(年度マスタ!$K$4&amp;"_"&amp;$AG8,データシート1!$A:$BS,MATCH("ab_"&amp;AI$2,データシート1!$A$1:$BS$1,0),0)</f>
        <v>412</v>
      </c>
      <c r="AJ8" s="88">
        <f>VLOOKUP(年度マスタ!$K$4&amp;"_"&amp;$AG8,データシート1!$A:$BS,MATCH("ab_"&amp;AJ$2,データシート1!$A$1:$BS$1,0),0)</f>
        <v>338</v>
      </c>
      <c r="AK8" s="88">
        <f>VLOOKUP(年度マスタ!$K$4&amp;"_"&amp;$AG8,データシート1!$A:$BS,MATCH("ab_"&amp;AK$2,データシート1!$A$1:$BS$1,0),0)</f>
        <v>2333</v>
      </c>
      <c r="AL8" s="88">
        <f>VLOOKUP(年度マスタ!$K$4&amp;"_"&amp;$AG8,データシート1!$A:$BS,MATCH("ab_"&amp;AL$2,データシート1!$A$1:$BS$1,0),0)</f>
        <v>3496</v>
      </c>
      <c r="AM8" s="88">
        <f>VLOOKUP(年度マスタ!$K$4&amp;"_"&amp;$AG8,データシート1!$A:$BS,MATCH("ab_"&amp;AM$2,データシート1!$A$1:$BS$1,0),0)</f>
        <v>4553</v>
      </c>
      <c r="AN8" s="88">
        <f>VLOOKUP(年度マスタ!$K$4&amp;"_"&amp;$AG8,データシート1!$A:$BS,MATCH("ab_"&amp;AN$2,データシート1!$A$1:$BS$1,0),0)</f>
        <v>2314</v>
      </c>
      <c r="AO8" s="88">
        <f>VLOOKUP(年度マスタ!$K$4&amp;"_"&amp;$AG8,データシート1!$A:$BS,MATCH("ab_"&amp;AO$2,データシート1!$A$1:$BS$1,0),0)</f>
        <v>8121</v>
      </c>
      <c r="AP8" s="88">
        <f>VLOOKUP(年度マスタ!$K$4&amp;"_"&amp;$AG8,データシート1!$A:$BS,MATCH("ab_"&amp;AP$2,データシート1!$A$1:$BS$1,0),0)</f>
        <v>596438</v>
      </c>
      <c r="AQ8" s="1073">
        <f>VLOOKUP(年度マスタ!$K$4&amp;"_"&amp;$AG8,データシート1!$A:$BS,MATCH("ab_"&amp;AQ$2,データシート1!$A$1:$BS$1,0),0)</f>
        <v>0.46122934446774222</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65.690299999999993</v>
      </c>
      <c r="AI9" s="88">
        <f>VLOOKUP(年度マスタ!$K$4&amp;"_"&amp;$AG9,データシート1!$A:$BS,MATCH("ab_"&amp;AI$2,データシート1!$A$1:$BS$1,0),0)</f>
        <v>412</v>
      </c>
      <c r="AJ9" s="88">
        <f>VLOOKUP(年度マスタ!$K$4&amp;"_"&amp;$AG9,データシート1!$A:$BS,MATCH("ab_"&amp;AJ$2,データシート1!$A$1:$BS$1,0),0)</f>
        <v>338</v>
      </c>
      <c r="AK9" s="88">
        <f>VLOOKUP(年度マスタ!$K$4&amp;"_"&amp;$AG9,データシート1!$A:$BS,MATCH("ab_"&amp;AK$2,データシート1!$A$1:$BS$1,0),0)</f>
        <v>2333</v>
      </c>
      <c r="AL9" s="88">
        <f>VLOOKUP(年度マスタ!$K$4&amp;"_"&amp;$AG9,データシート1!$A:$BS,MATCH("ab_"&amp;AL$2,データシート1!$A$1:$BS$1,0),0)</f>
        <v>3521</v>
      </c>
      <c r="AM9" s="88">
        <f>VLOOKUP(年度マスタ!$K$4&amp;"_"&amp;$AG9,データシート1!$A:$BS,MATCH("ab_"&amp;AM$2,データシート1!$A$1:$BS$1,0),0)</f>
        <v>4506</v>
      </c>
      <c r="AN9" s="88">
        <f>VLOOKUP(年度マスタ!$K$4&amp;"_"&amp;$AG9,データシート1!$A:$BS,MATCH("ab_"&amp;AN$2,データシート1!$A$1:$BS$1,0),0)</f>
        <v>2304</v>
      </c>
      <c r="AO9" s="88">
        <f>VLOOKUP(年度マスタ!$K$4&amp;"_"&amp;$AG9,データシート1!$A:$BS,MATCH("ab_"&amp;AO$2,データシート1!$A$1:$BS$1,0),0)</f>
        <v>8043</v>
      </c>
      <c r="AP9" s="88">
        <f>VLOOKUP(年度マスタ!$K$4&amp;"_"&amp;$AG9,データシート1!$A:$BS,MATCH("ab_"&amp;AP$2,データシート1!$A$1:$BS$1,0),0)</f>
        <v>669074</v>
      </c>
      <c r="AQ9" s="1073">
        <f>VLOOKUP(年度マスタ!$K$4&amp;"_"&amp;$AG9,データシート1!$A:$BS,MATCH("ab_"&amp;AQ$2,データシート1!$A$1:$BS$1,0),0)</f>
        <v>0.31532326655473608</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57.649500000000003</v>
      </c>
      <c r="AI10" s="88">
        <f>VLOOKUP(年度マスタ!$K$4&amp;"_"&amp;$AG10,データシート1!$A:$BS,MATCH("ab_"&amp;AI$2,データシート1!$A$1:$BS$1,0),0)</f>
        <v>412</v>
      </c>
      <c r="AJ10" s="88">
        <f>VLOOKUP(年度マスタ!$K$4&amp;"_"&amp;$AG10,データシート1!$A:$BS,MATCH("ab_"&amp;AJ$2,データシート1!$A$1:$BS$1,0),0)</f>
        <v>338</v>
      </c>
      <c r="AK10" s="88">
        <f>VLOOKUP(年度マスタ!$K$4&amp;"_"&amp;$AG10,データシート1!$A:$BS,MATCH("ab_"&amp;AK$2,データシート1!$A$1:$BS$1,0),0)</f>
        <v>2333</v>
      </c>
      <c r="AL10" s="88">
        <f>VLOOKUP(年度マスタ!$K$4&amp;"_"&amp;$AG10,データシート1!$A:$BS,MATCH("ab_"&amp;AL$2,データシート1!$A$1:$BS$1,0),0)</f>
        <v>3511</v>
      </c>
      <c r="AM10" s="88">
        <f>VLOOKUP(年度マスタ!$K$4&amp;"_"&amp;$AG10,データシート1!$A:$BS,MATCH("ab_"&amp;AM$2,データシート1!$A$1:$BS$1,0),0)</f>
        <v>4522</v>
      </c>
      <c r="AN10" s="88">
        <f>VLOOKUP(年度マスタ!$K$4&amp;"_"&amp;$AG10,データシート1!$A:$BS,MATCH("ab_"&amp;AN$2,データシート1!$A$1:$BS$1,0),0)</f>
        <v>2212</v>
      </c>
      <c r="AO10" s="88">
        <f>VLOOKUP(年度マスタ!$K$4&amp;"_"&amp;$AG10,データシート1!$A:$BS,MATCH("ab_"&amp;AO$2,データシート1!$A$1:$BS$1,0),0)</f>
        <v>7892</v>
      </c>
      <c r="AP10" s="88">
        <f>VLOOKUP(年度マスタ!$K$4&amp;"_"&amp;$AG10,データシート1!$A:$BS,MATCH("ab_"&amp;AP$2,データシート1!$A$1:$BS$1,0),0)</f>
        <v>580117</v>
      </c>
      <c r="AQ10" s="1073">
        <f>VLOOKUP(年度マスタ!$K$4&amp;"_"&amp;$AG10,データシート1!$A:$BS,MATCH("ab_"&amp;AQ$2,データシート1!$A$1:$BS$1,0),0)</f>
        <v>0.25414794823969389</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85.831199999999995</v>
      </c>
      <c r="AI11" s="88">
        <f>VLOOKUP(年度マスタ!$K$4&amp;"_"&amp;$AG11,データシート1!$A:$BS,MATCH("ab_"&amp;AI$2,データシート1!$A$1:$BS$1,0),0)</f>
        <v>412</v>
      </c>
      <c r="AJ11" s="88">
        <f>VLOOKUP(年度マスタ!$K$4&amp;"_"&amp;$AG11,データシート1!$A:$BS,MATCH("ab_"&amp;AJ$2,データシート1!$A$1:$BS$1,0),0)</f>
        <v>338</v>
      </c>
      <c r="AK11" s="88">
        <f>VLOOKUP(年度マスタ!$K$4&amp;"_"&amp;$AG11,データシート1!$A:$BS,MATCH("ab_"&amp;AK$2,データシート1!$A$1:$BS$1,0),0)</f>
        <v>2333</v>
      </c>
      <c r="AL11" s="88">
        <f>VLOOKUP(年度マスタ!$K$4&amp;"_"&amp;$AG11,データシート1!$A:$BS,MATCH("ab_"&amp;AL$2,データシート1!$A$1:$BS$1,0),0)</f>
        <v>3510</v>
      </c>
      <c r="AM11" s="88">
        <f>VLOOKUP(年度マスタ!$K$4&amp;"_"&amp;$AG11,データシート1!$A:$BS,MATCH("ab_"&amp;AM$2,データシート1!$A$1:$BS$1,0),0)</f>
        <v>4504</v>
      </c>
      <c r="AN11" s="88">
        <f>VLOOKUP(年度マスタ!$K$4&amp;"_"&amp;$AG11,データシート1!$A:$BS,MATCH("ab_"&amp;AN$2,データシート1!$A$1:$BS$1,0),0)</f>
        <v>2137</v>
      </c>
      <c r="AO11" s="88">
        <f>VLOOKUP(年度マスタ!$K$4&amp;"_"&amp;$AG11,データシート1!$A:$BS,MATCH("ab_"&amp;AO$2,データシート1!$A$1:$BS$1,0),0)</f>
        <v>7727</v>
      </c>
      <c r="AP11" s="88">
        <f>VLOOKUP(年度マスタ!$K$4&amp;"_"&amp;$AG11,データシート1!$A:$BS,MATCH("ab_"&amp;AP$2,データシート1!$A$1:$BS$1,0),0)</f>
        <v>629414</v>
      </c>
      <c r="AQ11" s="1073">
        <f>VLOOKUP(年度マスタ!$K$4&amp;"_"&amp;$AG11,データシート1!$A:$BS,MATCH("ab_"&amp;AQ$2,データシート1!$A$1:$BS$1,0),0)</f>
        <v>0.21034029022775491</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83.578800000000001</v>
      </c>
      <c r="AI12" s="88">
        <f>VLOOKUP(年度マスタ!$K$4&amp;"_"&amp;$AG12,データシート1!$A:$BS,MATCH("ab_"&amp;AI$2,データシート1!$A$1:$BS$1,0),0)</f>
        <v>412</v>
      </c>
      <c r="AJ12" s="88">
        <f>VLOOKUP(年度マスタ!$K$4&amp;"_"&amp;$AG12,データシート1!$A:$BS,MATCH("ab_"&amp;AJ$2,データシート1!$A$1:$BS$1,0),0)</f>
        <v>338</v>
      </c>
      <c r="AK12" s="88">
        <f>VLOOKUP(年度マスタ!$K$4&amp;"_"&amp;$AG12,データシート1!$A:$BS,MATCH("ab_"&amp;AK$2,データシート1!$A$1:$BS$1,0),0)</f>
        <v>2333</v>
      </c>
      <c r="AL12" s="88">
        <f>VLOOKUP(年度マスタ!$K$4&amp;"_"&amp;$AG12,データシート1!$A:$BS,MATCH("ab_"&amp;AL$2,データシート1!$A$1:$BS$1,0),0)</f>
        <v>3497</v>
      </c>
      <c r="AM12" s="88">
        <f>VLOOKUP(年度マスタ!$K$4&amp;"_"&amp;$AG12,データシート1!$A:$BS,MATCH("ab_"&amp;AM$2,データシート1!$A$1:$BS$1,0),0)</f>
        <v>4545</v>
      </c>
      <c r="AN12" s="88">
        <f>VLOOKUP(年度マスタ!$K$4&amp;"_"&amp;$AG12,データシート1!$A:$BS,MATCH("ab_"&amp;AN$2,データシート1!$A$1:$BS$1,0),0)</f>
        <v>2156</v>
      </c>
      <c r="AO12" s="88">
        <f>VLOOKUP(年度マスタ!$K$4&amp;"_"&amp;$AG12,データシート1!$A:$BS,MATCH("ab_"&amp;AO$2,データシート1!$A$1:$BS$1,0),0)</f>
        <v>7612</v>
      </c>
      <c r="AP12" s="88">
        <f>VLOOKUP(年度マスタ!$K$4&amp;"_"&amp;$AG12,データシート1!$A:$BS,MATCH("ab_"&amp;AP$2,データシート1!$A$1:$BS$1,0),0)</f>
        <v>651169</v>
      </c>
      <c r="AQ12" s="1073">
        <f>VLOOKUP(年度マスタ!$K$4&amp;"_"&amp;$AG12,データシート1!$A:$BS,MATCH("ab_"&amp;AQ$2,データシート1!$A$1:$BS$1,0),0)</f>
        <v>0.35160165263800441</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84.938500000000005</v>
      </c>
      <c r="AI13" s="88">
        <f>VLOOKUP(年度マスタ!$K$4&amp;"_"&amp;$AG13,データシート1!$A:$BS,MATCH("ab_"&amp;AI$2,データシート1!$A$1:$BS$1,0),0)</f>
        <v>361</v>
      </c>
      <c r="AJ13" s="88">
        <f>VLOOKUP(年度マスタ!$K$4&amp;"_"&amp;$AG13,データシート1!$A:$BS,MATCH("ab_"&amp;AJ$2,データシート1!$A$1:$BS$1,0),0)</f>
        <v>261</v>
      </c>
      <c r="AK13" s="88">
        <f>VLOOKUP(年度マスタ!$K$4&amp;"_"&amp;$AG13,データシート1!$A:$BS,MATCH("ab_"&amp;AK$2,データシート1!$A$1:$BS$1,0),0)</f>
        <v>2143</v>
      </c>
      <c r="AL13" s="88">
        <f>VLOOKUP(年度マスタ!$K$4&amp;"_"&amp;$AG13,データシート1!$A:$BS,MATCH("ab_"&amp;AL$2,データシート1!$A$1:$BS$1,0),0)</f>
        <v>3485</v>
      </c>
      <c r="AM13" s="88">
        <f>VLOOKUP(年度マスタ!$K$4&amp;"_"&amp;$AG13,データシート1!$A:$BS,MATCH("ab_"&amp;AM$2,データシート1!$A$1:$BS$1,0),0)</f>
        <v>4530</v>
      </c>
      <c r="AN13" s="88">
        <f>VLOOKUP(年度マスタ!$K$4&amp;"_"&amp;$AG13,データシート1!$A:$BS,MATCH("ab_"&amp;AN$2,データシート1!$A$1:$BS$1,0),0)</f>
        <v>2128</v>
      </c>
      <c r="AO13" s="88">
        <f>VLOOKUP(年度マスタ!$K$4&amp;"_"&amp;$AG13,データシート1!$A:$BS,MATCH("ab_"&amp;AO$2,データシート1!$A$1:$BS$1,0),0)</f>
        <v>7468</v>
      </c>
      <c r="AP13" s="88">
        <f>VLOOKUP(年度マスタ!$K$4&amp;"_"&amp;$AG13,データシート1!$A:$BS,MATCH("ab_"&amp;AP$2,データシート1!$A$1:$BS$1,0),0)</f>
        <v>637084</v>
      </c>
      <c r="AQ13" s="1073">
        <f>VLOOKUP(年度マスタ!$K$4&amp;"_"&amp;$AG13,データシート1!$A:$BS,MATCH("ab_"&amp;AQ$2,データシート1!$A$1:$BS$1,0),0)</f>
        <v>0.35396730024040973</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115.6258</v>
      </c>
      <c r="AI14" s="88">
        <f>VLOOKUP(年度マスタ!$K$4&amp;"_"&amp;$AG14,データシート1!$A:$BS,MATCH("ab_"&amp;AI$2,データシート1!$A$1:$BS$1,0),0)</f>
        <v>361</v>
      </c>
      <c r="AJ14" s="88">
        <f>VLOOKUP(年度マスタ!$K$4&amp;"_"&amp;$AG14,データシート1!$A:$BS,MATCH("ab_"&amp;AJ$2,データシート1!$A$1:$BS$1,0),0)</f>
        <v>261</v>
      </c>
      <c r="AK14" s="88">
        <f>VLOOKUP(年度マスタ!$K$4&amp;"_"&amp;$AG14,データシート1!$A:$BS,MATCH("ab_"&amp;AK$2,データシート1!$A$1:$BS$1,0),0)</f>
        <v>2143</v>
      </c>
      <c r="AL14" s="88">
        <f>VLOOKUP(年度マスタ!$K$4&amp;"_"&amp;$AG14,データシート1!$A:$BS,MATCH("ab_"&amp;AL$2,データシート1!$A$1:$BS$1,0),0)</f>
        <v>3486</v>
      </c>
      <c r="AM14" s="88">
        <f>VLOOKUP(年度マスタ!$K$4&amp;"_"&amp;$AG14,データシート1!$A:$BS,MATCH("ab_"&amp;AM$2,データシート1!$A$1:$BS$1,0),0)</f>
        <v>4536</v>
      </c>
      <c r="AN14" s="88">
        <f>VLOOKUP(年度マスタ!$K$4&amp;"_"&amp;$AG14,データシート1!$A:$BS,MATCH("ab_"&amp;AN$2,データシート1!$A$1:$BS$1,0),0)</f>
        <v>2115</v>
      </c>
      <c r="AO14" s="88">
        <f>VLOOKUP(年度マスタ!$K$4&amp;"_"&amp;$AG14,データシート1!$A:$BS,MATCH("ab_"&amp;AO$2,データシート1!$A$1:$BS$1,0),0)</f>
        <v>7308</v>
      </c>
      <c r="AP14" s="88">
        <f>VLOOKUP(年度マスタ!$K$4&amp;"_"&amp;$AG14,データシート1!$A:$BS,MATCH("ab_"&amp;AP$2,データシート1!$A$1:$BS$1,0),0)</f>
        <v>605096</v>
      </c>
      <c r="AQ14" s="1073">
        <f>VLOOKUP(年度マスタ!$K$4&amp;"_"&amp;$AG14,データシート1!$A:$BS,MATCH("ab_"&amp;AQ$2,データシート1!$A$1:$BS$1,0),0)</f>
        <v>0.53529492161910996</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92.276799999999994</v>
      </c>
      <c r="AI15" s="88">
        <f>VLOOKUP(年度マスタ!$K$4&amp;"_"&amp;$AG15,データシート1!$A:$BS,MATCH("ab_"&amp;AI$2,データシート1!$A$1:$BS$1,0),0)</f>
        <v>361</v>
      </c>
      <c r="AJ15" s="88">
        <f>VLOOKUP(年度マスタ!$K$4&amp;"_"&amp;$AG15,データシート1!$A:$BS,MATCH("ab_"&amp;AJ$2,データシート1!$A$1:$BS$1,0),0)</f>
        <v>261</v>
      </c>
      <c r="AK15" s="88">
        <f>VLOOKUP(年度マスタ!$K$4&amp;"_"&amp;$AG15,データシート1!$A:$BS,MATCH("ab_"&amp;AK$2,データシート1!$A$1:$BS$1,0),0)</f>
        <v>2143</v>
      </c>
      <c r="AL15" s="88">
        <f>VLOOKUP(年度マスタ!$K$4&amp;"_"&amp;$AG15,データシート1!$A:$BS,MATCH("ab_"&amp;AL$2,データシート1!$A$1:$BS$1,0),0)</f>
        <v>3455</v>
      </c>
      <c r="AM15" s="88">
        <f>VLOOKUP(年度マスタ!$K$4&amp;"_"&amp;$AG15,データシート1!$A:$BS,MATCH("ab_"&amp;AM$2,データシート1!$A$1:$BS$1,0),0)</f>
        <v>4513</v>
      </c>
      <c r="AN15" s="88">
        <f>VLOOKUP(年度マスタ!$K$4&amp;"_"&amp;$AG15,データシート1!$A:$BS,MATCH("ab_"&amp;AN$2,データシート1!$A$1:$BS$1,0),0)</f>
        <v>2420</v>
      </c>
      <c r="AO15" s="88">
        <f>VLOOKUP(年度マスタ!$K$4&amp;"_"&amp;$AG15,データシート1!$A:$BS,MATCH("ab_"&amp;AO$2,データシート1!$A$1:$BS$1,0),0)</f>
        <v>7179</v>
      </c>
      <c r="AP15" s="88">
        <f>VLOOKUP(年度マスタ!$K$4&amp;"_"&amp;$AG15,データシート1!$A:$BS,MATCH("ab_"&amp;AP$2,データシート1!$A$1:$BS$1,0),0)</f>
        <v>608297.79736109218</v>
      </c>
      <c r="AQ15" s="1073">
        <f>VLOOKUP(年度マスタ!$K$4&amp;"_"&amp;$AG15,データシート1!$A:$BS,MATCH("ab_"&amp;AQ$2,データシート1!$A$1:$BS$1,0),0)</f>
        <v>0.60247015733079956</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89.344500000000011</v>
      </c>
      <c r="AI16" s="88">
        <f>VLOOKUP(年度マスタ!$K$4&amp;"_"&amp;$AG16,データシート1!$A:$BS,MATCH("ab_"&amp;AI$2,データシート1!$A$1:$BS$1,0),0)</f>
        <v>361</v>
      </c>
      <c r="AJ16" s="88">
        <f>VLOOKUP(年度マスタ!$K$4&amp;"_"&amp;$AG16,データシート1!$A:$BS,MATCH("ab_"&amp;AJ$2,データシート1!$A$1:$BS$1,0),0)</f>
        <v>261</v>
      </c>
      <c r="AK16" s="88">
        <f>VLOOKUP(年度マスタ!$K$4&amp;"_"&amp;$AG16,データシート1!$A:$BS,MATCH("ab_"&amp;AK$2,データシート1!$A$1:$BS$1,0),0)</f>
        <v>2143</v>
      </c>
      <c r="AL16" s="88">
        <f>VLOOKUP(年度マスタ!$K$4&amp;"_"&amp;$AG16,データシート1!$A:$BS,MATCH("ab_"&amp;AL$2,データシート1!$A$1:$BS$1,0),0)</f>
        <v>3417</v>
      </c>
      <c r="AM16" s="88">
        <f>VLOOKUP(年度マスタ!$K$4&amp;"_"&amp;$AG16,データシート1!$A:$BS,MATCH("ab_"&amp;AM$2,データシート1!$A$1:$BS$1,0),0)</f>
        <v>4483</v>
      </c>
      <c r="AN16" s="88">
        <f>VLOOKUP(年度マスタ!$K$4&amp;"_"&amp;$AG16,データシート1!$A:$BS,MATCH("ab_"&amp;AN$2,データシート1!$A$1:$BS$1,0),0)</f>
        <v>2419</v>
      </c>
      <c r="AO16" s="88">
        <f>VLOOKUP(年度マスタ!$K$4&amp;"_"&amp;$AG16,データシート1!$A:$BS,MATCH("ab_"&amp;AO$2,データシート1!$A$1:$BS$1,0),0)</f>
        <v>7030</v>
      </c>
      <c r="AP16" s="88">
        <f>VLOOKUP(年度マスタ!$K$4&amp;"_"&amp;$AG16,データシート1!$A:$BS,MATCH("ab_"&amp;AP$2,データシート1!$A$1:$BS$1,0),0)</f>
        <v>605990.99999999988</v>
      </c>
      <c r="AQ16" s="1073">
        <f>VLOOKUP(年度マスタ!$K$4&amp;"_"&amp;$AG16,データシート1!$A:$BS,MATCH("ab_"&amp;AQ$2,データシート1!$A$1:$BS$1,0),0)</f>
        <v>0.43212850016822579</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89.014099999999999</v>
      </c>
      <c r="AI17" s="187">
        <f>VLOOKUP(年度マスタ!$K$4&amp;"_"&amp;$AG17,データシート1!$A:$BS,MATCH("ab_"&amp;AI$2,データシート1!$A$1:$BS$1,0),0)</f>
        <v>361</v>
      </c>
      <c r="AJ17" s="187">
        <f>VLOOKUP(年度マスタ!$K$4&amp;"_"&amp;$AG17,データシート1!$A:$BS,MATCH("ab_"&amp;AJ$2,データシート1!$A$1:$BS$1,0),0)</f>
        <v>261</v>
      </c>
      <c r="AK17" s="187">
        <f>VLOOKUP(年度マスタ!$K$4&amp;"_"&amp;$AG17,データシート1!$A:$BS,MATCH("ab_"&amp;AK$2,データシート1!$A$1:$BS$1,0),0)</f>
        <v>2143</v>
      </c>
      <c r="AL17" s="187">
        <f>VLOOKUP(年度マスタ!$K$4&amp;"_"&amp;$AG17,データシート1!$A:$BS,MATCH("ab_"&amp;AL$2,データシート1!$A$1:$BS$1,0),0)</f>
        <v>3377</v>
      </c>
      <c r="AM17" s="187">
        <f>VLOOKUP(年度マスタ!$K$4&amp;"_"&amp;$AG17,データシート1!$A:$BS,MATCH("ab_"&amp;AM$2,データシート1!$A$1:$BS$1,0),0)</f>
        <v>4479</v>
      </c>
      <c r="AN17" s="187">
        <f>VLOOKUP(年度マスタ!$K$4&amp;"_"&amp;$AG17,データシート1!$A:$BS,MATCH("ab_"&amp;AN$2,データシート1!$A$1:$BS$1,0),0)</f>
        <v>2406</v>
      </c>
      <c r="AO17" s="187">
        <f>VLOOKUP(年度マスタ!$K$4&amp;"_"&amp;$AG17,データシート1!$A:$BS,MATCH("ab_"&amp;AO$2,データシート1!$A$1:$BS$1,0),0)</f>
        <v>6888</v>
      </c>
      <c r="AP17" s="187">
        <f>VLOOKUP(年度マスタ!$K$4&amp;"_"&amp;$AG17,データシート1!$A:$BS,MATCH("ab_"&amp;AP$2,データシート1!$A$1:$BS$1,0),0)</f>
        <v>653920</v>
      </c>
      <c r="AQ17" s="1074">
        <f>VLOOKUP(年度マスタ!$K$4&amp;"_"&amp;$AG17,データシート1!$A:$BS,MATCH("ab_"&amp;AQ$2,データシート1!$A$1:$BS$1,0),0)</f>
        <v>0.68304805781473443</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97.612499999999997</v>
      </c>
      <c r="AI18" s="88">
        <f>VLOOKUP(年度マスタ!$K$4&amp;"_"&amp;$AG18,データシート1!$A:$BS,MATCH("ab_"&amp;AI$2,データシート1!$A$1:$BS$1,0),0)</f>
        <v>361</v>
      </c>
      <c r="AJ18" s="88">
        <f>VLOOKUP(年度マスタ!$K$4&amp;"_"&amp;$AG18,データシート1!$A:$BS,MATCH("ab_"&amp;AJ$2,データシート1!$A$1:$BS$1,0),0)</f>
        <v>261</v>
      </c>
      <c r="AK18" s="88">
        <f>VLOOKUP(年度マスタ!$K$4&amp;"_"&amp;$AG18,データシート1!$A:$BS,MATCH("ab_"&amp;AK$2,データシート1!$A$1:$BS$1,0),0)</f>
        <v>2143</v>
      </c>
      <c r="AL18" s="88">
        <f>VLOOKUP(年度マスタ!$K$4&amp;"_"&amp;$AG18,データシート1!$A:$BS,MATCH("ab_"&amp;AL$2,データシート1!$A$1:$BS$1,0),0)</f>
        <v>3320</v>
      </c>
      <c r="AM18" s="88">
        <f>VLOOKUP(年度マスタ!$K$4&amp;"_"&amp;$AG18,データシート1!$A:$BS,MATCH("ab_"&amp;AM$2,データシート1!$A$1:$BS$1,0),0)</f>
        <v>4424</v>
      </c>
      <c r="AN18" s="88">
        <f>VLOOKUP(年度マスタ!$K$4&amp;"_"&amp;$AG18,データシート1!$A:$BS,MATCH("ab_"&amp;AN$2,データシート1!$A$1:$BS$1,0),0)</f>
        <v>2065</v>
      </c>
      <c r="AO18" s="88">
        <f>VLOOKUP(年度マスタ!$K$4&amp;"_"&amp;$AG18,データシート1!$A:$BS,MATCH("ab_"&amp;AO$2,データシート1!$A$1:$BS$1,0),0)</f>
        <v>6669</v>
      </c>
      <c r="AP18" s="88">
        <f>VLOOKUP(年度マスタ!$K$4&amp;"_"&amp;$AG18,データシート1!$A:$BS,MATCH("ab_"&amp;AP$2,データシート1!$A$1:$BS$1,0),0)</f>
        <v>693157</v>
      </c>
      <c r="AQ18" s="1073">
        <f>VLOOKUP(年度マスタ!$K$4&amp;"_"&amp;$AG18,データシート1!$A:$BS,MATCH("ab_"&amp;AQ$2,データシート1!$A$1:$BS$1,0),0)</f>
        <v>0.492128527834574</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123.3293</v>
      </c>
      <c r="AI19" s="88">
        <f>VLOOKUP(年度マスタ!$K$4&amp;"_"&amp;$AG19,データシート1!$A:$BS,MATCH("ab_"&amp;AI$2,データシート1!$A$1:$BS$1,0),0)</f>
        <v>293</v>
      </c>
      <c r="AJ19" s="88">
        <f>VLOOKUP(年度マスタ!$K$4&amp;"_"&amp;$AG19,データシート1!$A:$BS,MATCH("ab_"&amp;AJ$2,データシート1!$A$1:$BS$1,0),0)</f>
        <v>364</v>
      </c>
      <c r="AK19" s="88">
        <f>VLOOKUP(年度マスタ!$K$4&amp;"_"&amp;$AG19,データシート1!$A:$BS,MATCH("ab_"&amp;AK$2,データシート1!$A$1:$BS$1,0),0)</f>
        <v>1934</v>
      </c>
      <c r="AL19" s="88">
        <f>VLOOKUP(年度マスタ!$K$4&amp;"_"&amp;$AG19,データシート1!$A:$BS,MATCH("ab_"&amp;AL$2,データシート1!$A$1:$BS$1,0),0)</f>
        <v>3290</v>
      </c>
      <c r="AM19" s="88">
        <f>VLOOKUP(年度マスタ!$K$4&amp;"_"&amp;$AG19,データシート1!$A:$BS,MATCH("ab_"&amp;AM$2,データシート1!$A$1:$BS$1,0),0)</f>
        <v>4426</v>
      </c>
      <c r="AN19" s="88">
        <f>VLOOKUP(年度マスタ!$K$4&amp;"_"&amp;$AG19,データシート1!$A:$BS,MATCH("ab_"&amp;AN$2,データシート1!$A$1:$BS$1,0),0)</f>
        <v>2397</v>
      </c>
      <c r="AO19" s="88">
        <f>VLOOKUP(年度マスタ!$K$4&amp;"_"&amp;$AG19,データシート1!$A:$BS,MATCH("ab_"&amp;AO$2,データシート1!$A$1:$BS$1,0),0)</f>
        <v>6547</v>
      </c>
      <c r="AP19" s="88">
        <f>VLOOKUP(年度マスタ!$K$4&amp;"_"&amp;$AG19,データシート1!$A:$BS,MATCH("ab_"&amp;AP$2,データシート1!$A$1:$BS$1,0),0)</f>
        <v>640001</v>
      </c>
      <c r="AQ19" s="1073">
        <f>VLOOKUP(年度マスタ!$K$4&amp;"_"&amp;$AG19,データシート1!$A:$BS,MATCH("ab_"&amp;AQ$2,データシート1!$A$1:$BS$1,0),0)</f>
        <v>0.47165294982214989</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139.65219999999999</v>
      </c>
      <c r="AI20" s="88">
        <f>VLOOKUP(年度マスタ!$K$4&amp;"_"&amp;$AG20,データシート1!$A:$BS,MATCH("ab_"&amp;AI$2,データシート1!$A$1:$BS$1,0),0)</f>
        <v>293</v>
      </c>
      <c r="AJ20" s="88">
        <f>VLOOKUP(年度マスタ!$K$4&amp;"_"&amp;$AG20,データシート1!$A:$BS,MATCH("ab_"&amp;AJ$2,データシート1!$A$1:$BS$1,0),0)</f>
        <v>364</v>
      </c>
      <c r="AK20" s="88">
        <f>VLOOKUP(年度マスタ!$K$4&amp;"_"&amp;$AG20,データシート1!$A:$BS,MATCH("ab_"&amp;AK$2,データシート1!$A$1:$BS$1,0),0)</f>
        <v>1934</v>
      </c>
      <c r="AL20" s="88">
        <f>VLOOKUP(年度マスタ!$K$4&amp;"_"&amp;$AG20,データシート1!$A:$BS,MATCH("ab_"&amp;AL$2,データシート1!$A$1:$BS$1,0),0)</f>
        <v>3239</v>
      </c>
      <c r="AM20" s="88">
        <f>VLOOKUP(年度マスタ!$K$4&amp;"_"&amp;$AG20,データシート1!$A:$BS,MATCH("ab_"&amp;AM$2,データシート1!$A$1:$BS$1,0),0)</f>
        <v>4403</v>
      </c>
      <c r="AN20" s="88">
        <f>VLOOKUP(年度マスタ!$K$4&amp;"_"&amp;$AG20,データシート1!$A:$BS,MATCH("ab_"&amp;AN$2,データシート1!$A$1:$BS$1,0),0)</f>
        <v>2397</v>
      </c>
      <c r="AO20" s="88">
        <f>VLOOKUP(年度マスタ!$K$4&amp;"_"&amp;$AG20,データシート1!$A:$BS,MATCH("ab_"&amp;AO$2,データシート1!$A$1:$BS$1,0),0)</f>
        <v>6359</v>
      </c>
      <c r="AP20" s="88">
        <f>VLOOKUP(年度マスタ!$K$4&amp;"_"&amp;$AG20,データシート1!$A:$BS,MATCH("ab_"&amp;AP$2,データシート1!$A$1:$BS$1,0),0)</f>
        <v>605310.99999999988</v>
      </c>
      <c r="AQ20" s="1073">
        <f>VLOOKUP(年度マスタ!$K$4&amp;"_"&amp;$AG20,データシート1!$A:$BS,MATCH("ab_"&amp;AQ$2,データシート1!$A$1:$BS$1,0),0)</f>
        <v>0.57393150840680596</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広尾町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11.771000000000001</v>
      </c>
      <c r="BE13" s="80" t="str">
        <f>年度マスタ!K4</f>
        <v>01642</v>
      </c>
      <c r="BF13" s="80" t="str">
        <f>年度マスタ!K4</f>
        <v>01642</v>
      </c>
      <c r="BG13" s="80" t="str">
        <f>年度マスタ!K4</f>
        <v>01642</v>
      </c>
      <c r="BH13" s="318" t="s">
        <v>108</v>
      </c>
      <c r="BI13" s="318" t="s">
        <v>108</v>
      </c>
      <c r="BJ13" s="318" t="s">
        <v>108</v>
      </c>
      <c r="BK13" s="318" t="str">
        <f>年度マスタ!K4</f>
        <v>01642</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11.771000000000001</v>
      </c>
      <c r="AY14" s="80"/>
      <c r="BE14" s="80" t="str">
        <f>AP2</f>
        <v>広尾町</v>
      </c>
      <c r="BF14" s="80" t="str">
        <f>AP2</f>
        <v>広尾町</v>
      </c>
      <c r="BG14" s="80" t="str">
        <f>AP2</f>
        <v>広尾町</v>
      </c>
      <c r="BH14" s="80" t="s">
        <v>118</v>
      </c>
      <c r="BI14" s="80" t="s">
        <v>118</v>
      </c>
      <c r="BJ14" s="80" t="s">
        <v>118</v>
      </c>
      <c r="BK14" s="80" t="str">
        <f>AP2</f>
        <v>広尾町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9.23</v>
      </c>
      <c r="H21" s="996">
        <f t="shared" si="5"/>
        <v>10.958</v>
      </c>
      <c r="I21" s="996">
        <f t="shared" si="5"/>
        <v>12.443</v>
      </c>
      <c r="J21" s="996">
        <f t="shared" si="5"/>
        <v>11.864000000000001</v>
      </c>
      <c r="K21" s="996">
        <f t="shared" si="5"/>
        <v>11.512</v>
      </c>
      <c r="L21" s="996">
        <f t="shared" si="5"/>
        <v>12.065</v>
      </c>
      <c r="M21" s="996">
        <f t="shared" si="5"/>
        <v>12.474</v>
      </c>
      <c r="N21" s="996">
        <f t="shared" si="5"/>
        <v>12.744999999999999</v>
      </c>
      <c r="O21" s="996">
        <f t="shared" si="5"/>
        <v>12.917</v>
      </c>
      <c r="P21" s="997">
        <f>SUM(P22,P26,P27,P28)</f>
        <v>11.771000000000001</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9.23</v>
      </c>
      <c r="H22" s="998">
        <f t="shared" si="6"/>
        <v>10.958</v>
      </c>
      <c r="I22" s="998">
        <f t="shared" si="6"/>
        <v>12.443</v>
      </c>
      <c r="J22" s="998">
        <f t="shared" si="6"/>
        <v>11.864000000000001</v>
      </c>
      <c r="K22" s="998">
        <f t="shared" si="6"/>
        <v>11.512</v>
      </c>
      <c r="L22" s="998">
        <f t="shared" si="6"/>
        <v>12.065</v>
      </c>
      <c r="M22" s="998">
        <f t="shared" si="6"/>
        <v>12.474</v>
      </c>
      <c r="N22" s="998">
        <f t="shared" si="6"/>
        <v>12.744999999999999</v>
      </c>
      <c r="O22" s="998">
        <f t="shared" si="6"/>
        <v>12.917</v>
      </c>
      <c r="P22" s="999">
        <f t="shared" si="6"/>
        <v>11.771000000000001</v>
      </c>
      <c r="Z22" s="313"/>
      <c r="AB22" s="312"/>
      <c r="AC22" s="571" t="s">
        <v>1377</v>
      </c>
      <c r="AP22" s="18" t="s">
        <v>1387</v>
      </c>
      <c r="AQ22" s="313"/>
      <c r="AV22" s="80" t="str">
        <f>AW22</f>
        <v>エネルギー起源CO2</v>
      </c>
      <c r="AW22" s="80" t="str">
        <f>D56</f>
        <v>エネルギー起源CO2</v>
      </c>
      <c r="AX22" s="201">
        <f>P56</f>
        <v>11.771000000000001</v>
      </c>
      <c r="AY22" s="201">
        <f>AX22</f>
        <v>11.771000000000001</v>
      </c>
      <c r="BA22" s="80">
        <v>10</v>
      </c>
      <c r="BB22" s="80"/>
      <c r="BC22" s="80" t="s">
        <v>163</v>
      </c>
      <c r="BD22" s="80" t="str">
        <f t="shared" si="1"/>
        <v>10：飲料・たばこ・飼料製造業(N=1)</v>
      </c>
      <c r="BE22" s="961">
        <f>VLOOKUP(BE$13&amp;"_"&amp;$AV$8,データシート2!$A:$SI,MATCH($AV$5&amp;"_"&amp;$BA22&amp;$AV$6,データシート2!$A$1:$SI$1,0),0)</f>
        <v>1</v>
      </c>
      <c r="BF22" s="1071">
        <f>VLOOKUP(BF$13&amp;"_"&amp;$AW$8,データシート2!$A:$SI,MATCH($AW$5&amp;"_"&amp;$BA22&amp;$AW$6,データシート2!$A$1:$SI$1,0),0)</f>
        <v>11.771000000000001</v>
      </c>
      <c r="BG22" s="1071">
        <f t="shared" si="2"/>
        <v>11.771000000000001</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f t="shared" si="4"/>
        <v>1.1063794062734253</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9.23</v>
      </c>
      <c r="H23" s="1000">
        <f>IFERROR(VLOOKUP(年度マスタ!$K$4&amp;"_"&amp;H$20,データシート1!$A:$BT,MATCH("ba_"&amp;$E23,データシート1!$A$1:$BT$1,0),0),0)</f>
        <v>10.958</v>
      </c>
      <c r="I23" s="1000">
        <f>IFERROR(VLOOKUP(年度マスタ!$K$4&amp;"_"&amp;I$20,データシート1!$A:$BT,MATCH("ba_"&amp;$E23,データシート1!$A$1:$BT$1,0),0),0)</f>
        <v>12.443</v>
      </c>
      <c r="J23" s="1000">
        <f>IFERROR(VLOOKUP(年度マスタ!$K$4&amp;"_"&amp;J$20,データシート1!$A:$BT,MATCH("ba_"&amp;$E23,データシート1!$A$1:$BT$1,0),0),0)</f>
        <v>11.864000000000001</v>
      </c>
      <c r="K23" s="1000">
        <f>IFERROR(VLOOKUP(年度マスタ!$K$4&amp;"_"&amp;K$20,データシート1!$A:$BT,MATCH("ba_"&amp;$E23,データシート1!$A$1:$BT$1,0),0),0)</f>
        <v>11.512</v>
      </c>
      <c r="L23" s="1000">
        <f>IFERROR(VLOOKUP(年度マスタ!$K$4&amp;"_"&amp;L$20,データシート1!$A:$BT,MATCH("ba_"&amp;$E23,データシート1!$A$1:$BT$1,0),0),0)</f>
        <v>12.065</v>
      </c>
      <c r="M23" s="1000">
        <f>IFERROR(VLOOKUP(年度マスタ!$K$4&amp;"_"&amp;M$20,データシート1!$A:$BT,MATCH("ba_"&amp;$E23,データシート1!$A$1:$BT$1,0),0),0)</f>
        <v>12.474</v>
      </c>
      <c r="N23" s="1000">
        <f>IFERROR(VLOOKUP(年度マスタ!$K$4&amp;"_"&amp;N$20,データシート1!$A:$BT,MATCH("ba_"&amp;$E23,データシート1!$A$1:$BT$1,0),0),0)</f>
        <v>12.744999999999999</v>
      </c>
      <c r="O23" s="1000">
        <f>IFERROR(VLOOKUP(年度マスタ!$K$4&amp;"_"&amp;O$20,データシート1!$A:$BT,MATCH("ba_"&amp;$E23,データシート1!$A$1:$BT$1,0),0),0)</f>
        <v>12.917</v>
      </c>
      <c r="P23" s="1001">
        <f>IFERROR(VLOOKUP(年度マスタ!$K$4&amp;"_"&amp;P$20,データシート1!$A:$BT,MATCH("ba_"&amp;$E23,データシート1!$A$1:$BT$1,0),0),0)</f>
        <v>11.771000000000001</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46.307670732854682</v>
      </c>
      <c r="AG24" s="996">
        <f t="shared" ref="AG24:AP24" si="7">AG25+AG29</f>
        <v>46.761747874968691</v>
      </c>
      <c r="AH24" s="996">
        <f t="shared" si="7"/>
        <v>58.685379426952778</v>
      </c>
      <c r="AI24" s="996">
        <f t="shared" si="7"/>
        <v>54.228475393525741</v>
      </c>
      <c r="AJ24" s="996">
        <f t="shared" si="7"/>
        <v>47.93583015542783</v>
      </c>
      <c r="AK24" s="996">
        <f t="shared" si="7"/>
        <v>55.714588435824453</v>
      </c>
      <c r="AL24" s="996">
        <f t="shared" si="7"/>
        <v>50.065402169100551</v>
      </c>
      <c r="AM24" s="996">
        <f t="shared" si="7"/>
        <v>48.412424574962579</v>
      </c>
      <c r="AN24" s="996">
        <f t="shared" si="7"/>
        <v>46.267734540453745</v>
      </c>
      <c r="AO24" s="996">
        <f>AO25+AO29</f>
        <v>46.056165434388546</v>
      </c>
      <c r="AP24" s="997">
        <f t="shared" si="7"/>
        <v>53.650628854244843</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36.795428986282936</v>
      </c>
      <c r="AG25" s="998">
        <f>①CO2排出量の現状把握!AA35</f>
        <v>34.745112234933075</v>
      </c>
      <c r="AH25" s="998">
        <f>①CO2排出量の現状把握!AB35</f>
        <v>43.760756142928699</v>
      </c>
      <c r="AI25" s="998">
        <f>①CO2排出量の現状把握!AC35</f>
        <v>40.348218918487774</v>
      </c>
      <c r="AJ25" s="998">
        <f>①CO2排出量の現状把握!AD35</f>
        <v>34.524840731713091</v>
      </c>
      <c r="AK25" s="998">
        <f>①CO2排出量の現状把握!AE35</f>
        <v>42.738479290595265</v>
      </c>
      <c r="AL25" s="998">
        <f>①CO2排出量の現状把握!AF35</f>
        <v>38.939893464523784</v>
      </c>
      <c r="AM25" s="998">
        <f>①CO2排出量の現状把握!AG35</f>
        <v>37.256988580327068</v>
      </c>
      <c r="AN25" s="998">
        <f>①CO2排出量の現状把握!AH35</f>
        <v>35.057279083439347</v>
      </c>
      <c r="AO25" s="998">
        <f>①CO2排出量の現状把握!AI35</f>
        <v>35.999368947028152</v>
      </c>
      <c r="AP25" s="999">
        <f>①CO2排出量の現状把握!AJ35</f>
        <v>45.019739295548135</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16.841001450611337</v>
      </c>
      <c r="AG26" s="1000">
        <f>①CO2排出量の現状把握!AA36</f>
        <v>15.692972558773199</v>
      </c>
      <c r="AH26" s="1000">
        <f>①CO2排出量の現状把握!AB36</f>
        <v>24.385263231213401</v>
      </c>
      <c r="AI26" s="1000">
        <f>①CO2排出量の現状把握!AC36</f>
        <v>23.320775069132615</v>
      </c>
      <c r="AJ26" s="1000">
        <f>①CO2排出量の現状把握!AD36</f>
        <v>21.339657073910008</v>
      </c>
      <c r="AK26" s="1000">
        <f>①CO2排出量の現状把握!AE36</f>
        <v>28.973791022157883</v>
      </c>
      <c r="AL26" s="1000">
        <f>①CO2排出量の現状把握!AF36</f>
        <v>24.292251479448804</v>
      </c>
      <c r="AM26" s="1000">
        <f>①CO2排出量の現状把握!AG36</f>
        <v>23.903209715794201</v>
      </c>
      <c r="AN26" s="1000">
        <f>①CO2排出量の現状把握!AH36</f>
        <v>22.791874891163953</v>
      </c>
      <c r="AO26" s="1000">
        <f>①CO2排出量の現状把握!AI36</f>
        <v>23.759192447955424</v>
      </c>
      <c r="AP26" s="1001">
        <f>①CO2排出量の現状把握!AJ36</f>
        <v>26.48117282636596</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0.92542757416461974</v>
      </c>
      <c r="AG27" s="1000">
        <f>①CO2排出量の現状把握!AA37</f>
        <v>1.2966961670152184</v>
      </c>
      <c r="AH27" s="1000">
        <f>①CO2排出量の現状把握!AB37</f>
        <v>1.460778383196105</v>
      </c>
      <c r="AI27" s="1000">
        <f>①CO2排出量の現状把握!AC37</f>
        <v>1.2073383163778455</v>
      </c>
      <c r="AJ27" s="1000">
        <f>①CO2排出量の現状把握!AD37</f>
        <v>1.2175344933935808</v>
      </c>
      <c r="AK27" s="1000">
        <f>①CO2排出量の現状把握!AE37</f>
        <v>1.1674890130593853</v>
      </c>
      <c r="AL27" s="1000">
        <f>①CO2排出量の現状把握!AF37</f>
        <v>1.1012667690715654</v>
      </c>
      <c r="AM27" s="1000">
        <f>①CO2排出量の現状把握!AG37</f>
        <v>1.1253297475027453</v>
      </c>
      <c r="AN27" s="1000">
        <f>①CO2排出量の現状把握!AH37</f>
        <v>1.0473771947324224</v>
      </c>
      <c r="AO27" s="1000">
        <f>①CO2排出量の現状把握!AI37</f>
        <v>0.97188891286594492</v>
      </c>
      <c r="AP27" s="1001">
        <f>①CO2排出量の現状把握!AJ37</f>
        <v>0.85260314607769006</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19.02899996150698</v>
      </c>
      <c r="AG28" s="1000">
        <f>①CO2排出量の現状把握!AA38</f>
        <v>17.755443509144659</v>
      </c>
      <c r="AH28" s="1000">
        <f>①CO2排出量の現状把握!AB38</f>
        <v>17.914714528519195</v>
      </c>
      <c r="AI28" s="1000">
        <f>①CO2排出量の現状把握!AC38</f>
        <v>15.82010553297731</v>
      </c>
      <c r="AJ28" s="1000">
        <f>①CO2排出量の現状把握!AD38</f>
        <v>11.967649164409501</v>
      </c>
      <c r="AK28" s="1000">
        <f>①CO2排出量の現状把握!AE38</f>
        <v>12.597199255378001</v>
      </c>
      <c r="AL28" s="1000">
        <f>①CO2排出量の現状把握!AF38</f>
        <v>13.546375216003415</v>
      </c>
      <c r="AM28" s="1000">
        <f>①CO2排出量の現状把握!AG38</f>
        <v>12.228449117030122</v>
      </c>
      <c r="AN28" s="1000">
        <f>①CO2排出量の現状把握!AH38</f>
        <v>11.218026997542969</v>
      </c>
      <c r="AO28" s="1000">
        <f>①CO2排出量の現状把握!AI38</f>
        <v>11.268287586206782</v>
      </c>
      <c r="AP28" s="1001">
        <f>①CO2排出量の現状把握!AJ38</f>
        <v>17.685963323104488</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9.5122417465717444</v>
      </c>
      <c r="AG29" s="1002">
        <f>①CO2排出量の現状把握!AA39</f>
        <v>12.016635640035616</v>
      </c>
      <c r="AH29" s="1002">
        <f>①CO2排出量の現状把握!AB39</f>
        <v>14.924623284024079</v>
      </c>
      <c r="AI29" s="1002">
        <f>①CO2排出量の現状把握!AC39</f>
        <v>13.880256475037969</v>
      </c>
      <c r="AJ29" s="1002">
        <f>①CO2排出量の現状把握!AD39</f>
        <v>13.410989423714737</v>
      </c>
      <c r="AK29" s="1002">
        <f>①CO2排出量の現状把握!AE39</f>
        <v>12.976109145229191</v>
      </c>
      <c r="AL29" s="1002">
        <f>①CO2排出量の現状把握!AF39</f>
        <v>11.125508704576763</v>
      </c>
      <c r="AM29" s="1002">
        <f>①CO2排出量の現状把握!AG39</f>
        <v>11.155435994635509</v>
      </c>
      <c r="AN29" s="1002">
        <f>①CO2排出量の現状把握!AH39</f>
        <v>11.210455457014397</v>
      </c>
      <c r="AO29" s="1002">
        <f>①CO2排出量の現状把握!AI39</f>
        <v>10.056796487360392</v>
      </c>
      <c r="AP29" s="1003">
        <f>①CO2排出量の現状把握!AJ39</f>
        <v>8.6308895586967118</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0.19738355428199827</v>
      </c>
      <c r="AH32" s="509">
        <f t="shared" si="12"/>
        <v>0.18672453185106708</v>
      </c>
      <c r="AI32" s="509">
        <f t="shared" si="12"/>
        <v>0.22945509549555862</v>
      </c>
      <c r="AJ32" s="509">
        <f t="shared" si="12"/>
        <v>0.24749753913788486</v>
      </c>
      <c r="AK32" s="509">
        <f t="shared" si="12"/>
        <v>0.20662451833885917</v>
      </c>
      <c r="AL32" s="509">
        <f t="shared" si="12"/>
        <v>0.24098478145145705</v>
      </c>
      <c r="AM32" s="509">
        <f t="shared" si="12"/>
        <v>0.25766112954506248</v>
      </c>
      <c r="AN32" s="509">
        <f t="shared" si="12"/>
        <v>0.27546194181728373</v>
      </c>
      <c r="AO32" s="509">
        <f t="shared" si="12"/>
        <v>0.28046190728582288</v>
      </c>
      <c r="AP32" s="509">
        <f t="shared" si="12"/>
        <v>0.21940096978133888</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0.2656488756631521</v>
      </c>
      <c r="AH33" s="506">
        <f t="shared" si="13"/>
        <v>0.25040700768994145</v>
      </c>
      <c r="AI33" s="506">
        <f t="shared" si="13"/>
        <v>0.30839031643844256</v>
      </c>
      <c r="AJ33" s="506">
        <f t="shared" si="13"/>
        <v>0.34363663230753794</v>
      </c>
      <c r="AK33" s="506">
        <f t="shared" si="13"/>
        <v>0.26935913937708239</v>
      </c>
      <c r="AL33" s="506">
        <f t="shared" si="13"/>
        <v>0.30983649225932847</v>
      </c>
      <c r="AM33" s="506">
        <f t="shared" si="13"/>
        <v>0.33480966861037953</v>
      </c>
      <c r="AN33" s="506">
        <f t="shared" si="13"/>
        <v>0.36354789456608427</v>
      </c>
      <c r="AO33" s="506">
        <f t="shared" si="13"/>
        <v>0.35881184525781346</v>
      </c>
      <c r="AP33" s="506">
        <f t="shared" si="13"/>
        <v>0.26146308673013569</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0.5881613547358141</v>
      </c>
      <c r="AH34" s="507">
        <f t="shared" si="14"/>
        <v>0.44936976468532197</v>
      </c>
      <c r="AI34" s="507">
        <f t="shared" si="14"/>
        <v>0.53355859584913878</v>
      </c>
      <c r="AJ34" s="507">
        <f t="shared" si="14"/>
        <v>0.55596019930915375</v>
      </c>
      <c r="AK34" s="507">
        <f t="shared" si="14"/>
        <v>0.39732460247249413</v>
      </c>
      <c r="AL34" s="507">
        <f t="shared" si="14"/>
        <v>0.49666042730567667</v>
      </c>
      <c r="AM34" s="507">
        <f t="shared" si="14"/>
        <v>0.52185460230295866</v>
      </c>
      <c r="AN34" s="507">
        <f t="shared" si="14"/>
        <v>0.55919050367115841</v>
      </c>
      <c r="AO34" s="507">
        <f t="shared" si="14"/>
        <v>0.54366325910675306</v>
      </c>
      <c r="AP34" s="507">
        <f t="shared" si="14"/>
        <v>0.44450448162477962</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9.23</v>
      </c>
      <c r="H55" s="1004">
        <f t="shared" si="29"/>
        <v>10.958</v>
      </c>
      <c r="I55" s="1004">
        <f t="shared" si="29"/>
        <v>12.443</v>
      </c>
      <c r="J55" s="1004">
        <f t="shared" si="29"/>
        <v>11.864000000000001</v>
      </c>
      <c r="K55" s="1004">
        <f t="shared" si="29"/>
        <v>11.512</v>
      </c>
      <c r="L55" s="1004">
        <f t="shared" si="29"/>
        <v>12.065</v>
      </c>
      <c r="M55" s="1004">
        <f t="shared" si="29"/>
        <v>12.474</v>
      </c>
      <c r="N55" s="1004">
        <f t="shared" si="29"/>
        <v>12.744999999999999</v>
      </c>
      <c r="O55" s="1004">
        <f t="shared" si="29"/>
        <v>12.917</v>
      </c>
      <c r="P55" s="1005">
        <f t="shared" si="29"/>
        <v>11.771000000000001</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9.23</v>
      </c>
      <c r="H56" s="1006">
        <f>IFERROR(VLOOKUP(年度マスタ!$K$4&amp;"_"&amp;H$54,データシート1!$A:$CD,MATCH("bc_"&amp;$C56,データシート1!$A$1:$CD$1,0),0),0)</f>
        <v>10.958</v>
      </c>
      <c r="I56" s="1006">
        <f>IFERROR(VLOOKUP(年度マスタ!$K$4&amp;"_"&amp;I$54,データシート1!$A:$CD,MATCH("bc_"&amp;$C56,データシート1!$A$1:$CD$1,0),0),0)</f>
        <v>12.443</v>
      </c>
      <c r="J56" s="1006">
        <f>IFERROR(VLOOKUP(年度マスタ!$K$4&amp;"_"&amp;J$54,データシート1!$A:$CD,MATCH("bc_"&amp;$C56,データシート1!$A$1:$CD$1,0),0),0)</f>
        <v>11.864000000000001</v>
      </c>
      <c r="K56" s="1006">
        <f>IFERROR(VLOOKUP(年度マスタ!$K$4&amp;"_"&amp;K$54,データシート1!$A:$CD,MATCH("bc_"&amp;$C56,データシート1!$A$1:$CD$1,0),0),0)</f>
        <v>11.512</v>
      </c>
      <c r="L56" s="1006">
        <f>IFERROR(VLOOKUP(年度マスタ!$K$4&amp;"_"&amp;L$54,データシート1!$A:$CD,MATCH("bc_"&amp;$C56,データシート1!$A$1:$CD$1,0),0),0)</f>
        <v>12.065</v>
      </c>
      <c r="M56" s="1006">
        <f>IFERROR(VLOOKUP(年度マスタ!$K$4&amp;"_"&amp;M$54,データシート1!$A:$CD,MATCH("bc_"&amp;$C56,データシート1!$A$1:$CD$1,0),0),0)</f>
        <v>12.474</v>
      </c>
      <c r="N56" s="1006">
        <f>IFERROR(VLOOKUP(年度マスタ!$K$4&amp;"_"&amp;N$54,データシート1!$A:$CD,MATCH("bc_"&amp;$C56,データシート1!$A$1:$CD$1,0),0),0)</f>
        <v>12.744999999999999</v>
      </c>
      <c r="O56" s="1006">
        <f>IFERROR(VLOOKUP(年度マスタ!$K$4&amp;"_"&amp;O$54,データシート1!$A:$CD,MATCH("bc_"&amp;$C56,データシート1!$A$1:$CD$1,0),0),0)</f>
        <v>12.917</v>
      </c>
      <c r="P56" s="1007">
        <f>IFERROR(VLOOKUP(年度マスタ!$K$4&amp;"_"&amp;P$54,データシート1!$A:$CD,MATCH("bc_"&amp;$C56,データシート1!$A$1:$CD$1,0),0),0)</f>
        <v>11.771000000000001</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広尾町</v>
      </c>
      <c r="AF1" s="345"/>
      <c r="AG1" s="203"/>
      <c r="AH1" s="188"/>
      <c r="AI1" s="188"/>
      <c r="AJ1" s="188"/>
      <c r="AK1" s="188"/>
      <c r="AL1" s="189"/>
      <c r="AM1" s="189"/>
      <c r="AN1" s="189"/>
      <c r="AO1" s="189"/>
      <c r="AP1" s="189"/>
      <c r="AQ1" s="189"/>
      <c r="AR1" s="189"/>
      <c r="AS1" s="189"/>
      <c r="AT1" s="190"/>
    </row>
    <row r="2" spans="1:47" s="577" customFormat="1" ht="27.95" customHeight="1">
      <c r="A2" s="576"/>
      <c r="B2" s="576" t="s">
        <v>1637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182.78399999999999</v>
      </c>
      <c r="K6" s="688">
        <f>VLOOKUP(年度マスタ!$K$4&amp;"_"&amp;K$5,データシート1!$A:$BS,MATCH("cb_"&amp;$G6,データシート1!$A$1:$BS$1,0),0)</f>
        <v>211.28399999999999</v>
      </c>
      <c r="L6" s="688">
        <f>VLOOKUP(年度マスタ!$K$4&amp;"_"&amp;L$5,データシート1!$A:$BS,MATCH("cb_"&amp;$G6,データシート1!$A$1:$BS$1,0),0)</f>
        <v>224.084</v>
      </c>
      <c r="M6" s="688">
        <f>VLOOKUP(年度マスタ!$K$4&amp;"_"&amp;M$5,データシート1!$A:$BS,MATCH("cb_"&amp;$G6,データシート1!$A$1:$BS$1,0),0)</f>
        <v>248.28399999999999</v>
      </c>
      <c r="N6" s="688">
        <f>VLOOKUP(年度マスタ!$K$4&amp;"_"&amp;N$5,データシート1!$A:$BS,MATCH("cb_"&amp;$G6,データシート1!$A$1:$BS$1,0),0)</f>
        <v>271.18400000000003</v>
      </c>
      <c r="O6" s="688">
        <f>VLOOKUP(年度マスタ!$K$4&amp;"_"&amp;O$5,データシート1!$A:$BS,MATCH("cb_"&amp;$G6,データシート1!$A$1:$BS$1,0),0)</f>
        <v>319.084</v>
      </c>
      <c r="P6" s="688">
        <f>VLOOKUP(年度マスタ!$K$4&amp;"_"&amp;P$5,データシート1!$A:$BS,MATCH("cb_"&amp;$G6,データシート1!$A$1:$BS$1,0),0)</f>
        <v>332.38400000000001</v>
      </c>
      <c r="Q6" s="688">
        <f>VLOOKUP(年度マスタ!$K$4&amp;"_"&amp;Q$5,データシート1!$A:$BS,MATCH("cb_"&amp;$G6,データシート1!$A$1:$BS$1,0),0)</f>
        <v>332.32000000000011</v>
      </c>
      <c r="R6" s="704">
        <f>VLOOKUP(年度マスタ!$K$4&amp;"_"&amp;R$5,データシート1!$A:$BS,MATCH("cb_"&amp;$G6,データシート1!$A$1:$BS$1,0),0)</f>
        <v>351.59999999999997</v>
      </c>
      <c r="S6" s="627"/>
      <c r="T6" s="226"/>
      <c r="U6" s="640"/>
      <c r="V6" s="231"/>
      <c r="W6" s="231"/>
      <c r="X6" s="231"/>
      <c r="Y6" s="232" t="s">
        <v>233</v>
      </c>
      <c r="Z6" s="734" t="s">
        <v>234</v>
      </c>
      <c r="AA6" s="734"/>
      <c r="AB6" s="734"/>
      <c r="AC6" s="735">
        <f>SUM(AC7:AC8)</f>
        <v>2422575</v>
      </c>
      <c r="AD6" s="735">
        <f>SUM(AD7:AD8)</f>
        <v>2988369.1460000002</v>
      </c>
      <c r="AE6" s="736">
        <f>$AD6*3600/100000000</f>
        <v>107.58128925600001</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1297.0999999999999</v>
      </c>
      <c r="K7" s="684">
        <f>VLOOKUP(年度マスタ!$K$4&amp;"_"&amp;K$5,データシート1!$A:$BS,MATCH("cb_"&amp;$G7,データシート1!$A$1:$BS$1,0),0)</f>
        <v>1337.1</v>
      </c>
      <c r="L7" s="684">
        <f>VLOOKUP(年度マスタ!$K$4&amp;"_"&amp;L$5,データシート1!$A:$BS,MATCH("cb_"&amp;$G7,データシート1!$A$1:$BS$1,0),0)</f>
        <v>1391.9</v>
      </c>
      <c r="M7" s="684">
        <f>VLOOKUP(年度マスタ!$K$4&amp;"_"&amp;M$5,データシート1!$A:$BS,MATCH("cb_"&amp;$G7,データシート1!$A$1:$BS$1,0),0)</f>
        <v>1889.4</v>
      </c>
      <c r="N7" s="684">
        <f>VLOOKUP(年度マスタ!$K$4&amp;"_"&amp;N$5,データシート1!$A:$BS,MATCH("cb_"&amp;$G7,データシート1!$A$1:$BS$1,0),0)</f>
        <v>4189</v>
      </c>
      <c r="O7" s="684">
        <f>VLOOKUP(年度マスタ!$K$4&amp;"_"&amp;O$5,データシート1!$A:$BS,MATCH("cb_"&amp;$G7,データシート1!$A$1:$BS$1,0),0)</f>
        <v>6380.2000000000007</v>
      </c>
      <c r="P7" s="684">
        <f>VLOOKUP(年度マスタ!$K$4&amp;"_"&amp;P$5,データシート1!$A:$BS,MATCH("cb_"&amp;$G7,データシート1!$A$1:$BS$1,0),0)</f>
        <v>6969.0999999999995</v>
      </c>
      <c r="Q7" s="684">
        <f>VLOOKUP(年度マスタ!$K$4&amp;"_"&amp;Q$5,データシート1!$A:$BS,MATCH("cb_"&amp;$G7,データシート1!$A$1:$BS$1,0),0)</f>
        <v>9107.5999999999985</v>
      </c>
      <c r="R7" s="705">
        <f>VLOOKUP(年度マスタ!$K$4&amp;"_"&amp;R$5,データシート1!$A:$BS,MATCH("cb_"&amp;$G7,データシート1!$A$1:$BS$1,0),0)</f>
        <v>9405.3999999999978</v>
      </c>
      <c r="S7" s="627"/>
      <c r="T7" s="226"/>
      <c r="U7" s="640"/>
      <c r="V7" s="231"/>
      <c r="W7" s="231"/>
      <c r="X7" s="231"/>
      <c r="Y7" s="232" t="s">
        <v>236</v>
      </c>
      <c r="Z7" s="248" t="s">
        <v>1368</v>
      </c>
      <c r="AA7" s="248"/>
      <c r="AB7" s="248"/>
      <c r="AC7" s="671">
        <f>VLOOKUP(年度マスタ!$K$4&amp;"_令和4年度",データシート3!A:AB,MATCH("ea_"&amp;$Y7&amp;"_設備",データシート3!$A$1:$AB$1,0),0)</f>
        <v>59980</v>
      </c>
      <c r="AD7" s="671">
        <f>VLOOKUP(年度マスタ!$K$4&amp;"_令和4年度",データシート3!A:AB,MATCH("ea_"&amp;$Y7&amp;"_年間発電",データシート3!$A$1:$AB$1,0),0)/10^3</f>
        <v>74802.191000000021</v>
      </c>
      <c r="AE7" s="606">
        <f t="shared" ref="AE7:AE16" si="0">$AD7*3600/100000000</f>
        <v>2.6928788760000009</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2362595</v>
      </c>
      <c r="AD8" s="671">
        <f>VLOOKUP(年度マスタ!$K$4&amp;"_令和4年度",データシート3!A:AB,MATCH("ea_"&amp;$Y8&amp;"_年間発電",データシート3!$A$1:$AB$1,0),0)/10^3</f>
        <v>2913566.9550000001</v>
      </c>
      <c r="AE8" s="606">
        <f t="shared" si="0"/>
        <v>104.88841038</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1267000</v>
      </c>
      <c r="AD9" s="737">
        <f>VLOOKUP(年度マスタ!$K$4&amp;"_令和4年度",データシート3!A:AB,MATCH("ea_"&amp;$Y9&amp;"_年間発電",データシート3!$A$1:$AB$1,0),0)/10^3</f>
        <v>2938360.3590000006</v>
      </c>
      <c r="AE9" s="738">
        <f t="shared" si="0"/>
        <v>105.78097292400001</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14094</v>
      </c>
      <c r="AD10" s="737">
        <f>SUM(AD11:AD12)</f>
        <v>77204.796000000002</v>
      </c>
      <c r="AE10" s="738">
        <f t="shared" si="0"/>
        <v>2.7793726560000001</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100</v>
      </c>
      <c r="K11" s="725">
        <f>VLOOKUP(年度マスタ!$K$4&amp;"_"&amp;K$5,データシート1!$A:$BS,MATCH("cb_"&amp;$G11,データシート1!$A$1:$BS$1,0),0)</f>
        <v>100</v>
      </c>
      <c r="L11" s="725">
        <f>VLOOKUP(年度マスタ!$K$4&amp;"_"&amp;L$5,データシート1!$A:$BS,MATCH("cb_"&amp;$G11,データシート1!$A$1:$BS$1,0),0)</f>
        <v>100</v>
      </c>
      <c r="M11" s="725">
        <f>VLOOKUP(年度マスタ!$K$4&amp;"_"&amp;M$5,データシート1!$A:$BS,MATCH("cb_"&amp;$G11,データシート1!$A$1:$BS$1,0),0)</f>
        <v>100</v>
      </c>
      <c r="N11" s="725">
        <f>VLOOKUP(年度マスタ!$K$4&amp;"_"&amp;N$5,データシート1!$A:$BS,MATCH("cb_"&amp;$G11,データシート1!$A$1:$BS$1,0),0)</f>
        <v>100</v>
      </c>
      <c r="O11" s="725">
        <f>VLOOKUP(年度マスタ!$K$4&amp;"_"&amp;O$5,データシート1!$A:$BS,MATCH("cb_"&amp;$G11,データシート1!$A$1:$BS$1,0),0)</f>
        <v>100</v>
      </c>
      <c r="P11" s="725">
        <f>VLOOKUP(年度マスタ!$K$4&amp;"_"&amp;P$5,データシート1!$A:$BS,MATCH("cb_"&amp;$G11,データシート1!$A$1:$BS$1,0),0)</f>
        <v>200</v>
      </c>
      <c r="Q11" s="725">
        <f>VLOOKUP(年度マスタ!$K$4&amp;"_"&amp;Q$5,データシート1!$A:$BS,MATCH("cb_"&amp;$G11,データシート1!$A$1:$BS$1,0),0)</f>
        <v>200</v>
      </c>
      <c r="R11" s="726">
        <f>VLOOKUP(年度マスタ!$K$4&amp;"_"&amp;R$5,データシート1!$A:$BS,MATCH("cb_"&amp;$G11,データシート1!$A$1:$BS$1,0),0)</f>
        <v>200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14094</v>
      </c>
      <c r="AD11" s="671">
        <f>VLOOKUP(年度マスタ!$K$4&amp;"_令和4年度",データシート3!A:AB,MATCH("ea_"&amp;$Y11&amp;"_年間発電",データシート3!$A$1:$AB$1,0),0)/10^3</f>
        <v>77204.796000000002</v>
      </c>
      <c r="AE11" s="606">
        <f t="shared" si="0"/>
        <v>2.7793726560000001</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1579.884</v>
      </c>
      <c r="K12" s="722">
        <f t="shared" ref="K12:Q12" si="1">SUM(K6:K11)</f>
        <v>1648.384</v>
      </c>
      <c r="L12" s="722">
        <f t="shared" si="1"/>
        <v>1715.9840000000002</v>
      </c>
      <c r="M12" s="722">
        <f t="shared" si="1"/>
        <v>2237.6840000000002</v>
      </c>
      <c r="N12" s="722">
        <f t="shared" si="1"/>
        <v>4560.1840000000002</v>
      </c>
      <c r="O12" s="722">
        <f t="shared" si="1"/>
        <v>6799.2840000000006</v>
      </c>
      <c r="P12" s="722">
        <f t="shared" si="1"/>
        <v>7501.4839999999995</v>
      </c>
      <c r="Q12" s="722">
        <f t="shared" si="1"/>
        <v>9639.9199999999983</v>
      </c>
      <c r="R12" s="723">
        <f t="shared" ref="R12" si="2">SUM(R6:R11)</f>
        <v>9956.9999999999982</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567</v>
      </c>
      <c r="AD13" s="737">
        <f>SUM(AD14:AD16)</f>
        <v>3479.5430000000006</v>
      </c>
      <c r="AE13" s="738">
        <f t="shared" si="0"/>
        <v>0.12526354800000003</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108</v>
      </c>
      <c r="AD15" s="671">
        <f>VLOOKUP(年度マスタ!$K$4&amp;"_令和4年度",データシート3!A:AB,MATCH("ea_"&amp;$Y15&amp;"_年間発電",データシート3!$A$1:$AB$1,0),0)/10^3</f>
        <v>664.46400000000006</v>
      </c>
      <c r="AE15" s="606">
        <f t="shared" si="0"/>
        <v>2.3920704000000004E-2</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459</v>
      </c>
      <c r="AD16" s="671">
        <f>VLOOKUP(年度マスタ!$K$4&amp;"_令和4年度",データシート3!A:AB,MATCH("ea_"&amp;$Y16&amp;"_年間発電",データシート3!$A$1:$AB$1,0),0)/10^3</f>
        <v>2815.0790000000006</v>
      </c>
      <c r="AE16" s="606">
        <f t="shared" si="0"/>
        <v>0.10134284400000003</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0.27928356999999998</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3.8267285499999999</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219.36273407999997</v>
      </c>
      <c r="K19" s="682">
        <f>K6*別紙!$C5/100*別紙!$E5/10^3</f>
        <v>253.56615408000002</v>
      </c>
      <c r="L19" s="682">
        <f>L6*別紙!$C5/100*別紙!$E5/10^3</f>
        <v>268.92769008000005</v>
      </c>
      <c r="M19" s="682">
        <f>M6*別紙!$C5/100*別紙!$E5/10^3</f>
        <v>297.97059408000001</v>
      </c>
      <c r="N19" s="682">
        <f>N6*別紙!$C5/100*別紙!$E5/10^3</f>
        <v>325.45334208000003</v>
      </c>
      <c r="O19" s="682">
        <f>O6*別紙!$C5/100*別紙!$E5/10^3</f>
        <v>382.93909007999991</v>
      </c>
      <c r="P19" s="682">
        <f>P6*別紙!$C5/100*別紙!$E5/10^3</f>
        <v>398.90068607999996</v>
      </c>
      <c r="Q19" s="682">
        <f>Q6*別紙!$C5/100*別紙!$E5/10^3</f>
        <v>398.82387840000013</v>
      </c>
      <c r="R19" s="710">
        <f>R6*別紙!$C5/100*別紙!$E5/10^3</f>
        <v>421.9621919999999</v>
      </c>
      <c r="S19" s="631"/>
      <c r="T19" s="227"/>
      <c r="U19" s="647"/>
      <c r="W19" s="237"/>
      <c r="X19" s="237"/>
      <c r="Y19" s="209"/>
      <c r="Z19" s="699" t="s">
        <v>229</v>
      </c>
      <c r="AA19" s="748"/>
      <c r="AB19" s="749"/>
      <c r="AC19" s="750">
        <f>SUM($AC$6,$AC$9,$AC$10,$AC$13)</f>
        <v>3704236</v>
      </c>
      <c r="AD19" s="750">
        <f>SUM($AD$6,$AD$9,$AD$10,$AD$13)</f>
        <v>6007413.8440000005</v>
      </c>
      <c r="AE19" s="751">
        <f>SUM($AE$6,$AE$9,$AE$10,$AE$13,$AE$17,$AE$18)</f>
        <v>220.372910504</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1715.751996</v>
      </c>
      <c r="K20" s="684">
        <f>K7*別紙!$C6/100*別紙!$E6/10^3</f>
        <v>1768.6623959999999</v>
      </c>
      <c r="L20" s="684">
        <f>L7*別紙!$C6/100*別紙!$E6/10^3</f>
        <v>1841.1496440000001</v>
      </c>
      <c r="M20" s="684">
        <f>M7*別紙!$C6/100*別紙!$E6/10^3</f>
        <v>2499.2227440000006</v>
      </c>
      <c r="N20" s="684">
        <f>N7*別紙!$C6/100*別紙!$E6/10^3</f>
        <v>5541.0416399999995</v>
      </c>
      <c r="O20" s="684">
        <f>O7*別紙!$C6/100*別紙!$E6/10^3</f>
        <v>8439.4733519999991</v>
      </c>
      <c r="P20" s="684">
        <f>P7*別紙!$C6/100*別紙!$E6/10^3</f>
        <v>9218.4467159999986</v>
      </c>
      <c r="Q20" s="684">
        <f>Q7*別紙!$C6/100*別紙!$E6/10^3</f>
        <v>12047.168975999997</v>
      </c>
      <c r="R20" s="705">
        <f>R7*別紙!$C6/100*別紙!$E6/10^3</f>
        <v>12441.086903999998</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700.8</v>
      </c>
      <c r="K24" s="725">
        <f>K11*別紙!$C10/100*別紙!$E10/10^3</f>
        <v>700.8</v>
      </c>
      <c r="L24" s="725">
        <f>L11*別紙!$C10/100*別紙!$E10/10^3</f>
        <v>700.8</v>
      </c>
      <c r="M24" s="725">
        <f>M11*別紙!$C10/100*別紙!$E10/10^3</f>
        <v>700.8</v>
      </c>
      <c r="N24" s="725">
        <f>N11*別紙!$C10/100*別紙!$E10/10^3</f>
        <v>700.8</v>
      </c>
      <c r="O24" s="725">
        <f>O11*別紙!$C10/100*別紙!$E10/10^3</f>
        <v>700.8</v>
      </c>
      <c r="P24" s="725">
        <f>P11*別紙!$C10/100*別紙!$E10/10^3</f>
        <v>1401.6</v>
      </c>
      <c r="Q24" s="725">
        <f>Q11*別紙!$C10/100*別紙!$E10/10^3</f>
        <v>1401.6</v>
      </c>
      <c r="R24" s="726">
        <f>R11*別紙!$C10/100*別紙!$E10/10^3</f>
        <v>1401.6</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2635.9147300799996</v>
      </c>
      <c r="K25" s="728">
        <f t="shared" si="3"/>
        <v>2723.0285500800001</v>
      </c>
      <c r="L25" s="728">
        <f t="shared" si="3"/>
        <v>2810.8773340799999</v>
      </c>
      <c r="M25" s="728">
        <f t="shared" si="3"/>
        <v>3497.9933380800003</v>
      </c>
      <c r="N25" s="728">
        <f t="shared" si="3"/>
        <v>6567.2949820799995</v>
      </c>
      <c r="O25" s="728">
        <f t="shared" si="3"/>
        <v>9523.2124420799992</v>
      </c>
      <c r="P25" s="728">
        <f t="shared" si="3"/>
        <v>11018.947402079999</v>
      </c>
      <c r="Q25" s="728">
        <f t="shared" si="3"/>
        <v>13847.592854399998</v>
      </c>
      <c r="R25" s="729">
        <f t="shared" ref="R25" si="4">SUM(R19:R24)</f>
        <v>14264.649095999997</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39845.085945104314</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40349.676651073896</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39167.383459502067</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36771.463566501538</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36339.080106564681</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36702.64378039963</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37192.742983098833</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38487.750873002449</v>
      </c>
      <c r="R26" s="726">
        <f>Q26</f>
        <v>38487.750873002449</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6.6154073144968809E-2</v>
      </c>
      <c r="K27" s="951">
        <f t="shared" ref="K27:P27" si="5">K25/K26</f>
        <v>6.7485758897835618E-2</v>
      </c>
      <c r="L27" s="951">
        <f t="shared" si="5"/>
        <v>7.1765767478094752E-2</v>
      </c>
      <c r="M27" s="951">
        <f t="shared" si="5"/>
        <v>9.5127933424620059E-2</v>
      </c>
      <c r="N27" s="951">
        <f t="shared" si="5"/>
        <v>0.1807226534854858</v>
      </c>
      <c r="O27" s="951">
        <f t="shared" si="5"/>
        <v>0.25946938588564822</v>
      </c>
      <c r="P27" s="951">
        <f t="shared" si="5"/>
        <v>0.29626605940538564</v>
      </c>
      <c r="Q27" s="951">
        <f>Q25/Q26</f>
        <v>0.35979220765829439</v>
      </c>
      <c r="R27" s="952">
        <f>R25/R26</f>
        <v>0.37062828490729122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0.37062828490729122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156.08638353076512</v>
      </c>
      <c r="AA52" s="209"/>
      <c r="AB52" s="755" t="s">
        <v>232</v>
      </c>
      <c r="AC52" s="756">
        <f>$AD6</f>
        <v>2988369.1460000002</v>
      </c>
      <c r="AD52" s="757">
        <f>R19+R20</f>
        <v>12863.049095999997</v>
      </c>
      <c r="AE52" s="758">
        <f t="shared" ref="AE52:AE54" si="6">IFERROR(AD52/AC52,"-")</f>
        <v>4.3043708683773154E-3</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5968926.0931269983</v>
      </c>
      <c r="Z53" s="1142"/>
      <c r="AA53" s="209"/>
      <c r="AB53" s="755" t="s">
        <v>222</v>
      </c>
      <c r="AC53" s="756">
        <f>$AD9</f>
        <v>2938360.3590000006</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77204.796000000002</v>
      </c>
      <c r="AD54" s="756">
        <f>R22</f>
        <v>0</v>
      </c>
      <c r="AE54" s="758">
        <f t="shared" si="6"/>
        <v>0</v>
      </c>
      <c r="AF54" s="523"/>
      <c r="AG54" s="47"/>
      <c r="AH54" s="468"/>
      <c r="AI54" s="490" t="s">
        <v>1284</v>
      </c>
      <c r="AJ54" s="491">
        <f>VLOOKUP(年度マスタ!$K$4&amp;"_"&amp;AJ$53,データシート1!$A$1:$BS$996,MATCH("ca_太陽光発電（10kW未満）",データシート1!$A$1:$BS$1,0),0)</f>
        <v>29</v>
      </c>
      <c r="AK54" s="491">
        <f>VLOOKUP(年度マスタ!$K$4&amp;"_"&amp;AK$53,データシート1!$A$1:$BS$996,MATCH("ca_太陽光発電（10kW未満）",データシート1!$A$1:$BS$1,0),0)</f>
        <v>35</v>
      </c>
      <c r="AL54" s="491">
        <f>VLOOKUP(年度マスタ!$K$4&amp;"_"&amp;AL$53,データシート1!$A$1:$BS$996,MATCH("ca_太陽光発電（10kW未満）",データシート1!$A$1:$BS$1,0),0)</f>
        <v>37</v>
      </c>
      <c r="AM54" s="491">
        <f>VLOOKUP(年度マスタ!$K$4&amp;"_"&amp;AM$53,データシート1!$A$1:$BS$996,MATCH("ca_太陽光発電（10kW未満）",データシート1!$A$1:$BS$1,0),0)</f>
        <v>40</v>
      </c>
      <c r="AN54" s="491">
        <f>VLOOKUP(年度マスタ!$K$4&amp;"_"&amp;AN$53,データシート1!$A$1:$BS$996,MATCH("ca_太陽光発電（10kW未満）",データシート1!$A$1:$BS$1,0),0)</f>
        <v>43</v>
      </c>
      <c r="AO54" s="201">
        <f>VLOOKUP(年度マスタ!$K$4&amp;"_"&amp;AO$53,データシート1!$A$1:$BS$996,MATCH("ca_太陽光発電（10kW未満）",データシート1!$A$1:$BS$1,0),0)</f>
        <v>48</v>
      </c>
      <c r="AP54" s="201">
        <f>VLOOKUP(年度マスタ!$K$4&amp;"_"&amp;AP$53,データシート1!$A$1:$BS$996,MATCH("ca_太陽光発電（10kW未満）",データシート1!$A$1:$BS$1,0),0)</f>
        <v>50</v>
      </c>
      <c r="AQ54" s="201">
        <f>VLOOKUP(年度マスタ!$K$4&amp;"_"&amp;AQ$53,データシート1!$A$1:$BS$996,MATCH("ca_太陽光発電（10kW未満）",データシート1!$A$1:$BS$1,0),0)</f>
        <v>50</v>
      </c>
      <c r="AR54" s="201">
        <f>VLOOKUP(年度マスタ!$K$4&amp;"_"&amp;AR$53,データシート1!$A$1:$BS$996,MATCH("ca_太陽光発電（10kW未満）",データシート1!$A$1:$BS$1,0),0)</f>
        <v>53</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3479.5430000000006</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広尾町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北海道</v>
      </c>
      <c r="AY12" s="25" t="str">
        <f>年度マスタ!$J4</f>
        <v>広尾町</v>
      </c>
      <c r="AZ12" s="25" t="str">
        <f>年度マスタ!$K4</f>
        <v>01642</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06403</v>
      </c>
      <c r="AY21" s="20" t="str">
        <f>IF(IFERROR(比較地域マスタ!$Z6,"")=0,"",IFERROR(比較地域マスタ!$Z6,""))</f>
        <v>飯豊町</v>
      </c>
      <c r="BB21" s="122" t="str">
        <f t="shared" ref="BB21:BC68" si="0">AX21</f>
        <v>06403</v>
      </c>
      <c r="BC21" s="123" t="str">
        <f t="shared" si="0"/>
        <v>飯豊町</v>
      </c>
      <c r="BD21" s="40">
        <f>SUM(BE21,BI21:BK21,BQ21)</f>
        <v>47.848201219075648</v>
      </c>
      <c r="BE21" s="40">
        <f>SUM(BF21:BH21)</f>
        <v>16.552900694615968</v>
      </c>
      <c r="BF21" s="40">
        <f>VLOOKUP($AX21&amp;"_"&amp;$BC$14,データシート1!$A:$BS,MATCH($BC$12&amp;"_"&amp;BF$20,データシート1!$A$1:$BS$1,0),0)</f>
        <v>10.67912275302837</v>
      </c>
      <c r="BG21" s="40">
        <f>VLOOKUP($AX21&amp;"_"&amp;$BC$14,データシート1!$A:$BS,MATCH($BC$12&amp;"_"&amp;BG$20,データシート1!$A$1:$BS$1,0),0)</f>
        <v>0.74351872613924508</v>
      </c>
      <c r="BH21" s="40">
        <f>VLOOKUP($AX21&amp;"_"&amp;$BC$14,データシート1!$A:$BS,MATCH($BC$12&amp;"_"&amp;BH$20,データシート1!$A$1:$BS$1,0),0)</f>
        <v>5.1302592154483531</v>
      </c>
      <c r="BI21" s="40">
        <f>VLOOKUP($AX21&amp;"_"&amp;$BC$14,データシート1!$A:$BS,MATCH($BC$12&amp;"_"&amp;BI$20,データシート1!$A$1:$BS$1,0),0)</f>
        <v>5.0180121117703083</v>
      </c>
      <c r="BJ21" s="40">
        <f>VLOOKUP($AX21&amp;"_"&amp;$BC$14,データシート1!$A:$BS,MATCH($BC$12&amp;"_"&amp;BJ$20,データシート1!$A$1:$BS$1,0),0)</f>
        <v>9.1788483287321583</v>
      </c>
      <c r="BK21" s="40">
        <f t="shared" ref="BK21:BK68" si="1">SUM(BL21,BO21:BP21)</f>
        <v>15.962712882463508</v>
      </c>
      <c r="BL21" s="40">
        <f t="shared" ref="BL21:BL67" si="2">SUM(BM21:BN21)</f>
        <v>15.56034820320331</v>
      </c>
      <c r="BM21" s="40">
        <f>VLOOKUP($AX21&amp;"_"&amp;$BC$14,データシート1!$A:$BS,MATCH($BC$12&amp;"_"&amp;BM$20,データシート1!$A$1:$BS$1,0),0)</f>
        <v>6.4779794333525604</v>
      </c>
      <c r="BN21" s="40">
        <f>VLOOKUP($AX21&amp;"_"&amp;$BC$14,データシート1!$A:$BS,MATCH($BC$12&amp;"_"&amp;BN$20,データシート1!$A$1:$BS$1,0),0)</f>
        <v>9.0823687698507491</v>
      </c>
      <c r="BO21" s="40">
        <f>VLOOKUP($AX21&amp;"_"&amp;$BC$14,データシート1!$A:$BS,MATCH($BC$12&amp;"_"&amp;BO$20,データシート1!$A$1:$BS$1,0),0)</f>
        <v>0.40236467926019948</v>
      </c>
      <c r="BP21" s="40">
        <f>VLOOKUP($AX21&amp;"_"&amp;$BC$14,データシート1!$A:$BS,MATCH($BC$12&amp;"_"&amp;BP$20,データシート1!$A$1:$BS$1,0),0)</f>
        <v>0</v>
      </c>
      <c r="BQ21" s="40">
        <f>VLOOKUP($AX21&amp;"_"&amp;$BC$14,データシート1!$A:$BS,MATCH($BC$12&amp;"_"&amp;BQ$20,データシート1!$A$1:$BS$1,0),0)</f>
        <v>1.1357272014937101</v>
      </c>
      <c r="BR21" s="41">
        <f t="shared" ref="BR21:BR68" si="3">BD21</f>
        <v>47.848201219075648</v>
      </c>
      <c r="BT21" s="124" t="str">
        <f t="shared" ref="BT21:BT68" si="4">AY21</f>
        <v>飯豊町</v>
      </c>
      <c r="BU21" s="40">
        <f>BD21</f>
        <v>47.848201219075648</v>
      </c>
      <c r="BV21" s="70">
        <f>BE21/$BR21</f>
        <v>0.34594614369780785</v>
      </c>
      <c r="BW21" s="70">
        <f t="shared" ref="BW21:CH42" si="5">BF21/$BR21</f>
        <v>0.22318754897667759</v>
      </c>
      <c r="BX21" s="70">
        <f t="shared" si="5"/>
        <v>1.5539115519411133E-2</v>
      </c>
      <c r="BY21" s="70">
        <f t="shared" si="5"/>
        <v>0.10721947920171912</v>
      </c>
      <c r="BZ21" s="70">
        <f t="shared" si="5"/>
        <v>0.10487357902536526</v>
      </c>
      <c r="CA21" s="70">
        <f t="shared" si="5"/>
        <v>0.19183267280427724</v>
      </c>
      <c r="CB21" s="70">
        <f t="shared" si="5"/>
        <v>0.33361155645908902</v>
      </c>
      <c r="CC21" s="70">
        <f t="shared" si="5"/>
        <v>0.32520236512046485</v>
      </c>
      <c r="CD21" s="70">
        <f t="shared" si="5"/>
        <v>0.13538605983729193</v>
      </c>
      <c r="CE21" s="70">
        <f t="shared" si="5"/>
        <v>0.18981630528317289</v>
      </c>
      <c r="CF21" s="70">
        <f t="shared" si="5"/>
        <v>8.4091913386242136E-3</v>
      </c>
      <c r="CG21" s="70">
        <f t="shared" si="5"/>
        <v>0</v>
      </c>
      <c r="CH21" s="70">
        <f>BQ21/$BR21</f>
        <v>2.3736048013460735E-2</v>
      </c>
      <c r="CI21" s="125">
        <f t="shared" ref="CI21:CI68" si="6">BR21/$BR21</f>
        <v>1</v>
      </c>
      <c r="CK21" s="126" t="str">
        <f t="shared" ref="CK21:CK68" si="7">AY21</f>
        <v>飯豊町</v>
      </c>
      <c r="CL21" s="127">
        <f>CN21+CP21+CR21</f>
        <v>16.552900694615968</v>
      </c>
      <c r="CM21" s="71">
        <f>IF(IF(CL21=0,0,CW21/CL21)&gt;1,1,IF(CL21=0,0,CW21/CL21))</f>
        <v>0</v>
      </c>
      <c r="CN21" s="72">
        <f>BF21</f>
        <v>10.67912275302837</v>
      </c>
      <c r="CO21" s="71">
        <f>IF(IF(CN21=0,0,CX21/CN21)&gt;1,1,IF(CN21=0,0,CX21/CN21))</f>
        <v>0</v>
      </c>
      <c r="CP21" s="72">
        <f t="shared" ref="CP21:CP68" si="8">BG21</f>
        <v>0.74351872613924508</v>
      </c>
      <c r="CQ21" s="71">
        <f>IF(IF(CP21=0,0,CY21/CP21)&gt;1,1,IF(CP21=0,0,CY21/CP21))</f>
        <v>0</v>
      </c>
      <c r="CR21" s="72">
        <f t="shared" ref="CR21:CR68" si="9">BH21</f>
        <v>5.1302592154483531</v>
      </c>
      <c r="CS21" s="71">
        <f>IF(IF(CR21=0,0,CZ21/CR21)&gt;1,1,IF(CR21=0,0,CZ21/CR21))</f>
        <v>0</v>
      </c>
      <c r="CT21" s="72">
        <f t="shared" ref="CT21:CT68" si="10">BI21</f>
        <v>5.0180121117703083</v>
      </c>
      <c r="CU21" s="73">
        <f>IF(IF(CT21=0,0,DA21/CT21)&gt;1,1,IF(CT21=0,0,DA21/CT21))</f>
        <v>0</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0</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0</v>
      </c>
      <c r="DM21" s="18"/>
      <c r="DN21" s="131">
        <f>IF($DD21=0,0,ROUND(CX21/$DD21,2))</f>
        <v>0</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46482</v>
      </c>
      <c r="AY22" s="20" t="str">
        <f>IF(IFERROR(比較地域マスタ!$Z7,"")=0,"",IFERROR(比較地域マスタ!$Z7,""))</f>
        <v>東串良町</v>
      </c>
      <c r="BB22" s="122" t="str">
        <f t="shared" si="0"/>
        <v>46482</v>
      </c>
      <c r="BC22" s="123" t="str">
        <f t="shared" si="0"/>
        <v>東串良町</v>
      </c>
      <c r="BD22" s="40">
        <f t="shared" ref="BD22:BD68" si="14">SUM(BE22,BI22:BK22,BQ22)</f>
        <v>46.4014022699196</v>
      </c>
      <c r="BE22" s="40">
        <f t="shared" ref="BE22:BE67" si="15">SUM(BF22:BH22)</f>
        <v>15.014884598195248</v>
      </c>
      <c r="BF22" s="40">
        <f>VLOOKUP($AX22&amp;"_"&amp;$BC$14,データシート1!$A:$BS,MATCH($BC$12&amp;"_"&amp;BF$20,データシート1!$A$1:$BS$1,0),0)</f>
        <v>4.5869805735014344</v>
      </c>
      <c r="BG22" s="40">
        <f>VLOOKUP($AX22&amp;"_"&amp;$BC$14,データシート1!$A:$BS,MATCH($BC$12&amp;"_"&amp;BG$20,データシート1!$A$1:$BS$1,0),0)</f>
        <v>0.63182228798087881</v>
      </c>
      <c r="BH22" s="40">
        <f>VLOOKUP($AX22&amp;"_"&amp;$BC$14,データシート1!$A:$BS,MATCH($BC$12&amp;"_"&amp;BH$20,データシート1!$A$1:$BS$1,0),0)</f>
        <v>9.7960817367129351</v>
      </c>
      <c r="BI22" s="40">
        <f>VLOOKUP($AX22&amp;"_"&amp;$BC$14,データシート1!$A:$BS,MATCH($BC$12&amp;"_"&amp;BI$20,データシート1!$A$1:$BS$1,0),0)</f>
        <v>6.028880329001276</v>
      </c>
      <c r="BJ22" s="40">
        <f>VLOOKUP($AX22&amp;"_"&amp;$BC$14,データシート1!$A:$BS,MATCH($BC$12&amp;"_"&amp;BJ$20,データシート1!$A$1:$BS$1,0),0)</f>
        <v>6.5913008877411148</v>
      </c>
      <c r="BK22" s="40">
        <f t="shared" si="1"/>
        <v>17.777210898599016</v>
      </c>
      <c r="BL22" s="40">
        <f t="shared" si="2"/>
        <v>16.001901886507504</v>
      </c>
      <c r="BM22" s="40">
        <f>VLOOKUP($AX22&amp;"_"&amp;$BC$14,データシート1!$A:$BS,MATCH($BC$12&amp;"_"&amp;BM$20,データシート1!$A$1:$BS$1,0),0)</f>
        <v>5.7936562657333335</v>
      </c>
      <c r="BN22" s="40">
        <f>VLOOKUP($AX22&amp;"_"&amp;$BC$14,データシート1!$A:$BS,MATCH($BC$12&amp;"_"&amp;BN$20,データシート1!$A$1:$BS$1,0),0)</f>
        <v>10.20824562077417</v>
      </c>
      <c r="BO22" s="40">
        <f>VLOOKUP($AX22&amp;"_"&amp;$BC$14,データシート1!$A:$BS,MATCH($BC$12&amp;"_"&amp;BO$20,データシート1!$A$1:$BS$1,0),0)</f>
        <v>0.38550121233927082</v>
      </c>
      <c r="BP22" s="40">
        <f>VLOOKUP($AX22&amp;"_"&amp;$BC$14,データシート1!$A:$BS,MATCH($BC$12&amp;"_"&amp;BP$20,データシート1!$A$1:$BS$1,0),0)</f>
        <v>1.3898077997522391</v>
      </c>
      <c r="BQ22" s="40">
        <f>VLOOKUP($AX22&amp;"_"&amp;$BC$14,データシート1!$A:$BS,MATCH($BC$12&amp;"_"&amp;BQ$20,データシート1!$A$1:$BS$1,0),0)</f>
        <v>0.98912555638294786</v>
      </c>
      <c r="BR22" s="41">
        <f t="shared" si="3"/>
        <v>46.4014022699196</v>
      </c>
      <c r="BT22" s="134" t="str">
        <f t="shared" si="4"/>
        <v>東串良町</v>
      </c>
      <c r="BU22" s="38">
        <f>BD22</f>
        <v>46.4014022699196</v>
      </c>
      <c r="BV22" s="69">
        <f t="shared" ref="BV22:BZ68" si="16">BE22/$BR22</f>
        <v>0.3235868715960955</v>
      </c>
      <c r="BW22" s="69">
        <f t="shared" si="5"/>
        <v>9.8854352435702425E-2</v>
      </c>
      <c r="BX22" s="69">
        <f t="shared" si="5"/>
        <v>1.3616448147526503E-2</v>
      </c>
      <c r="BY22" s="69">
        <f t="shared" si="5"/>
        <v>0.21111607101286659</v>
      </c>
      <c r="BZ22" s="69">
        <f t="shared" si="5"/>
        <v>0.12992883908833047</v>
      </c>
      <c r="CA22" s="69">
        <f t="shared" si="5"/>
        <v>0.14204960551405627</v>
      </c>
      <c r="CB22" s="69">
        <f t="shared" si="5"/>
        <v>0.38311796689220656</v>
      </c>
      <c r="CC22" s="69">
        <f t="shared" si="5"/>
        <v>0.34485815306665796</v>
      </c>
      <c r="CD22" s="69">
        <f t="shared" si="5"/>
        <v>0.12485950816812183</v>
      </c>
      <c r="CE22" s="69">
        <f t="shared" si="5"/>
        <v>0.2199986448985361</v>
      </c>
      <c r="CF22" s="69">
        <f t="shared" si="5"/>
        <v>8.3079647053937791E-3</v>
      </c>
      <c r="CG22" s="69">
        <f t="shared" si="5"/>
        <v>2.9951849120154774E-2</v>
      </c>
      <c r="CH22" s="69">
        <f t="shared" si="5"/>
        <v>2.1316716909311233E-2</v>
      </c>
      <c r="CI22" s="135">
        <f t="shared" si="6"/>
        <v>1</v>
      </c>
      <c r="CK22" s="136" t="str">
        <f t="shared" si="7"/>
        <v>東串良町</v>
      </c>
      <c r="CL22" s="137">
        <f t="shared" ref="CL22:CL68" si="17">CN22+CP22+CR22</f>
        <v>15.014884598195248</v>
      </c>
      <c r="CM22" s="75">
        <f t="shared" ref="CM22:CM68" si="18">IF(IF(CL22=0,0,CW22/CL22)&gt;1,1,IF(CL22=0,0,CW22/CL22))</f>
        <v>0</v>
      </c>
      <c r="CN22" s="76">
        <f t="shared" ref="CN22:CN68" si="19">BF22</f>
        <v>4.5869805735014344</v>
      </c>
      <c r="CO22" s="75">
        <f t="shared" ref="CO22:CO68" si="20">IF(IF(CN22=0,0,CX22/CN22)&gt;1,1,IF(CN22=0,0,CX22/CN22))</f>
        <v>0</v>
      </c>
      <c r="CP22" s="76">
        <f t="shared" si="8"/>
        <v>0.63182228798087881</v>
      </c>
      <c r="CQ22" s="75">
        <f t="shared" ref="CQ22:CQ68" si="21">IF(IF(CP22=0,0,CY22/CP22)&gt;1,1,IF(CP22=0,0,CY22/CP22))</f>
        <v>0</v>
      </c>
      <c r="CR22" s="76">
        <f t="shared" si="9"/>
        <v>9.7960817367129351</v>
      </c>
      <c r="CS22" s="75">
        <f t="shared" ref="CS22:CS68" si="22">IF(IF(CR22=0,0,CZ22/CR22)&gt;1,1,IF(CR22=0,0,CZ22/CR22))</f>
        <v>0</v>
      </c>
      <c r="CT22" s="76">
        <f t="shared" si="10"/>
        <v>6.028880329001276</v>
      </c>
      <c r="CU22" s="77">
        <f t="shared" ref="CU22:CU68" si="23">IF(IF(CT22=0,0,DA22/CT22)&gt;1,1,IF(CT22=0,0,DA22/CT22))</f>
        <v>0</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0</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0</v>
      </c>
      <c r="DM22" s="18"/>
      <c r="DN22" s="139">
        <f>IF($DD22=0,0,ROUND(CX22/$DD22,2))</f>
        <v>0</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05349</v>
      </c>
      <c r="AY23" s="20" t="str">
        <f>IF(IFERROR(比較地域マスタ!$Z8,"")=0,"",IFERROR(比較地域マスタ!$Z8,""))</f>
        <v>八峰町</v>
      </c>
      <c r="BB23" s="122" t="str">
        <f t="shared" si="0"/>
        <v>05349</v>
      </c>
      <c r="BC23" s="123" t="str">
        <f t="shared" si="0"/>
        <v>八峰町</v>
      </c>
      <c r="BD23" s="40">
        <f t="shared" si="14"/>
        <v>44.947074639161613</v>
      </c>
      <c r="BE23" s="40">
        <f t="shared" si="15"/>
        <v>12.576777646091735</v>
      </c>
      <c r="BF23" s="40">
        <f>VLOOKUP($AX23&amp;"_"&amp;$BC$14,データシート1!$A:$BS,MATCH($BC$12&amp;"_"&amp;BF$20,データシート1!$A$1:$BS$1,0),0)</f>
        <v>5.3112456889436936</v>
      </c>
      <c r="BG23" s="40">
        <f>VLOOKUP($AX23&amp;"_"&amp;$BC$14,データシート1!$A:$BS,MATCH($BC$12&amp;"_"&amp;BG$20,データシート1!$A$1:$BS$1,0),0)</f>
        <v>0.87698946528623922</v>
      </c>
      <c r="BH23" s="40">
        <f>VLOOKUP($AX23&amp;"_"&amp;$BC$14,データシート1!$A:$BS,MATCH($BC$12&amp;"_"&amp;BH$20,データシート1!$A$1:$BS$1,0),0)</f>
        <v>6.3885424918618021</v>
      </c>
      <c r="BI23" s="40">
        <f>VLOOKUP($AX23&amp;"_"&amp;$BC$14,データシート1!$A:$BS,MATCH($BC$12&amp;"_"&amp;BI$20,データシート1!$A$1:$BS$1,0),0)</f>
        <v>4.7520210197462776</v>
      </c>
      <c r="BJ23" s="40">
        <f>VLOOKUP($AX23&amp;"_"&amp;$BC$14,データシート1!$A:$BS,MATCH($BC$12&amp;"_"&amp;BJ$20,データシート1!$A$1:$BS$1,0),0)</f>
        <v>12.423270990369534</v>
      </c>
      <c r="BK23" s="40">
        <f t="shared" si="1"/>
        <v>14.576591193056878</v>
      </c>
      <c r="BL23" s="40">
        <f t="shared" si="2"/>
        <v>14.171750060612485</v>
      </c>
      <c r="BM23" s="40">
        <f>VLOOKUP($AX23&amp;"_"&amp;$BC$14,データシート1!$A:$BS,MATCH($BC$12&amp;"_"&amp;BM$20,データシート1!$A$1:$BS$1,0),0)</f>
        <v>5.6257242000599037</v>
      </c>
      <c r="BN23" s="40">
        <f>VLOOKUP($AX23&amp;"_"&amp;$BC$14,データシート1!$A:$BS,MATCH($BC$12&amp;"_"&amp;BN$20,データシート1!$A$1:$BS$1,0),0)</f>
        <v>8.5460258605525823</v>
      </c>
      <c r="BO23" s="40">
        <f>VLOOKUP($AX23&amp;"_"&amp;$BC$14,データシート1!$A:$BS,MATCH($BC$12&amp;"_"&amp;BO$20,データシート1!$A$1:$BS$1,0),0)</f>
        <v>0.40484113244439179</v>
      </c>
      <c r="BP23" s="40">
        <f>VLOOKUP($AX23&amp;"_"&amp;$BC$14,データシート1!$A:$BS,MATCH($BC$12&amp;"_"&amp;BP$20,データシート1!$A$1:$BS$1,0),0)</f>
        <v>0</v>
      </c>
      <c r="BQ23" s="40">
        <f>VLOOKUP($AX23&amp;"_"&amp;$BC$14,データシート1!$A:$BS,MATCH($BC$12&amp;"_"&amp;BQ$20,データシート1!$A$1:$BS$1,0),0)</f>
        <v>0.61841378989719042</v>
      </c>
      <c r="BR23" s="41">
        <f t="shared" si="3"/>
        <v>44.947074639161613</v>
      </c>
      <c r="BT23" s="134" t="str">
        <f t="shared" si="4"/>
        <v>八峰町</v>
      </c>
      <c r="BU23" s="38">
        <f t="shared" ref="BU23:BU68" si="25">BD23</f>
        <v>44.947074639161613</v>
      </c>
      <c r="BV23" s="69">
        <f t="shared" si="16"/>
        <v>0.27981304116138861</v>
      </c>
      <c r="BW23" s="69">
        <f t="shared" si="5"/>
        <v>0.11816666004590423</v>
      </c>
      <c r="BX23" s="69">
        <f t="shared" si="5"/>
        <v>1.9511602753388837E-2</v>
      </c>
      <c r="BY23" s="69">
        <f t="shared" si="5"/>
        <v>0.14213477836209557</v>
      </c>
      <c r="BZ23" s="69">
        <f t="shared" si="5"/>
        <v>0.10572481207944784</v>
      </c>
      <c r="CA23" s="69">
        <f t="shared" si="5"/>
        <v>0.276397765374153</v>
      </c>
      <c r="CB23" s="69">
        <f t="shared" si="5"/>
        <v>0.32430567083795359</v>
      </c>
      <c r="CC23" s="69">
        <f t="shared" si="5"/>
        <v>0.31529860784899411</v>
      </c>
      <c r="CD23" s="69">
        <f t="shared" si="5"/>
        <v>0.12516330028647307</v>
      </c>
      <c r="CE23" s="69">
        <f t="shared" si="5"/>
        <v>0.19013530756252103</v>
      </c>
      <c r="CF23" s="69">
        <f t="shared" si="5"/>
        <v>9.0070629889594783E-3</v>
      </c>
      <c r="CG23" s="69">
        <f t="shared" si="5"/>
        <v>0</v>
      </c>
      <c r="CH23" s="69">
        <f t="shared" si="5"/>
        <v>1.3758710547056985E-2</v>
      </c>
      <c r="CI23" s="135">
        <f t="shared" si="6"/>
        <v>1</v>
      </c>
      <c r="CK23" s="136" t="str">
        <f t="shared" si="7"/>
        <v>八峰町</v>
      </c>
      <c r="CL23" s="137">
        <f t="shared" si="17"/>
        <v>12.576777646091735</v>
      </c>
      <c r="CM23" s="75">
        <f t="shared" si="18"/>
        <v>0</v>
      </c>
      <c r="CN23" s="76">
        <f t="shared" si="19"/>
        <v>5.3112456889436936</v>
      </c>
      <c r="CO23" s="75">
        <f t="shared" si="20"/>
        <v>0</v>
      </c>
      <c r="CP23" s="76">
        <f t="shared" si="8"/>
        <v>0.87698946528623922</v>
      </c>
      <c r="CQ23" s="75">
        <f t="shared" si="21"/>
        <v>0</v>
      </c>
      <c r="CR23" s="76">
        <f t="shared" si="9"/>
        <v>6.3885424918618021</v>
      </c>
      <c r="CS23" s="75">
        <f t="shared" si="22"/>
        <v>0</v>
      </c>
      <c r="CT23" s="76">
        <f t="shared" si="10"/>
        <v>4.7520210197462776</v>
      </c>
      <c r="CU23" s="77">
        <f t="shared" si="23"/>
        <v>0</v>
      </c>
      <c r="CV23" s="18"/>
      <c r="CW23" s="1078">
        <f t="shared" si="24"/>
        <v>0</v>
      </c>
      <c r="CX23" s="1081">
        <f>VLOOKUP($AX23&amp;"_"&amp;$CW$14,データシート1!$A:$BS,MATCH($CW$12&amp;"_"&amp;CX$20,データシート1!$A$1:$BS$1,0),0)</f>
        <v>0</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0</v>
      </c>
      <c r="DE23" s="18"/>
      <c r="DF23" s="138">
        <f>VLOOKUP($AX23&amp;"_"&amp;$DF$14,データシート1!$A:$BS,MATCH($DF$12&amp;"_"&amp;DF$20,データシート1!$A$1:$BS$1,0),0)</f>
        <v>0</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0</v>
      </c>
      <c r="DM23" s="18"/>
      <c r="DN23" s="139">
        <f t="shared" ref="DN23:DN67" si="26">IF($DD23=0,0,ROUND(CX23/$DD23,2))</f>
        <v>0</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21362</v>
      </c>
      <c r="AY24" s="20" t="str">
        <f>IF(IFERROR(比較地域マスタ!$Z9,"")=0,"",IFERROR(比較地域マスタ!$Z9,""))</f>
        <v>関ヶ原町</v>
      </c>
      <c r="BB24" s="122" t="str">
        <f t="shared" si="0"/>
        <v>21362</v>
      </c>
      <c r="BC24" s="123" t="str">
        <f t="shared" si="0"/>
        <v>関ヶ原町</v>
      </c>
      <c r="BD24" s="40">
        <f t="shared" si="14"/>
        <v>60.751301163748558</v>
      </c>
      <c r="BE24" s="40">
        <f t="shared" si="15"/>
        <v>33.196577564318936</v>
      </c>
      <c r="BF24" s="40">
        <f>VLOOKUP($AX24&amp;"_"&amp;$BC$14,データシート1!$A:$BS,MATCH($BC$12&amp;"_"&amp;BF$20,データシート1!$A$1:$BS$1,0),0)</f>
        <v>30.318354350722011</v>
      </c>
      <c r="BG24" s="40">
        <f>VLOOKUP($AX24&amp;"_"&amp;$BC$14,データシート1!$A:$BS,MATCH($BC$12&amp;"_"&amp;BG$20,データシート1!$A$1:$BS$1,0),0)</f>
        <v>0.67999380619806959</v>
      </c>
      <c r="BH24" s="40">
        <f>VLOOKUP($AX24&amp;"_"&amp;$BC$14,データシート1!$A:$BS,MATCH($BC$12&amp;"_"&amp;BH$20,データシート1!$A$1:$BS$1,0),0)</f>
        <v>2.1982294073988538</v>
      </c>
      <c r="BI24" s="40">
        <f>VLOOKUP($AX24&amp;"_"&amp;$BC$14,データシート1!$A:$BS,MATCH($BC$12&amp;"_"&amp;BI$20,データシート1!$A$1:$BS$1,0),0)</f>
        <v>5.2854533067730038</v>
      </c>
      <c r="BJ24" s="40">
        <f>VLOOKUP($AX24&amp;"_"&amp;$BC$14,データシート1!$A:$BS,MATCH($BC$12&amp;"_"&amp;BJ$20,データシート1!$A$1:$BS$1,0),0)</f>
        <v>8.1103425497548329</v>
      </c>
      <c r="BK24" s="40">
        <f t="shared" si="1"/>
        <v>12.795834498058605</v>
      </c>
      <c r="BL24" s="40">
        <f t="shared" si="2"/>
        <v>12.392467444890519</v>
      </c>
      <c r="BM24" s="40">
        <f>VLOOKUP($AX24&amp;"_"&amp;$BC$14,データシート1!$A:$BS,MATCH($BC$12&amp;"_"&amp;BM$20,データシート1!$A$1:$BS$1,0),0)</f>
        <v>6.3996111360382928</v>
      </c>
      <c r="BN24" s="40">
        <f>VLOOKUP($AX24&amp;"_"&amp;$BC$14,データシート1!$A:$BS,MATCH($BC$12&amp;"_"&amp;BN$20,データシート1!$A$1:$BS$1,0),0)</f>
        <v>5.9928563088522262</v>
      </c>
      <c r="BO24" s="40">
        <f>VLOOKUP($AX24&amp;"_"&amp;$BC$14,データシート1!$A:$BS,MATCH($BC$12&amp;"_"&amp;BO$20,データシート1!$A$1:$BS$1,0),0)</f>
        <v>0.40336705316808685</v>
      </c>
      <c r="BP24" s="40">
        <f>VLOOKUP($AX24&amp;"_"&amp;$BC$14,データシート1!$A:$BS,MATCH($BC$12&amp;"_"&amp;BP$20,データシート1!$A$1:$BS$1,0),0)</f>
        <v>0</v>
      </c>
      <c r="BQ24" s="40">
        <f>VLOOKUP($AX24&amp;"_"&amp;$BC$14,データシート1!$A:$BS,MATCH($BC$12&amp;"_"&amp;BQ$20,データシート1!$A$1:$BS$1,0),0)</f>
        <v>1.3630932448431829</v>
      </c>
      <c r="BR24" s="41">
        <f t="shared" si="3"/>
        <v>60.751301163748558</v>
      </c>
      <c r="BT24" s="134" t="str">
        <f t="shared" si="4"/>
        <v>関ヶ原町</v>
      </c>
      <c r="BU24" s="38">
        <f t="shared" si="25"/>
        <v>60.751301163748558</v>
      </c>
      <c r="BV24" s="69">
        <f t="shared" si="16"/>
        <v>0.54643401751743803</v>
      </c>
      <c r="BW24" s="69">
        <f t="shared" si="5"/>
        <v>0.49905687236232465</v>
      </c>
      <c r="BX24" s="69">
        <f t="shared" si="5"/>
        <v>1.1193073945284232E-2</v>
      </c>
      <c r="BY24" s="69">
        <f t="shared" si="5"/>
        <v>3.6184071209829138E-2</v>
      </c>
      <c r="BZ24" s="69">
        <f t="shared" si="5"/>
        <v>8.7001483186782066E-2</v>
      </c>
      <c r="CA24" s="69">
        <f t="shared" si="5"/>
        <v>0.13350072170296867</v>
      </c>
      <c r="CB24" s="69">
        <f t="shared" si="5"/>
        <v>0.21062650927539509</v>
      </c>
      <c r="CC24" s="69">
        <f t="shared" si="5"/>
        <v>0.20398686460209245</v>
      </c>
      <c r="CD24" s="69">
        <f t="shared" si="5"/>
        <v>0.10534113695423303</v>
      </c>
      <c r="CE24" s="69">
        <f t="shared" si="5"/>
        <v>9.8645727647859435E-2</v>
      </c>
      <c r="CF24" s="69">
        <f t="shared" si="5"/>
        <v>6.6396446733026282E-3</v>
      </c>
      <c r="CG24" s="69">
        <f t="shared" si="5"/>
        <v>0</v>
      </c>
      <c r="CH24" s="69">
        <f t="shared" si="5"/>
        <v>2.2437268317416159E-2</v>
      </c>
      <c r="CI24" s="135">
        <f t="shared" si="6"/>
        <v>1</v>
      </c>
      <c r="CK24" s="136" t="str">
        <f t="shared" si="7"/>
        <v>関ヶ原町</v>
      </c>
      <c r="CL24" s="137">
        <f t="shared" si="17"/>
        <v>33.196577564318936</v>
      </c>
      <c r="CM24" s="75">
        <f t="shared" si="18"/>
        <v>0.39573356544200494</v>
      </c>
      <c r="CN24" s="76">
        <f t="shared" si="19"/>
        <v>30.318354350722011</v>
      </c>
      <c r="CO24" s="75">
        <f t="shared" si="20"/>
        <v>0.43330188202273423</v>
      </c>
      <c r="CP24" s="76">
        <f t="shared" si="8"/>
        <v>0.67999380619806959</v>
      </c>
      <c r="CQ24" s="75">
        <f t="shared" si="21"/>
        <v>0</v>
      </c>
      <c r="CR24" s="76">
        <f t="shared" si="9"/>
        <v>2.1982294073988538</v>
      </c>
      <c r="CS24" s="75">
        <f t="shared" si="22"/>
        <v>0</v>
      </c>
      <c r="CT24" s="76">
        <f t="shared" si="10"/>
        <v>5.2854533067730038</v>
      </c>
      <c r="CU24" s="77">
        <f t="shared" si="23"/>
        <v>0</v>
      </c>
      <c r="CV24" s="18"/>
      <c r="CW24" s="1078">
        <f t="shared" si="24"/>
        <v>13.137</v>
      </c>
      <c r="CX24" s="1081">
        <f>VLOOKUP($AX24&amp;"_"&amp;$CW$14,データシート1!$A:$BS,MATCH($CW$12&amp;"_"&amp;CX$20,データシート1!$A$1:$BS$1,0),0)</f>
        <v>13.137</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13.137</v>
      </c>
      <c r="DE24" s="18"/>
      <c r="DF24" s="138">
        <f>VLOOKUP($AX24&amp;"_"&amp;$DF$14,データシート1!$A:$BS,MATCH($DF$12&amp;"_"&amp;DF$20,データシート1!$A$1:$BS$1,0),0)</f>
        <v>3</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3</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12426</v>
      </c>
      <c r="AY25" s="20" t="str">
        <f>IF(IFERROR(比較地域マスタ!$Z10,"")=0,"",IFERROR(比較地域マスタ!$Z10,""))</f>
        <v>長柄町</v>
      </c>
      <c r="BB25" s="122" t="str">
        <f t="shared" si="0"/>
        <v>12426</v>
      </c>
      <c r="BC25" s="123" t="str">
        <f t="shared" si="0"/>
        <v>長柄町</v>
      </c>
      <c r="BD25" s="40">
        <f t="shared" si="14"/>
        <v>162.50758418111943</v>
      </c>
      <c r="BE25" s="40">
        <f t="shared" si="15"/>
        <v>123.69643106115382</v>
      </c>
      <c r="BF25" s="40">
        <f>VLOOKUP($AX25&amp;"_"&amp;$BC$14,データシート1!$A:$BS,MATCH($BC$12&amp;"_"&amp;BF$20,データシート1!$A$1:$BS$1,0),0)</f>
        <v>120.4340904852031</v>
      </c>
      <c r="BG25" s="40">
        <f>VLOOKUP($AX25&amp;"_"&amp;$BC$14,データシート1!$A:$BS,MATCH($BC$12&amp;"_"&amp;BG$20,データシート1!$A$1:$BS$1,0),0)</f>
        <v>0.52707973900067429</v>
      </c>
      <c r="BH25" s="40">
        <f>VLOOKUP($AX25&amp;"_"&amp;$BC$14,データシート1!$A:$BS,MATCH($BC$12&amp;"_"&amp;BH$20,データシート1!$A$1:$BS$1,0),0)</f>
        <v>2.7352608369500442</v>
      </c>
      <c r="BI25" s="40">
        <f>VLOOKUP($AX25&amp;"_"&amp;$BC$14,データシート1!$A:$BS,MATCH($BC$12&amp;"_"&amp;BI$20,データシート1!$A$1:$BS$1,0),0)</f>
        <v>10.418120399139374</v>
      </c>
      <c r="BJ25" s="40">
        <f>VLOOKUP($AX25&amp;"_"&amp;$BC$14,データシート1!$A:$BS,MATCH($BC$12&amp;"_"&amp;BJ$20,データシート1!$A$1:$BS$1,0),0)</f>
        <v>6.9712281485753191</v>
      </c>
      <c r="BK25" s="40">
        <f t="shared" si="1"/>
        <v>20.040068530888725</v>
      </c>
      <c r="BL25" s="40">
        <f t="shared" si="2"/>
        <v>19.641831273602179</v>
      </c>
      <c r="BM25" s="40">
        <f>VLOOKUP($AX25&amp;"_"&amp;$BC$14,データシート1!$A:$BS,MATCH($BC$12&amp;"_"&amp;BM$20,データシート1!$A$1:$BS$1,0),0)</f>
        <v>7.4477871126166182</v>
      </c>
      <c r="BN25" s="40">
        <f>VLOOKUP($AX25&amp;"_"&amp;$BC$14,データシート1!$A:$BS,MATCH($BC$12&amp;"_"&amp;BN$20,データシート1!$A$1:$BS$1,0),0)</f>
        <v>12.194044160985559</v>
      </c>
      <c r="BO25" s="40">
        <f>VLOOKUP($AX25&amp;"_"&amp;$BC$14,データシート1!$A:$BS,MATCH($BC$12&amp;"_"&amp;BO$20,データシート1!$A$1:$BS$1,0),0)</f>
        <v>0.39823725728654558</v>
      </c>
      <c r="BP25" s="40">
        <f>VLOOKUP($AX25&amp;"_"&amp;$BC$14,データシート1!$A:$BS,MATCH($BC$12&amp;"_"&amp;BP$20,データシート1!$A$1:$BS$1,0),0)</f>
        <v>0</v>
      </c>
      <c r="BQ25" s="40">
        <f>VLOOKUP($AX25&amp;"_"&amp;$BC$14,データシート1!$A:$BS,MATCH($BC$12&amp;"_"&amp;BQ$20,データシート1!$A$1:$BS$1,0),0)</f>
        <v>1.3817360413621871</v>
      </c>
      <c r="BR25" s="41">
        <f t="shared" si="3"/>
        <v>162.50758418111943</v>
      </c>
      <c r="BT25" s="134" t="str">
        <f t="shared" si="4"/>
        <v>長柄町</v>
      </c>
      <c r="BU25" s="38">
        <f t="shared" si="25"/>
        <v>162.50758418111943</v>
      </c>
      <c r="BV25" s="69">
        <f t="shared" si="16"/>
        <v>0.76117328113923932</v>
      </c>
      <c r="BW25" s="69">
        <f t="shared" si="5"/>
        <v>0.74109827607169276</v>
      </c>
      <c r="BX25" s="69">
        <f t="shared" si="5"/>
        <v>3.2434162482732412E-3</v>
      </c>
      <c r="BY25" s="69">
        <f t="shared" si="5"/>
        <v>1.68315888192733E-2</v>
      </c>
      <c r="BZ25" s="69">
        <f t="shared" si="5"/>
        <v>6.4108518083242666E-2</v>
      </c>
      <c r="CA25" s="69">
        <f t="shared" si="5"/>
        <v>4.2897863405597626E-2</v>
      </c>
      <c r="CB25" s="69">
        <f t="shared" si="5"/>
        <v>0.12331774318024127</v>
      </c>
      <c r="CC25" s="69">
        <f t="shared" si="5"/>
        <v>0.12086716673918915</v>
      </c>
      <c r="CD25" s="69">
        <f t="shared" si="5"/>
        <v>4.5830397086672844E-2</v>
      </c>
      <c r="CE25" s="69">
        <f t="shared" si="5"/>
        <v>7.5036769652516294E-2</v>
      </c>
      <c r="CF25" s="69">
        <f t="shared" si="5"/>
        <v>2.4505764410521209E-3</v>
      </c>
      <c r="CG25" s="69">
        <f t="shared" si="5"/>
        <v>0</v>
      </c>
      <c r="CH25" s="69">
        <f t="shared" si="5"/>
        <v>8.5025941916790915E-3</v>
      </c>
      <c r="CI25" s="135">
        <f t="shared" si="6"/>
        <v>1</v>
      </c>
      <c r="CK25" s="136" t="str">
        <f t="shared" si="7"/>
        <v>長柄町</v>
      </c>
      <c r="CL25" s="137">
        <f t="shared" si="17"/>
        <v>123.69643106115382</v>
      </c>
      <c r="CM25" s="75">
        <f t="shared" si="18"/>
        <v>0.26484191757969078</v>
      </c>
      <c r="CN25" s="76">
        <f t="shared" si="19"/>
        <v>120.4340904852031</v>
      </c>
      <c r="CO25" s="75">
        <f t="shared" si="20"/>
        <v>0.27201600367484813</v>
      </c>
      <c r="CP25" s="76">
        <f t="shared" si="8"/>
        <v>0.52707973900067429</v>
      </c>
      <c r="CQ25" s="75">
        <f t="shared" si="21"/>
        <v>0</v>
      </c>
      <c r="CR25" s="76">
        <f t="shared" si="9"/>
        <v>2.7352608369500442</v>
      </c>
      <c r="CS25" s="75">
        <f t="shared" si="22"/>
        <v>0</v>
      </c>
      <c r="CT25" s="76">
        <f t="shared" si="10"/>
        <v>10.418120399139374</v>
      </c>
      <c r="CU25" s="77">
        <f t="shared" si="23"/>
        <v>0</v>
      </c>
      <c r="CV25" s="18"/>
      <c r="CW25" s="1078">
        <f t="shared" si="24"/>
        <v>32.76</v>
      </c>
      <c r="CX25" s="1081">
        <f>VLOOKUP($AX25&amp;"_"&amp;$CW$14,データシート1!$A:$BS,MATCH($CW$12&amp;"_"&amp;CX$20,データシート1!$A$1:$BS$1,0),0)</f>
        <v>32.76</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32.76</v>
      </c>
      <c r="DE25" s="18"/>
      <c r="DF25" s="138">
        <f>VLOOKUP($AX25&amp;"_"&amp;$DF$14,データシート1!$A:$BS,MATCH($DF$12&amp;"_"&amp;DF$20,データシート1!$A$1:$BS$1,0),0)</f>
        <v>1</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1</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31328</v>
      </c>
      <c r="AY26" s="20" t="str">
        <f>IF(IFERROR(比較地域マスタ!$Z11,"")=0,"",IFERROR(比較地域マスタ!$Z11,""))</f>
        <v>智頭町</v>
      </c>
      <c r="BB26" s="122" t="str">
        <f t="shared" si="0"/>
        <v>31328</v>
      </c>
      <c r="BC26" s="123" t="str">
        <f t="shared" si="0"/>
        <v>智頭町</v>
      </c>
      <c r="BD26" s="40">
        <f t="shared" si="14"/>
        <v>41.201954271457495</v>
      </c>
      <c r="BE26" s="40">
        <f t="shared" si="15"/>
        <v>12.512107645171058</v>
      </c>
      <c r="BF26" s="40">
        <f>VLOOKUP($AX26&amp;"_"&amp;$BC$14,データシート1!$A:$BS,MATCH($BC$12&amp;"_"&amp;BF$20,データシート1!$A$1:$BS$1,0),0)</f>
        <v>4.7439340608979741</v>
      </c>
      <c r="BG26" s="40">
        <f>VLOOKUP($AX26&amp;"_"&amp;$BC$14,データシート1!$A:$BS,MATCH($BC$12&amp;"_"&amp;BG$20,データシート1!$A$1:$BS$1,0),0)</f>
        <v>0.45456326865571178</v>
      </c>
      <c r="BH26" s="40">
        <f>VLOOKUP($AX26&amp;"_"&amp;$BC$14,データシート1!$A:$BS,MATCH($BC$12&amp;"_"&amp;BH$20,データシート1!$A$1:$BS$1,0),0)</f>
        <v>7.313610315617372</v>
      </c>
      <c r="BI26" s="40">
        <f>VLOOKUP($AX26&amp;"_"&amp;$BC$14,データシート1!$A:$BS,MATCH($BC$12&amp;"_"&amp;BI$20,データシート1!$A$1:$BS$1,0),0)</f>
        <v>6.1175195390892645</v>
      </c>
      <c r="BJ26" s="40">
        <f>VLOOKUP($AX26&amp;"_"&amp;$BC$14,データシート1!$A:$BS,MATCH($BC$12&amp;"_"&amp;BJ$20,データシート1!$A$1:$BS$1,0),0)</f>
        <v>8.7267553622117635</v>
      </c>
      <c r="BK26" s="40">
        <f t="shared" si="1"/>
        <v>13.845571724985408</v>
      </c>
      <c r="BL26" s="40">
        <f t="shared" si="2"/>
        <v>13.448985436488325</v>
      </c>
      <c r="BM26" s="40">
        <f>VLOOKUP($AX26&amp;"_"&amp;$BC$14,データシート1!$A:$BS,MATCH($BC$12&amp;"_"&amp;BM$20,データシート1!$A$1:$BS$1,0),0)</f>
        <v>5.7096902328966177</v>
      </c>
      <c r="BN26" s="40">
        <f>VLOOKUP($AX26&amp;"_"&amp;$BC$14,データシート1!$A:$BS,MATCH($BC$12&amp;"_"&amp;BN$20,データシート1!$A$1:$BS$1,0),0)</f>
        <v>7.7392952035917064</v>
      </c>
      <c r="BO26" s="40">
        <f>VLOOKUP($AX26&amp;"_"&amp;$BC$14,データシート1!$A:$BS,MATCH($BC$12&amp;"_"&amp;BO$20,データシート1!$A$1:$BS$1,0),0)</f>
        <v>0.39658628849708405</v>
      </c>
      <c r="BP26" s="40">
        <f>VLOOKUP($AX26&amp;"_"&amp;$BC$14,データシート1!$A:$BS,MATCH($BC$12&amp;"_"&amp;BP$20,データシート1!$A$1:$BS$1,0),0)</f>
        <v>0</v>
      </c>
      <c r="BQ26" s="40">
        <f>VLOOKUP($AX26&amp;"_"&amp;$BC$14,データシート1!$A:$BS,MATCH($BC$12&amp;"_"&amp;BQ$20,データシート1!$A$1:$BS$1,0),0)</f>
        <v>0</v>
      </c>
      <c r="BR26" s="41">
        <f t="shared" si="3"/>
        <v>41.201954271457495</v>
      </c>
      <c r="BT26" s="134" t="str">
        <f t="shared" si="4"/>
        <v>智頭町</v>
      </c>
      <c r="BU26" s="38">
        <f t="shared" si="25"/>
        <v>41.201954271457495</v>
      </c>
      <c r="BV26" s="69">
        <f t="shared" si="16"/>
        <v>0.30367752856419183</v>
      </c>
      <c r="BW26" s="69">
        <f t="shared" si="5"/>
        <v>0.11513856914753962</v>
      </c>
      <c r="BX26" s="69">
        <f t="shared" si="5"/>
        <v>1.103256572882051E-2</v>
      </c>
      <c r="BY26" s="69">
        <f t="shared" si="5"/>
        <v>0.17750639368783167</v>
      </c>
      <c r="BZ26" s="69">
        <f t="shared" si="5"/>
        <v>0.14847644116063577</v>
      </c>
      <c r="CA26" s="69">
        <f t="shared" si="5"/>
        <v>0.21180440385705665</v>
      </c>
      <c r="CB26" s="69">
        <f t="shared" si="5"/>
        <v>0.33604162641811575</v>
      </c>
      <c r="CC26" s="69">
        <f t="shared" si="5"/>
        <v>0.32641620219954132</v>
      </c>
      <c r="CD26" s="69">
        <f t="shared" si="5"/>
        <v>0.13857814110657332</v>
      </c>
      <c r="CE26" s="69">
        <f t="shared" si="5"/>
        <v>0.187838061092968</v>
      </c>
      <c r="CF26" s="69">
        <f t="shared" si="5"/>
        <v>9.6254242185744524E-3</v>
      </c>
      <c r="CG26" s="69">
        <f t="shared" si="5"/>
        <v>0</v>
      </c>
      <c r="CH26" s="69">
        <f t="shared" si="5"/>
        <v>0</v>
      </c>
      <c r="CI26" s="135">
        <f t="shared" si="6"/>
        <v>1</v>
      </c>
      <c r="CK26" s="136" t="str">
        <f t="shared" si="7"/>
        <v>智頭町</v>
      </c>
      <c r="CL26" s="137">
        <f t="shared" si="17"/>
        <v>12.512107645171058</v>
      </c>
      <c r="CM26" s="75">
        <f t="shared" si="18"/>
        <v>0</v>
      </c>
      <c r="CN26" s="76">
        <f t="shared" si="19"/>
        <v>4.7439340608979741</v>
      </c>
      <c r="CO26" s="75">
        <f t="shared" si="20"/>
        <v>0</v>
      </c>
      <c r="CP26" s="76">
        <f t="shared" si="8"/>
        <v>0.45456326865571178</v>
      </c>
      <c r="CQ26" s="75">
        <f t="shared" si="21"/>
        <v>0</v>
      </c>
      <c r="CR26" s="76">
        <f t="shared" si="9"/>
        <v>7.313610315617372</v>
      </c>
      <c r="CS26" s="75">
        <f t="shared" si="22"/>
        <v>0</v>
      </c>
      <c r="CT26" s="76">
        <f t="shared" si="10"/>
        <v>6.1175195390892645</v>
      </c>
      <c r="CU26" s="77">
        <f t="shared" si="23"/>
        <v>0</v>
      </c>
      <c r="CV26" s="18"/>
      <c r="CW26" s="1078">
        <f t="shared" si="24"/>
        <v>0</v>
      </c>
      <c r="CX26" s="1081">
        <f>VLOOKUP($AX26&amp;"_"&amp;$CW$14,データシート1!$A:$BS,MATCH($CW$12&amp;"_"&amp;CX$20,データシート1!$A$1:$BS$1,0),0)</f>
        <v>0</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0</v>
      </c>
      <c r="DE26" s="18"/>
      <c r="DF26" s="138">
        <f>VLOOKUP($AX26&amp;"_"&amp;$DF$14,データシート1!$A:$BS,MATCH($DF$12&amp;"_"&amp;DF$20,データシート1!$A$1:$BS$1,0),0)</f>
        <v>0</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0</v>
      </c>
      <c r="DM26" s="18"/>
      <c r="DN26" s="139">
        <f t="shared" si="26"/>
        <v>0</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04444</v>
      </c>
      <c r="AY27" s="20" t="str">
        <f>IF(IFERROR(比較地域マスタ!$Z12,"")=0,"",IFERROR(比較地域マスタ!$Z12,""))</f>
        <v>色麻町</v>
      </c>
      <c r="BB27" s="122" t="str">
        <f t="shared" si="0"/>
        <v>04444</v>
      </c>
      <c r="BC27" s="123" t="str">
        <f t="shared" si="0"/>
        <v>色麻町</v>
      </c>
      <c r="BD27" s="40">
        <f t="shared" si="14"/>
        <v>67.809935721613257</v>
      </c>
      <c r="BE27" s="40">
        <f t="shared" si="15"/>
        <v>39.337166868601173</v>
      </c>
      <c r="BF27" s="40">
        <f>VLOOKUP($AX27&amp;"_"&amp;$BC$14,データシート1!$A:$BS,MATCH($BC$12&amp;"_"&amp;BF$20,データシート1!$A$1:$BS$1,0),0)</f>
        <v>22.17629671425146</v>
      </c>
      <c r="BG27" s="40">
        <f>VLOOKUP($AX27&amp;"_"&amp;$BC$14,データシート1!$A:$BS,MATCH($BC$12&amp;"_"&amp;BG$20,データシート1!$A$1:$BS$1,0),0)</f>
        <v>0.61052505871119911</v>
      </c>
      <c r="BH27" s="40">
        <f>VLOOKUP($AX27&amp;"_"&amp;$BC$14,データシート1!$A:$BS,MATCH($BC$12&amp;"_"&amp;BH$20,データシート1!$A$1:$BS$1,0),0)</f>
        <v>16.550345095638516</v>
      </c>
      <c r="BI27" s="40">
        <f>VLOOKUP($AX27&amp;"_"&amp;$BC$14,データシート1!$A:$BS,MATCH($BC$12&amp;"_"&amp;BI$20,データシート1!$A$1:$BS$1,0),0)</f>
        <v>4.9563231718855123</v>
      </c>
      <c r="BJ27" s="40">
        <f>VLOOKUP($AX27&amp;"_"&amp;$BC$14,データシート1!$A:$BS,MATCH($BC$12&amp;"_"&amp;BJ$20,データシート1!$A$1:$BS$1,0),0)</f>
        <v>6.2555479592043852</v>
      </c>
      <c r="BK27" s="40">
        <f t="shared" si="1"/>
        <v>16.242808844848117</v>
      </c>
      <c r="BL27" s="40">
        <f t="shared" si="2"/>
        <v>15.850821683693106</v>
      </c>
      <c r="BM27" s="40">
        <f>VLOOKUP($AX27&amp;"_"&amp;$BC$14,データシート1!$A:$BS,MATCH($BC$12&amp;"_"&amp;BM$20,データシート1!$A$1:$BS$1,0),0)</f>
        <v>6.3828179294709493</v>
      </c>
      <c r="BN27" s="40">
        <f>VLOOKUP($AX27&amp;"_"&amp;$BC$14,データシート1!$A:$BS,MATCH($BC$12&amp;"_"&amp;BN$20,データシート1!$A$1:$BS$1,0),0)</f>
        <v>9.4680037542221562</v>
      </c>
      <c r="BO27" s="40">
        <f>VLOOKUP($AX27&amp;"_"&amp;$BC$14,データシート1!$A:$BS,MATCH($BC$12&amp;"_"&amp;BO$20,データシート1!$A$1:$BS$1,0),0)</f>
        <v>0.39198716115501259</v>
      </c>
      <c r="BP27" s="40">
        <f>VLOOKUP($AX27&amp;"_"&amp;$BC$14,データシート1!$A:$BS,MATCH($BC$12&amp;"_"&amp;BP$20,データシート1!$A$1:$BS$1,0),0)</f>
        <v>0</v>
      </c>
      <c r="BQ27" s="40">
        <f>VLOOKUP($AX27&amp;"_"&amp;$BC$14,データシート1!$A:$BS,MATCH($BC$12&amp;"_"&amp;BQ$20,データシート1!$A$1:$BS$1,0),0)</f>
        <v>1.018088877074057</v>
      </c>
      <c r="BR27" s="41">
        <f t="shared" si="3"/>
        <v>67.809935721613257</v>
      </c>
      <c r="BT27" s="134" t="str">
        <f t="shared" si="4"/>
        <v>色麻町</v>
      </c>
      <c r="BU27" s="38">
        <f t="shared" si="25"/>
        <v>67.809935721613257</v>
      </c>
      <c r="BV27" s="69">
        <f t="shared" si="16"/>
        <v>0.58010918975201331</v>
      </c>
      <c r="BW27" s="69">
        <f t="shared" si="5"/>
        <v>0.32703609697100988</v>
      </c>
      <c r="BX27" s="69">
        <f t="shared" si="5"/>
        <v>9.003474965934892E-3</v>
      </c>
      <c r="BY27" s="69">
        <f t="shared" si="5"/>
        <v>0.24406961781506861</v>
      </c>
      <c r="BZ27" s="69">
        <f t="shared" si="5"/>
        <v>7.3091400532116546E-2</v>
      </c>
      <c r="CA27" s="69">
        <f t="shared" si="5"/>
        <v>9.22512002501506E-2</v>
      </c>
      <c r="CB27" s="69">
        <f t="shared" si="5"/>
        <v>0.23953434953148023</v>
      </c>
      <c r="CC27" s="69">
        <f t="shared" si="5"/>
        <v>0.23375367510694936</v>
      </c>
      <c r="CD27" s="69">
        <f t="shared" si="5"/>
        <v>9.4128063410573851E-2</v>
      </c>
      <c r="CE27" s="69">
        <f t="shared" si="5"/>
        <v>0.13962561169637552</v>
      </c>
      <c r="CF27" s="69">
        <f t="shared" si="5"/>
        <v>5.7806744245308787E-3</v>
      </c>
      <c r="CG27" s="69">
        <f t="shared" si="5"/>
        <v>0</v>
      </c>
      <c r="CH27" s="69">
        <f t="shared" si="5"/>
        <v>1.5013859934239086E-2</v>
      </c>
      <c r="CI27" s="135">
        <f t="shared" si="6"/>
        <v>1</v>
      </c>
      <c r="CK27" s="136" t="str">
        <f t="shared" si="7"/>
        <v>色麻町</v>
      </c>
      <c r="CL27" s="137">
        <f t="shared" si="17"/>
        <v>39.337166868601173</v>
      </c>
      <c r="CM27" s="75">
        <f t="shared" si="18"/>
        <v>0.2261220293192992</v>
      </c>
      <c r="CN27" s="76">
        <f t="shared" si="19"/>
        <v>22.17629671425146</v>
      </c>
      <c r="CO27" s="75">
        <f t="shared" si="20"/>
        <v>0.25829380233350396</v>
      </c>
      <c r="CP27" s="76">
        <f t="shared" si="8"/>
        <v>0.61052505871119911</v>
      </c>
      <c r="CQ27" s="75">
        <f t="shared" si="21"/>
        <v>0</v>
      </c>
      <c r="CR27" s="76">
        <f t="shared" si="9"/>
        <v>16.550345095638516</v>
      </c>
      <c r="CS27" s="75">
        <f t="shared" si="22"/>
        <v>0.19135552652824103</v>
      </c>
      <c r="CT27" s="76">
        <f t="shared" si="10"/>
        <v>4.9563231718855123</v>
      </c>
      <c r="CU27" s="77">
        <f t="shared" si="23"/>
        <v>0</v>
      </c>
      <c r="CV27" s="18"/>
      <c r="CW27" s="1078">
        <f t="shared" si="24"/>
        <v>8.8949999999999996</v>
      </c>
      <c r="CX27" s="1081">
        <f>VLOOKUP($AX27&amp;"_"&amp;$CW$14,データシート1!$A:$BS,MATCH($CW$12&amp;"_"&amp;CX$20,データシート1!$A$1:$BS$1,0),0)</f>
        <v>5.7279999999999998</v>
      </c>
      <c r="CY27" s="1081">
        <f>VLOOKUP($AX27&amp;"_"&amp;$CW$14,データシート1!$A:$BS,MATCH($CW$12&amp;"_"&amp;CY$20,データシート1!$A$1:$BS$1,0),0)</f>
        <v>0</v>
      </c>
      <c r="CZ27" s="1081">
        <f>VLOOKUP($AX27&amp;"_"&amp;$CW$14,データシート1!$A:$BS,MATCH($CW$12&amp;"_"&amp;CZ$20,データシート1!$A$1:$BS$1,0),0)</f>
        <v>3.1669999999999998</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8.8949999999999996</v>
      </c>
      <c r="DE27" s="18"/>
      <c r="DF27" s="138">
        <f>VLOOKUP($AX27&amp;"_"&amp;$DF$14,データシート1!$A:$BS,MATCH($DF$12&amp;"_"&amp;DF$20,データシート1!$A$1:$BS$1,0),0)</f>
        <v>1</v>
      </c>
      <c r="DG27" s="74">
        <f>VLOOKUP($AX27&amp;"_"&amp;$DF$14,データシート1!$A:$BS,MATCH($DF$12&amp;"_"&amp;DG$20,データシート1!$A$1:$BS$1,0),0)</f>
        <v>0</v>
      </c>
      <c r="DH27" s="74">
        <f>VLOOKUP($AX27&amp;"_"&amp;$DF$14,データシート1!$A:$BS,MATCH($DF$12&amp;"_"&amp;DH$20,データシート1!$A$1:$BS$1,0),0)</f>
        <v>1</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2</v>
      </c>
      <c r="DM27" s="18"/>
      <c r="DN27" s="139">
        <f t="shared" si="26"/>
        <v>0.64</v>
      </c>
      <c r="DO27" s="140">
        <f t="shared" si="27"/>
        <v>0</v>
      </c>
      <c r="DP27" s="140">
        <f t="shared" si="13"/>
        <v>0.36</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01432</v>
      </c>
      <c r="AY28" s="20" t="str">
        <f>IF(IFERROR(比較地域マスタ!$Z13,"")=0,"",IFERROR(比較地域マスタ!$Z13,""))</f>
        <v>新十津川町</v>
      </c>
      <c r="BB28" s="122" t="str">
        <f t="shared" si="0"/>
        <v>01432</v>
      </c>
      <c r="BC28" s="123" t="str">
        <f t="shared" si="0"/>
        <v>新十津川町</v>
      </c>
      <c r="BD28" s="40">
        <f t="shared" si="14"/>
        <v>38.323697035696838</v>
      </c>
      <c r="BE28" s="40">
        <f t="shared" si="15"/>
        <v>2.859520968797475</v>
      </c>
      <c r="BF28" s="40">
        <f>VLOOKUP($AX28&amp;"_"&amp;$BC$14,データシート1!$A:$BS,MATCH($BC$12&amp;"_"&amp;BF$20,データシート1!$A$1:$BS$1,0),0)</f>
        <v>0</v>
      </c>
      <c r="BG28" s="40">
        <f>VLOOKUP($AX28&amp;"_"&amp;$BC$14,データシート1!$A:$BS,MATCH($BC$12&amp;"_"&amp;BG$20,データシート1!$A$1:$BS$1,0),0)</f>
        <v>0.72165727040022909</v>
      </c>
      <c r="BH28" s="40">
        <f>VLOOKUP($AX28&amp;"_"&amp;$BC$14,データシート1!$A:$BS,MATCH($BC$12&amp;"_"&amp;BH$20,データシート1!$A$1:$BS$1,0),0)</f>
        <v>2.1378636983972461</v>
      </c>
      <c r="BI28" s="40">
        <f>VLOOKUP($AX28&amp;"_"&amp;$BC$14,データシート1!$A:$BS,MATCH($BC$12&amp;"_"&amp;BI$20,データシート1!$A$1:$BS$1,0),0)</f>
        <v>7.7874365459802277</v>
      </c>
      <c r="BJ28" s="40">
        <f>VLOOKUP($AX28&amp;"_"&amp;$BC$14,データシート1!$A:$BS,MATCH($BC$12&amp;"_"&amp;BJ$20,データシート1!$A$1:$BS$1,0),0)</f>
        <v>13.274045435573933</v>
      </c>
      <c r="BK28" s="40">
        <f t="shared" si="1"/>
        <v>13.772386219751354</v>
      </c>
      <c r="BL28" s="40">
        <f t="shared" si="2"/>
        <v>13.386295375701561</v>
      </c>
      <c r="BM28" s="40">
        <f>VLOOKUP($AX28&amp;"_"&amp;$BC$14,データシート1!$A:$BS,MATCH($BC$12&amp;"_"&amp;BM$20,データシート1!$A$1:$BS$1,0),0)</f>
        <v>5.429803456774235</v>
      </c>
      <c r="BN28" s="40">
        <f>VLOOKUP($AX28&amp;"_"&amp;$BC$14,データシート1!$A:$BS,MATCH($BC$12&amp;"_"&amp;BN$20,データシート1!$A$1:$BS$1,0),0)</f>
        <v>7.9564919189273269</v>
      </c>
      <c r="BO28" s="40">
        <f>VLOOKUP($AX28&amp;"_"&amp;$BC$14,データシート1!$A:$BS,MATCH($BC$12&amp;"_"&amp;BO$20,データシート1!$A$1:$BS$1,0),0)</f>
        <v>0.38609084404979283</v>
      </c>
      <c r="BP28" s="40">
        <f>VLOOKUP($AX28&amp;"_"&amp;$BC$14,データシート1!$A:$BS,MATCH($BC$12&amp;"_"&amp;BP$20,データシート1!$A$1:$BS$1,0),0)</f>
        <v>0</v>
      </c>
      <c r="BQ28" s="40">
        <f>VLOOKUP($AX28&amp;"_"&amp;$BC$14,データシート1!$A:$BS,MATCH($BC$12&amp;"_"&amp;BQ$20,データシート1!$A$1:$BS$1,0),0)</f>
        <v>0.63030786559385232</v>
      </c>
      <c r="BR28" s="41">
        <f t="shared" si="3"/>
        <v>38.323697035696838</v>
      </c>
      <c r="BT28" s="134" t="str">
        <f t="shared" si="4"/>
        <v>新十津川町</v>
      </c>
      <c r="BU28" s="38">
        <f t="shared" si="25"/>
        <v>38.323697035696838</v>
      </c>
      <c r="BV28" s="69">
        <f t="shared" si="16"/>
        <v>7.4614956018829726E-2</v>
      </c>
      <c r="BW28" s="69">
        <f t="shared" si="5"/>
        <v>0</v>
      </c>
      <c r="BX28" s="69">
        <f t="shared" si="5"/>
        <v>1.8830575498184246E-2</v>
      </c>
      <c r="BY28" s="69">
        <f t="shared" si="5"/>
        <v>5.5784380520645493E-2</v>
      </c>
      <c r="BZ28" s="69">
        <f t="shared" si="5"/>
        <v>0.20320159974979901</v>
      </c>
      <c r="CA28" s="69">
        <f t="shared" si="5"/>
        <v>0.34636651634130561</v>
      </c>
      <c r="CB28" s="69">
        <f t="shared" si="5"/>
        <v>0.3593699795435441</v>
      </c>
      <c r="CC28" s="69">
        <f t="shared" si="5"/>
        <v>0.34929551194481095</v>
      </c>
      <c r="CD28" s="69">
        <f t="shared" si="5"/>
        <v>0.14168266312398337</v>
      </c>
      <c r="CE28" s="69">
        <f t="shared" si="5"/>
        <v>0.20761284882082762</v>
      </c>
      <c r="CF28" s="69">
        <f t="shared" si="5"/>
        <v>1.0074467598733133E-2</v>
      </c>
      <c r="CG28" s="69">
        <f t="shared" si="5"/>
        <v>0</v>
      </c>
      <c r="CH28" s="69">
        <f t="shared" si="5"/>
        <v>1.6446948346521689E-2</v>
      </c>
      <c r="CI28" s="135">
        <f t="shared" si="6"/>
        <v>1</v>
      </c>
      <c r="CK28" s="136" t="str">
        <f t="shared" si="7"/>
        <v>新十津川町</v>
      </c>
      <c r="CL28" s="137">
        <f t="shared" si="17"/>
        <v>2.859520968797475</v>
      </c>
      <c r="CM28" s="75">
        <f t="shared" si="18"/>
        <v>0</v>
      </c>
      <c r="CN28" s="76">
        <f t="shared" si="19"/>
        <v>0</v>
      </c>
      <c r="CO28" s="75">
        <f t="shared" si="20"/>
        <v>0</v>
      </c>
      <c r="CP28" s="76">
        <f t="shared" si="8"/>
        <v>0.72165727040022909</v>
      </c>
      <c r="CQ28" s="75">
        <f t="shared" si="21"/>
        <v>0</v>
      </c>
      <c r="CR28" s="76">
        <f t="shared" si="9"/>
        <v>2.1378636983972461</v>
      </c>
      <c r="CS28" s="75">
        <f t="shared" si="22"/>
        <v>0</v>
      </c>
      <c r="CT28" s="76">
        <f t="shared" si="10"/>
        <v>7.7874365459802277</v>
      </c>
      <c r="CU28" s="77">
        <f t="shared" si="23"/>
        <v>0</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0</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0</v>
      </c>
      <c r="DM28" s="18"/>
      <c r="DN28" s="139">
        <f t="shared" si="26"/>
        <v>0</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01646</v>
      </c>
      <c r="AY29" s="20" t="str">
        <f>IF(IFERROR(比較地域マスタ!$Z14,"")=0,"",IFERROR(比較地域マスタ!$Z14,""))</f>
        <v>本別町</v>
      </c>
      <c r="BB29" s="122" t="str">
        <f t="shared" si="0"/>
        <v>01646</v>
      </c>
      <c r="BC29" s="123" t="str">
        <f t="shared" si="0"/>
        <v>本別町</v>
      </c>
      <c r="BD29" s="40">
        <f t="shared" si="14"/>
        <v>114.23640489632994</v>
      </c>
      <c r="BE29" s="40">
        <f t="shared" si="15"/>
        <v>67.555603802751264</v>
      </c>
      <c r="BF29" s="40">
        <f>VLOOKUP($AX29&amp;"_"&amp;$BC$14,データシート1!$A:$BS,MATCH($BC$12&amp;"_"&amp;BF$20,データシート1!$A$1:$BS$1,0),0)</f>
        <v>56.607762919974263</v>
      </c>
      <c r="BG29" s="40">
        <f>VLOOKUP($AX29&amp;"_"&amp;$BC$14,データシート1!$A:$BS,MATCH($BC$12&amp;"_"&amp;BG$20,データシート1!$A$1:$BS$1,0),0)</f>
        <v>1.0359273720261351</v>
      </c>
      <c r="BH29" s="40">
        <f>VLOOKUP($AX29&amp;"_"&amp;$BC$14,データシート1!$A:$BS,MATCH($BC$12&amp;"_"&amp;BH$20,データシート1!$A$1:$BS$1,0),0)</f>
        <v>9.9119135107508693</v>
      </c>
      <c r="BI29" s="40">
        <f>VLOOKUP($AX29&amp;"_"&amp;$BC$14,データシート1!$A:$BS,MATCH($BC$12&amp;"_"&amp;BI$20,データシート1!$A$1:$BS$1,0),0)</f>
        <v>9.8893750062419397</v>
      </c>
      <c r="BJ29" s="40">
        <f>VLOOKUP($AX29&amp;"_"&amp;$BC$14,データシート1!$A:$BS,MATCH($BC$12&amp;"_"&amp;BJ$20,データシート1!$A$1:$BS$1,0),0)</f>
        <v>15.950192572953538</v>
      </c>
      <c r="BK29" s="40">
        <f t="shared" si="1"/>
        <v>20.224662069740898</v>
      </c>
      <c r="BL29" s="40">
        <f t="shared" si="2"/>
        <v>19.827663039046449</v>
      </c>
      <c r="BM29" s="40">
        <f>VLOOKUP($AX29&amp;"_"&amp;$BC$14,データシート1!$A:$BS,MATCH($BC$12&amp;"_"&amp;BM$20,データシート1!$A$1:$BS$1,0),0)</f>
        <v>6.8978095975361349</v>
      </c>
      <c r="BN29" s="40">
        <f>VLOOKUP($AX29&amp;"_"&amp;$BC$14,データシート1!$A:$BS,MATCH($BC$12&amp;"_"&amp;BN$20,データシート1!$A$1:$BS$1,0),0)</f>
        <v>12.929853441510314</v>
      </c>
      <c r="BO29" s="40">
        <f>VLOOKUP($AX29&amp;"_"&amp;$BC$14,データシート1!$A:$BS,MATCH($BC$12&amp;"_"&amp;BO$20,データシート1!$A$1:$BS$1,0),0)</f>
        <v>0.39699903069444942</v>
      </c>
      <c r="BP29" s="40">
        <f>VLOOKUP($AX29&amp;"_"&amp;$BC$14,データシート1!$A:$BS,MATCH($BC$12&amp;"_"&amp;BP$20,データシート1!$A$1:$BS$1,0),0)</f>
        <v>0</v>
      </c>
      <c r="BQ29" s="40">
        <f>VLOOKUP($AX29&amp;"_"&amp;$BC$14,データシート1!$A:$BS,MATCH($BC$12&amp;"_"&amp;BQ$20,データシート1!$A$1:$BS$1,0),0)</f>
        <v>0.6165714446423084</v>
      </c>
      <c r="BR29" s="41">
        <f t="shared" si="3"/>
        <v>114.23640489632994</v>
      </c>
      <c r="BT29" s="134" t="str">
        <f t="shared" si="4"/>
        <v>本別町</v>
      </c>
      <c r="BU29" s="38">
        <f t="shared" si="25"/>
        <v>114.23640489632994</v>
      </c>
      <c r="BV29" s="69">
        <f t="shared" si="16"/>
        <v>0.59136668266178616</v>
      </c>
      <c r="BW29" s="69">
        <f t="shared" si="5"/>
        <v>0.49553172625964609</v>
      </c>
      <c r="BX29" s="69">
        <f t="shared" si="5"/>
        <v>9.0682770782767874E-3</v>
      </c>
      <c r="BY29" s="69">
        <f t="shared" si="5"/>
        <v>8.6766679323863311E-2</v>
      </c>
      <c r="BZ29" s="69">
        <f t="shared" si="5"/>
        <v>8.6569382284190338E-2</v>
      </c>
      <c r="CA29" s="69">
        <f t="shared" si="5"/>
        <v>0.13962442697166819</v>
      </c>
      <c r="CB29" s="69">
        <f t="shared" si="5"/>
        <v>0.17704217922557061</v>
      </c>
      <c r="CC29" s="69">
        <f t="shared" si="5"/>
        <v>0.17356693828941958</v>
      </c>
      <c r="CD29" s="69">
        <f t="shared" si="5"/>
        <v>6.0381886175391537E-2</v>
      </c>
      <c r="CE29" s="69">
        <f t="shared" si="5"/>
        <v>0.11318505211402806</v>
      </c>
      <c r="CF29" s="69">
        <f t="shared" si="5"/>
        <v>3.475240936151027E-3</v>
      </c>
      <c r="CG29" s="69">
        <f t="shared" si="5"/>
        <v>0</v>
      </c>
      <c r="CH29" s="69">
        <f t="shared" si="5"/>
        <v>5.3973288567847506E-3</v>
      </c>
      <c r="CI29" s="135">
        <f t="shared" si="6"/>
        <v>1</v>
      </c>
      <c r="CK29" s="136" t="str">
        <f t="shared" si="7"/>
        <v>本別町</v>
      </c>
      <c r="CL29" s="137">
        <f t="shared" si="17"/>
        <v>67.555603802751264</v>
      </c>
      <c r="CM29" s="75">
        <f t="shared" si="18"/>
        <v>0.96539733684304574</v>
      </c>
      <c r="CN29" s="76">
        <f t="shared" si="19"/>
        <v>56.607762919974263</v>
      </c>
      <c r="CO29" s="75">
        <f t="shared" si="20"/>
        <v>1</v>
      </c>
      <c r="CP29" s="76">
        <f t="shared" si="8"/>
        <v>1.0359273720261351</v>
      </c>
      <c r="CQ29" s="75">
        <f t="shared" si="21"/>
        <v>0</v>
      </c>
      <c r="CR29" s="76">
        <f t="shared" si="9"/>
        <v>9.9119135107508693</v>
      </c>
      <c r="CS29" s="75">
        <f t="shared" si="22"/>
        <v>0</v>
      </c>
      <c r="CT29" s="76">
        <f t="shared" si="10"/>
        <v>9.8893750062419397</v>
      </c>
      <c r="CU29" s="77">
        <f t="shared" si="23"/>
        <v>0</v>
      </c>
      <c r="CV29" s="18"/>
      <c r="CW29" s="1078">
        <f t="shared" si="24"/>
        <v>65.218000000000004</v>
      </c>
      <c r="CX29" s="1081">
        <f>VLOOKUP($AX29&amp;"_"&amp;$CW$14,データシート1!$A:$BS,MATCH($CW$12&amp;"_"&amp;CX$20,データシート1!$A$1:$BS$1,0),0)</f>
        <v>65.218000000000004</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65.218000000000004</v>
      </c>
      <c r="DE29" s="18"/>
      <c r="DF29" s="138">
        <f>VLOOKUP($AX29&amp;"_"&amp;$DF$14,データシート1!$A:$BS,MATCH($DF$12&amp;"_"&amp;DF$20,データシート1!$A$1:$BS$1,0),0)</f>
        <v>2</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2</v>
      </c>
      <c r="DM29" s="18"/>
      <c r="DN29" s="139">
        <f t="shared" si="26"/>
        <v>1</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46491</v>
      </c>
      <c r="AY30" s="20" t="str">
        <f>IF(IFERROR(比較地域マスタ!$Z15,"")=0,"",IFERROR(比較地域マスタ!$Z15,""))</f>
        <v>南大隅町</v>
      </c>
      <c r="BB30" s="122" t="str">
        <f t="shared" si="0"/>
        <v>46491</v>
      </c>
      <c r="BC30" s="123" t="str">
        <f t="shared" si="0"/>
        <v>南大隅町</v>
      </c>
      <c r="BD30" s="40">
        <f t="shared" si="14"/>
        <v>45.615502199415538</v>
      </c>
      <c r="BE30" s="40">
        <f t="shared" si="15"/>
        <v>12.85317833031198</v>
      </c>
      <c r="BF30" s="40">
        <f>VLOOKUP($AX30&amp;"_"&amp;$BC$14,データシート1!$A:$BS,MATCH($BC$12&amp;"_"&amp;BF$20,データシート1!$A$1:$BS$1,0),0)</f>
        <v>0.39144835820145563</v>
      </c>
      <c r="BG30" s="40">
        <f>VLOOKUP($AX30&amp;"_"&amp;$BC$14,データシート1!$A:$BS,MATCH($BC$12&amp;"_"&amp;BG$20,データシート1!$A$1:$BS$1,0),0)</f>
        <v>0.47939823407109483</v>
      </c>
      <c r="BH30" s="40">
        <f>VLOOKUP($AX30&amp;"_"&amp;$BC$14,データシート1!$A:$BS,MATCH($BC$12&amp;"_"&amp;BH$20,データシート1!$A$1:$BS$1,0),0)</f>
        <v>11.982331738039429</v>
      </c>
      <c r="BI30" s="40">
        <f>VLOOKUP($AX30&amp;"_"&amp;$BC$14,データシート1!$A:$BS,MATCH($BC$12&amp;"_"&amp;BI$20,データシート1!$A$1:$BS$1,0),0)</f>
        <v>5.0561534187758594</v>
      </c>
      <c r="BJ30" s="40">
        <f>VLOOKUP($AX30&amp;"_"&amp;$BC$14,データシート1!$A:$BS,MATCH($BC$12&amp;"_"&amp;BJ$20,データシート1!$A$1:$BS$1,0),0)</f>
        <v>7.7377902246991566</v>
      </c>
      <c r="BK30" s="40">
        <f t="shared" si="1"/>
        <v>18.95472997068044</v>
      </c>
      <c r="BL30" s="40">
        <f t="shared" si="2"/>
        <v>16.807030187361939</v>
      </c>
      <c r="BM30" s="40">
        <f>VLOOKUP($AX30&amp;"_"&amp;$BC$14,データシート1!$A:$BS,MATCH($BC$12&amp;"_"&amp;BM$20,データシート1!$A$1:$BS$1,0),0)</f>
        <v>5.6635089148364246</v>
      </c>
      <c r="BN30" s="40">
        <f>VLOOKUP($AX30&amp;"_"&amp;$BC$14,データシート1!$A:$BS,MATCH($BC$12&amp;"_"&amp;BN$20,データシート1!$A$1:$BS$1,0),0)</f>
        <v>11.143521272525515</v>
      </c>
      <c r="BO30" s="40">
        <f>VLOOKUP($AX30&amp;"_"&amp;$BC$14,データシート1!$A:$BS,MATCH($BC$12&amp;"_"&amp;BO$20,データシート1!$A$1:$BS$1,0),0)</f>
        <v>0.40047785778652917</v>
      </c>
      <c r="BP30" s="40">
        <f>VLOOKUP($AX30&amp;"_"&amp;$BC$14,データシート1!$A:$BS,MATCH($BC$12&amp;"_"&amp;BP$20,データシート1!$A$1:$BS$1,0),0)</f>
        <v>1.7472219255319721</v>
      </c>
      <c r="BQ30" s="40">
        <f>VLOOKUP($AX30&amp;"_"&amp;$BC$14,データシート1!$A:$BS,MATCH($BC$12&amp;"_"&amp;BQ$20,データシート1!$A$1:$BS$1,0),0)</f>
        <v>1.0136502549480959</v>
      </c>
      <c r="BR30" s="41">
        <f t="shared" si="3"/>
        <v>45.615502199415538</v>
      </c>
      <c r="BT30" s="134" t="str">
        <f t="shared" si="4"/>
        <v>南大隅町</v>
      </c>
      <c r="BU30" s="38">
        <f t="shared" si="25"/>
        <v>45.615502199415538</v>
      </c>
      <c r="BV30" s="69">
        <f t="shared" si="16"/>
        <v>0.28177215443386405</v>
      </c>
      <c r="BW30" s="69">
        <f t="shared" si="5"/>
        <v>8.5814764570644395E-3</v>
      </c>
      <c r="BX30" s="69">
        <f t="shared" si="5"/>
        <v>1.0509546337456245E-2</v>
      </c>
      <c r="BY30" s="69">
        <f t="shared" si="5"/>
        <v>0.26268113163934337</v>
      </c>
      <c r="BZ30" s="69">
        <f t="shared" si="5"/>
        <v>0.11084287522851481</v>
      </c>
      <c r="CA30" s="69">
        <f t="shared" si="5"/>
        <v>0.16963071437583119</v>
      </c>
      <c r="CB30" s="69">
        <f t="shared" si="5"/>
        <v>0.41553263817674913</v>
      </c>
      <c r="CC30" s="69">
        <f t="shared" si="5"/>
        <v>0.36844996496777105</v>
      </c>
      <c r="CD30" s="69">
        <f t="shared" si="5"/>
        <v>0.124157548240453</v>
      </c>
      <c r="CE30" s="69">
        <f t="shared" si="5"/>
        <v>0.24429241672731808</v>
      </c>
      <c r="CF30" s="69">
        <f t="shared" si="5"/>
        <v>8.779424504322576E-3</v>
      </c>
      <c r="CG30" s="69">
        <f t="shared" si="5"/>
        <v>3.8303248704655471E-2</v>
      </c>
      <c r="CH30" s="69">
        <f t="shared" si="5"/>
        <v>2.2221617785040709E-2</v>
      </c>
      <c r="CI30" s="135">
        <f t="shared" si="6"/>
        <v>1</v>
      </c>
      <c r="CK30" s="136" t="str">
        <f t="shared" si="7"/>
        <v>南大隅町</v>
      </c>
      <c r="CL30" s="137">
        <f t="shared" si="17"/>
        <v>12.85317833031198</v>
      </c>
      <c r="CM30" s="75">
        <f t="shared" si="18"/>
        <v>0</v>
      </c>
      <c r="CN30" s="76">
        <f t="shared" si="19"/>
        <v>0.39144835820145563</v>
      </c>
      <c r="CO30" s="75">
        <f t="shared" si="20"/>
        <v>0</v>
      </c>
      <c r="CP30" s="76">
        <f t="shared" si="8"/>
        <v>0.47939823407109483</v>
      </c>
      <c r="CQ30" s="75">
        <f t="shared" si="21"/>
        <v>0</v>
      </c>
      <c r="CR30" s="76">
        <f t="shared" si="9"/>
        <v>11.982331738039429</v>
      </c>
      <c r="CS30" s="75">
        <f t="shared" si="22"/>
        <v>0</v>
      </c>
      <c r="CT30" s="76">
        <f t="shared" si="10"/>
        <v>5.0561534187758594</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0</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0</v>
      </c>
      <c r="DM30" s="18"/>
      <c r="DN30" s="139">
        <f t="shared" si="26"/>
        <v>0</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01484</v>
      </c>
      <c r="AY31" s="20" t="str">
        <f>IF(IFERROR(比較地域マスタ!$Z16,"")=0,"",IFERROR(比較地域マスタ!$Z16,""))</f>
        <v>羽幌町</v>
      </c>
      <c r="BB31" s="122" t="str">
        <f t="shared" si="0"/>
        <v>01484</v>
      </c>
      <c r="BC31" s="123" t="str">
        <f t="shared" si="0"/>
        <v>羽幌町</v>
      </c>
      <c r="BD31" s="40">
        <f t="shared" si="14"/>
        <v>70.049076992304649</v>
      </c>
      <c r="BE31" s="40">
        <f t="shared" si="15"/>
        <v>25.174603782944402</v>
      </c>
      <c r="BF31" s="40">
        <f>VLOOKUP($AX31&amp;"_"&amp;$BC$14,データシート1!$A:$BS,MATCH($BC$12&amp;"_"&amp;BF$20,データシート1!$A$1:$BS$1,0),0)</f>
        <v>9.8646954644253473</v>
      </c>
      <c r="BG31" s="40">
        <f>VLOOKUP($AX31&amp;"_"&amp;$BC$14,データシート1!$A:$BS,MATCH($BC$12&amp;"_"&amp;BG$20,データシート1!$A$1:$BS$1,0),0)</f>
        <v>0.58780148637438012</v>
      </c>
      <c r="BH31" s="40">
        <f>VLOOKUP($AX31&amp;"_"&amp;$BC$14,データシート1!$A:$BS,MATCH($BC$12&amp;"_"&amp;BH$20,データシート1!$A$1:$BS$1,0),0)</f>
        <v>14.722106832144673</v>
      </c>
      <c r="BI31" s="40">
        <f>VLOOKUP($AX31&amp;"_"&amp;$BC$14,データシート1!$A:$BS,MATCH($BC$12&amp;"_"&amp;BI$20,データシート1!$A$1:$BS$1,0),0)</f>
        <v>10.286556583658696</v>
      </c>
      <c r="BJ31" s="40">
        <f>VLOOKUP($AX31&amp;"_"&amp;$BC$14,データシート1!$A:$BS,MATCH($BC$12&amp;"_"&amp;BJ$20,データシート1!$A$1:$BS$1,0),0)</f>
        <v>15.647903527535245</v>
      </c>
      <c r="BK31" s="40">
        <f t="shared" si="1"/>
        <v>18.940013098166304</v>
      </c>
      <c r="BL31" s="40">
        <f t="shared" si="2"/>
        <v>13.178507670374328</v>
      </c>
      <c r="BM31" s="40">
        <f>VLOOKUP($AX31&amp;"_"&amp;$BC$14,データシート1!$A:$BS,MATCH($BC$12&amp;"_"&amp;BM$20,データシート1!$A$1:$BS$1,0),0)</f>
        <v>5.1023359287110459</v>
      </c>
      <c r="BN31" s="40">
        <f>VLOOKUP($AX31&amp;"_"&amp;$BC$14,データシート1!$A:$BS,MATCH($BC$12&amp;"_"&amp;BN$20,データシート1!$A$1:$BS$1,0),0)</f>
        <v>8.0761717416632823</v>
      </c>
      <c r="BO31" s="40">
        <f>VLOOKUP($AX31&amp;"_"&amp;$BC$14,データシート1!$A:$BS,MATCH($BC$12&amp;"_"&amp;BO$20,データシート1!$A$1:$BS$1,0),0)</f>
        <v>0.39275368237869118</v>
      </c>
      <c r="BP31" s="40">
        <f>VLOOKUP($AX31&amp;"_"&amp;$BC$14,データシート1!$A:$BS,MATCH($BC$12&amp;"_"&amp;BP$20,データシート1!$A$1:$BS$1,0),0)</f>
        <v>5.3687517454132863</v>
      </c>
      <c r="BQ31" s="40">
        <f>VLOOKUP($AX31&amp;"_"&amp;$BC$14,データシート1!$A:$BS,MATCH($BC$12&amp;"_"&amp;BQ$20,データシート1!$A$1:$BS$1,0),0)</f>
        <v>0</v>
      </c>
      <c r="BR31" s="41">
        <f t="shared" si="3"/>
        <v>70.049076992304649</v>
      </c>
      <c r="BT31" s="134" t="str">
        <f t="shared" si="4"/>
        <v>羽幌町</v>
      </c>
      <c r="BU31" s="38">
        <f t="shared" si="25"/>
        <v>70.049076992304649</v>
      </c>
      <c r="BV31" s="69">
        <f t="shared" si="16"/>
        <v>0.35938523195259231</v>
      </c>
      <c r="BW31" s="69">
        <f t="shared" si="5"/>
        <v>0.14082548818607629</v>
      </c>
      <c r="BX31" s="69">
        <f t="shared" si="5"/>
        <v>8.3912809649005649E-3</v>
      </c>
      <c r="BY31" s="69">
        <f t="shared" si="5"/>
        <v>0.21016846280161541</v>
      </c>
      <c r="BZ31" s="69">
        <f t="shared" si="5"/>
        <v>0.14684785332415931</v>
      </c>
      <c r="CA31" s="69">
        <f t="shared" si="5"/>
        <v>0.22338486386129355</v>
      </c>
      <c r="CB31" s="69">
        <f t="shared" si="5"/>
        <v>0.27038205086195483</v>
      </c>
      <c r="CC31" s="69">
        <f t="shared" si="5"/>
        <v>0.18813249561906539</v>
      </c>
      <c r="CD31" s="69">
        <f t="shared" si="5"/>
        <v>7.2839445540040029E-2</v>
      </c>
      <c r="CE31" s="69">
        <f t="shared" si="5"/>
        <v>0.11529305007902535</v>
      </c>
      <c r="CF31" s="69">
        <f t="shared" si="5"/>
        <v>5.606835939063662E-3</v>
      </c>
      <c r="CG31" s="69">
        <f t="shared" si="5"/>
        <v>7.6642719303825782E-2</v>
      </c>
      <c r="CH31" s="69">
        <f t="shared" si="5"/>
        <v>0</v>
      </c>
      <c r="CI31" s="135">
        <f t="shared" si="6"/>
        <v>1</v>
      </c>
      <c r="CK31" s="136" t="str">
        <f t="shared" si="7"/>
        <v>羽幌町</v>
      </c>
      <c r="CL31" s="137">
        <f t="shared" si="17"/>
        <v>25.174603782944402</v>
      </c>
      <c r="CM31" s="75">
        <f t="shared" si="18"/>
        <v>0</v>
      </c>
      <c r="CN31" s="76">
        <f t="shared" si="19"/>
        <v>9.8646954644253473</v>
      </c>
      <c r="CO31" s="75">
        <f t="shared" si="20"/>
        <v>0</v>
      </c>
      <c r="CP31" s="76">
        <f t="shared" si="8"/>
        <v>0.58780148637438012</v>
      </c>
      <c r="CQ31" s="75">
        <f t="shared" si="21"/>
        <v>0</v>
      </c>
      <c r="CR31" s="76">
        <f t="shared" si="9"/>
        <v>14.722106832144673</v>
      </c>
      <c r="CS31" s="75">
        <f t="shared" si="22"/>
        <v>0</v>
      </c>
      <c r="CT31" s="76">
        <f t="shared" si="10"/>
        <v>10.286556583658696</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0</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0</v>
      </c>
      <c r="DM31" s="18"/>
      <c r="DN31" s="139">
        <f t="shared" si="26"/>
        <v>0</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46532</v>
      </c>
      <c r="AY32" s="20" t="str">
        <f>IF(IFERROR(比較地域マスタ!$Z17,"")=0,"",IFERROR(比較地域マスタ!$Z17,""))</f>
        <v>伊仙町</v>
      </c>
      <c r="AZ32" s="18"/>
      <c r="BA32" s="18"/>
      <c r="BB32" s="122" t="str">
        <f t="shared" si="0"/>
        <v>46532</v>
      </c>
      <c r="BC32" s="123" t="str">
        <f t="shared" si="0"/>
        <v>伊仙町</v>
      </c>
      <c r="BD32" s="40">
        <f t="shared" si="14"/>
        <v>35.901663770112933</v>
      </c>
      <c r="BE32" s="40">
        <f t="shared" si="15"/>
        <v>3.7277271180857801</v>
      </c>
      <c r="BF32" s="40">
        <f>VLOOKUP($AX32&amp;"_"&amp;$BC$14,データシート1!$A:$BS,MATCH($BC$12&amp;"_"&amp;BF$20,データシート1!$A$1:$BS$1,0),0)</f>
        <v>0.87769494650700219</v>
      </c>
      <c r="BG32" s="40">
        <f>VLOOKUP($AX32&amp;"_"&amp;$BC$14,データシート1!$A:$BS,MATCH($BC$12&amp;"_"&amp;BG$20,データシート1!$A$1:$BS$1,0),0)</f>
        <v>0.66378217025228525</v>
      </c>
      <c r="BH32" s="40">
        <f>VLOOKUP($AX32&amp;"_"&amp;$BC$14,データシート1!$A:$BS,MATCH($BC$12&amp;"_"&amp;BH$20,データシート1!$A$1:$BS$1,0),0)</f>
        <v>2.1862500013264925</v>
      </c>
      <c r="BI32" s="40">
        <f>VLOOKUP($AX32&amp;"_"&amp;$BC$14,データシート1!$A:$BS,MATCH($BC$12&amp;"_"&amp;BI$20,データシート1!$A$1:$BS$1,0),0)</f>
        <v>4.9649602709422274</v>
      </c>
      <c r="BJ32" s="40">
        <f>VLOOKUP($AX32&amp;"_"&amp;$BC$14,データシート1!$A:$BS,MATCH($BC$12&amp;"_"&amp;BJ$20,データシート1!$A$1:$BS$1,0),0)</f>
        <v>7.0207279892165646</v>
      </c>
      <c r="BK32" s="40">
        <f t="shared" si="1"/>
        <v>19.374384278683486</v>
      </c>
      <c r="BL32" s="40">
        <f t="shared" si="2"/>
        <v>18.98953166122579</v>
      </c>
      <c r="BM32" s="40">
        <f>VLOOKUP($AX32&amp;"_"&amp;$BC$14,データシート1!$A:$BS,MATCH($BC$12&amp;"_"&amp;BM$20,データシート1!$A$1:$BS$1,0),0)</f>
        <v>4.5215708682571014</v>
      </c>
      <c r="BN32" s="40">
        <f>VLOOKUP($AX32&amp;"_"&amp;$BC$14,データシート1!$A:$BS,MATCH($BC$12&amp;"_"&amp;BN$20,データシート1!$A$1:$BS$1,0),0)</f>
        <v>14.46796079296869</v>
      </c>
      <c r="BO32" s="40">
        <f>VLOOKUP($AX32&amp;"_"&amp;$BC$14,データシート1!$A:$BS,MATCH($BC$12&amp;"_"&amp;BO$20,データシート1!$A$1:$BS$1,0),0)</f>
        <v>0.38485261745769667</v>
      </c>
      <c r="BP32" s="40">
        <f>VLOOKUP($AX32&amp;"_"&amp;$BC$14,データシート1!$A:$BS,MATCH($BC$12&amp;"_"&amp;BP$20,データシート1!$A$1:$BS$1,0),0)</f>
        <v>0</v>
      </c>
      <c r="BQ32" s="40">
        <f>VLOOKUP($AX32&amp;"_"&amp;$BC$14,データシート1!$A:$BS,MATCH($BC$12&amp;"_"&amp;BQ$20,データシート1!$A$1:$BS$1,0),0)</f>
        <v>0.81386411318487428</v>
      </c>
      <c r="BR32" s="41">
        <f t="shared" si="3"/>
        <v>35.901663770112933</v>
      </c>
      <c r="BS32" s="23"/>
      <c r="BT32" s="134" t="str">
        <f t="shared" si="4"/>
        <v>伊仙町</v>
      </c>
      <c r="BU32" s="38">
        <f t="shared" si="25"/>
        <v>35.901663770112933</v>
      </c>
      <c r="BV32" s="69">
        <f t="shared" si="16"/>
        <v>0.10383159794363074</v>
      </c>
      <c r="BW32" s="69">
        <f t="shared" si="5"/>
        <v>2.4447194206014964E-2</v>
      </c>
      <c r="BX32" s="69">
        <f t="shared" si="5"/>
        <v>1.8488897186009084E-2</v>
      </c>
      <c r="BY32" s="69">
        <f t="shared" si="5"/>
        <v>6.0895506551606686E-2</v>
      </c>
      <c r="BZ32" s="69">
        <f t="shared" si="5"/>
        <v>0.13829331985097051</v>
      </c>
      <c r="CA32" s="69">
        <f t="shared" si="5"/>
        <v>0.19555439085419524</v>
      </c>
      <c r="CB32" s="69">
        <f t="shared" si="5"/>
        <v>0.53965143238882662</v>
      </c>
      <c r="CC32" s="69">
        <f t="shared" si="5"/>
        <v>0.52893180056557743</v>
      </c>
      <c r="CD32" s="69">
        <f t="shared" si="5"/>
        <v>0.1259432124708709</v>
      </c>
      <c r="CE32" s="69">
        <f t="shared" si="5"/>
        <v>0.40298858809470656</v>
      </c>
      <c r="CF32" s="69">
        <f t="shared" si="5"/>
        <v>1.0719631823249235E-2</v>
      </c>
      <c r="CG32" s="69">
        <f t="shared" si="5"/>
        <v>0</v>
      </c>
      <c r="CH32" s="69">
        <f t="shared" si="5"/>
        <v>2.2669258962376891E-2</v>
      </c>
      <c r="CI32" s="135">
        <f t="shared" si="6"/>
        <v>1</v>
      </c>
      <c r="CJ32" s="18"/>
      <c r="CK32" s="136" t="str">
        <f t="shared" si="7"/>
        <v>伊仙町</v>
      </c>
      <c r="CL32" s="137">
        <f t="shared" si="17"/>
        <v>3.7277271180857801</v>
      </c>
      <c r="CM32" s="75">
        <f t="shared" si="18"/>
        <v>0</v>
      </c>
      <c r="CN32" s="76">
        <f t="shared" si="19"/>
        <v>0.87769494650700219</v>
      </c>
      <c r="CO32" s="75">
        <f t="shared" si="20"/>
        <v>0</v>
      </c>
      <c r="CP32" s="76">
        <f t="shared" si="8"/>
        <v>0.66378217025228525</v>
      </c>
      <c r="CQ32" s="75">
        <f t="shared" si="21"/>
        <v>0</v>
      </c>
      <c r="CR32" s="76">
        <f t="shared" si="9"/>
        <v>2.1862500013264925</v>
      </c>
      <c r="CS32" s="75">
        <f t="shared" si="22"/>
        <v>0</v>
      </c>
      <c r="CT32" s="76">
        <f t="shared" si="10"/>
        <v>4.9649602709422274</v>
      </c>
      <c r="CU32" s="77">
        <f t="shared" si="23"/>
        <v>0</v>
      </c>
      <c r="CV32" s="18"/>
      <c r="CW32" s="1078">
        <f t="shared" si="24"/>
        <v>0</v>
      </c>
      <c r="CX32" s="1081">
        <f>VLOOKUP($AX32&amp;"_"&amp;$CW$14,データシート1!$A:$BS,MATCH($CW$12&amp;"_"&amp;CX$20,データシート1!$A$1:$BS$1,0),0)</f>
        <v>0</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0</v>
      </c>
      <c r="DE32" s="18"/>
      <c r="DF32" s="138">
        <f>VLOOKUP($AX32&amp;"_"&amp;$DF$14,データシート1!$A:$BS,MATCH($DF$12&amp;"_"&amp;DF$20,データシート1!$A$1:$BS$1,0),0)</f>
        <v>0</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0</v>
      </c>
      <c r="DM32" s="18"/>
      <c r="DN32" s="139">
        <f t="shared" si="26"/>
        <v>0</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01647</v>
      </c>
      <c r="AY33" s="20" t="str">
        <f>IF(IFERROR(比較地域マスタ!$Z18,"")=0,"",IFERROR(比較地域マスタ!$Z18,""))</f>
        <v>足寄町</v>
      </c>
      <c r="BB33" s="122" t="str">
        <f t="shared" si="0"/>
        <v>01647</v>
      </c>
      <c r="BC33" s="123" t="str">
        <f t="shared" si="0"/>
        <v>足寄町</v>
      </c>
      <c r="BD33" s="40">
        <f t="shared" si="14"/>
        <v>62.755824225356051</v>
      </c>
      <c r="BE33" s="40">
        <f t="shared" si="15"/>
        <v>19.653477231928811</v>
      </c>
      <c r="BF33" s="40">
        <f>VLOOKUP($AX33&amp;"_"&amp;$BC$14,データシート1!$A:$BS,MATCH($BC$12&amp;"_"&amp;BF$20,データシート1!$A$1:$BS$1,0),0)</f>
        <v>8.1825420413838135</v>
      </c>
      <c r="BG33" s="40">
        <f>VLOOKUP($AX33&amp;"_"&amp;$BC$14,データシート1!$A:$BS,MATCH($BC$12&amp;"_"&amp;BG$20,データシート1!$A$1:$BS$1,0),0)</f>
        <v>0.87879232121318218</v>
      </c>
      <c r="BH33" s="40">
        <f>VLOOKUP($AX33&amp;"_"&amp;$BC$14,データシート1!$A:$BS,MATCH($BC$12&amp;"_"&amp;BH$20,データシート1!$A$1:$BS$1,0),0)</f>
        <v>10.592142869331813</v>
      </c>
      <c r="BI33" s="40">
        <f>VLOOKUP($AX33&amp;"_"&amp;$BC$14,データシート1!$A:$BS,MATCH($BC$12&amp;"_"&amp;BI$20,データシート1!$A$1:$BS$1,0),0)</f>
        <v>9.6350002881210965</v>
      </c>
      <c r="BJ33" s="40">
        <f>VLOOKUP($AX33&amp;"_"&amp;$BC$14,データシート1!$A:$BS,MATCH($BC$12&amp;"_"&amp;BJ$20,データシート1!$A$1:$BS$1,0),0)</f>
        <v>15.381177899224989</v>
      </c>
      <c r="BK33" s="40">
        <f t="shared" si="1"/>
        <v>17.49746027234076</v>
      </c>
      <c r="BL33" s="40">
        <f t="shared" si="2"/>
        <v>17.103350437027867</v>
      </c>
      <c r="BM33" s="40">
        <f>VLOOKUP($AX33&amp;"_"&amp;$BC$14,データシート1!$A:$BS,MATCH($BC$12&amp;"_"&amp;BM$20,データシート1!$A$1:$BS$1,0),0)</f>
        <v>6.4961720738005146</v>
      </c>
      <c r="BN33" s="40">
        <f>VLOOKUP($AX33&amp;"_"&amp;$BC$14,データシート1!$A:$BS,MATCH($BC$12&amp;"_"&amp;BN$20,データシート1!$A$1:$BS$1,0),0)</f>
        <v>10.607178363227352</v>
      </c>
      <c r="BO33" s="40">
        <f>VLOOKUP($AX33&amp;"_"&amp;$BC$14,データシート1!$A:$BS,MATCH($BC$12&amp;"_"&amp;BO$20,データシート1!$A$1:$BS$1,0),0)</f>
        <v>0.39410983531289173</v>
      </c>
      <c r="BP33" s="40">
        <f>VLOOKUP($AX33&amp;"_"&amp;$BC$14,データシート1!$A:$BS,MATCH($BC$12&amp;"_"&amp;BP$20,データシート1!$A$1:$BS$1,0),0)</f>
        <v>0</v>
      </c>
      <c r="BQ33" s="40">
        <f>VLOOKUP($AX33&amp;"_"&amp;$BC$14,データシート1!$A:$BS,MATCH($BC$12&amp;"_"&amp;BQ$20,データシート1!$A$1:$BS$1,0),0)</f>
        <v>0.58870853374039289</v>
      </c>
      <c r="BR33" s="41">
        <f t="shared" si="3"/>
        <v>62.755824225356051</v>
      </c>
      <c r="BT33" s="134" t="str">
        <f t="shared" si="4"/>
        <v>足寄町</v>
      </c>
      <c r="BU33" s="38">
        <f t="shared" si="25"/>
        <v>62.755824225356051</v>
      </c>
      <c r="BV33" s="69">
        <f t="shared" si="16"/>
        <v>0.31317375677121551</v>
      </c>
      <c r="BW33" s="69">
        <f t="shared" si="5"/>
        <v>0.13038697431493082</v>
      </c>
      <c r="BX33" s="69">
        <f t="shared" si="5"/>
        <v>1.4003358764876397E-2</v>
      </c>
      <c r="BY33" s="69">
        <f t="shared" si="5"/>
        <v>0.16878342369140825</v>
      </c>
      <c r="BZ33" s="69">
        <f t="shared" si="5"/>
        <v>0.15353157108608481</v>
      </c>
      <c r="CA33" s="69">
        <f t="shared" si="5"/>
        <v>0.24509562401716226</v>
      </c>
      <c r="CB33" s="69">
        <f t="shared" si="5"/>
        <v>0.27881810952729125</v>
      </c>
      <c r="CC33" s="69">
        <f t="shared" si="5"/>
        <v>0.27253805759302541</v>
      </c>
      <c r="CD33" s="69">
        <f t="shared" si="5"/>
        <v>0.103515046674756</v>
      </c>
      <c r="CE33" s="69">
        <f t="shared" si="5"/>
        <v>0.16902301091826941</v>
      </c>
      <c r="CF33" s="69">
        <f t="shared" si="5"/>
        <v>6.2800519342657984E-3</v>
      </c>
      <c r="CG33" s="69">
        <f t="shared" si="5"/>
        <v>0</v>
      </c>
      <c r="CH33" s="69">
        <f t="shared" si="5"/>
        <v>9.380938598246142E-3</v>
      </c>
      <c r="CI33" s="135">
        <f t="shared" si="6"/>
        <v>1</v>
      </c>
      <c r="CK33" s="136" t="str">
        <f t="shared" si="7"/>
        <v>足寄町</v>
      </c>
      <c r="CL33" s="137">
        <f t="shared" si="17"/>
        <v>19.653477231928811</v>
      </c>
      <c r="CM33" s="75">
        <f t="shared" si="18"/>
        <v>0</v>
      </c>
      <c r="CN33" s="76">
        <f t="shared" si="19"/>
        <v>8.1825420413838135</v>
      </c>
      <c r="CO33" s="75">
        <f t="shared" si="20"/>
        <v>0</v>
      </c>
      <c r="CP33" s="76">
        <f t="shared" si="8"/>
        <v>0.87879232121318218</v>
      </c>
      <c r="CQ33" s="75">
        <f t="shared" si="21"/>
        <v>0</v>
      </c>
      <c r="CR33" s="76">
        <f t="shared" si="9"/>
        <v>10.592142869331813</v>
      </c>
      <c r="CS33" s="75">
        <f t="shared" si="22"/>
        <v>0</v>
      </c>
      <c r="CT33" s="76">
        <f t="shared" si="10"/>
        <v>9.6350002881210965</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06341</v>
      </c>
      <c r="AY34" s="20" t="str">
        <f>IF(IFERROR(比較地域マスタ!$Z19,"")=0,"",IFERROR(比較地域マスタ!$Z19,""))</f>
        <v>大石田町</v>
      </c>
      <c r="BB34" s="122" t="str">
        <f t="shared" si="0"/>
        <v>06341</v>
      </c>
      <c r="BC34" s="123" t="str">
        <f t="shared" si="0"/>
        <v>大石田町</v>
      </c>
      <c r="BD34" s="40">
        <f t="shared" si="14"/>
        <v>34.72237846568585</v>
      </c>
      <c r="BE34" s="40">
        <f t="shared" si="15"/>
        <v>5.2693315541291659</v>
      </c>
      <c r="BF34" s="40">
        <f>VLOOKUP($AX34&amp;"_"&amp;$BC$14,データシート1!$A:$BS,MATCH($BC$12&amp;"_"&amp;BF$20,データシート1!$A$1:$BS$1,0),0)</f>
        <v>3.6924532198595181</v>
      </c>
      <c r="BG34" s="40">
        <f>VLOOKUP($AX34&amp;"_"&amp;$BC$14,データシート1!$A:$BS,MATCH($BC$12&amp;"_"&amp;BG$20,データシート1!$A$1:$BS$1,0),0)</f>
        <v>0.92704550031285604</v>
      </c>
      <c r="BH34" s="40">
        <f>VLOOKUP($AX34&amp;"_"&amp;$BC$14,データシート1!$A:$BS,MATCH($BC$12&amp;"_"&amp;BH$20,データシート1!$A$1:$BS$1,0),0)</f>
        <v>0.64983283395679137</v>
      </c>
      <c r="BI34" s="40">
        <f>VLOOKUP($AX34&amp;"_"&amp;$BC$14,データシート1!$A:$BS,MATCH($BC$12&amp;"_"&amp;BI$20,データシート1!$A$1:$BS$1,0),0)</f>
        <v>4.7419281740223509</v>
      </c>
      <c r="BJ34" s="40">
        <f>VLOOKUP($AX34&amp;"_"&amp;$BC$14,データシート1!$A:$BS,MATCH($BC$12&amp;"_"&amp;BJ$20,データシート1!$A$1:$BS$1,0),0)</f>
        <v>9.072983781583174</v>
      </c>
      <c r="BK34" s="40">
        <f t="shared" si="1"/>
        <v>14.831480415791162</v>
      </c>
      <c r="BL34" s="40">
        <f t="shared" si="2"/>
        <v>14.435483759004601</v>
      </c>
      <c r="BM34" s="40">
        <f>VLOOKUP($AX34&amp;"_"&amp;$BC$14,データシート1!$A:$BS,MATCH($BC$12&amp;"_"&amp;BM$20,データシート1!$A$1:$BS$1,0),0)</f>
        <v>6.1421153020057</v>
      </c>
      <c r="BN34" s="40">
        <f>VLOOKUP($AX34&amp;"_"&amp;$BC$14,データシート1!$A:$BS,MATCH($BC$12&amp;"_"&amp;BN$20,データシート1!$A$1:$BS$1,0),0)</f>
        <v>8.2933684569989019</v>
      </c>
      <c r="BO34" s="40">
        <f>VLOOKUP($AX34&amp;"_"&amp;$BC$14,データシート1!$A:$BS,MATCH($BC$12&amp;"_"&amp;BO$20,データシート1!$A$1:$BS$1,0),0)</f>
        <v>0.3959966567865621</v>
      </c>
      <c r="BP34" s="40">
        <f>VLOOKUP($AX34&amp;"_"&amp;$BC$14,データシート1!$A:$BS,MATCH($BC$12&amp;"_"&amp;BP$20,データシート1!$A$1:$BS$1,0),0)</f>
        <v>0</v>
      </c>
      <c r="BQ34" s="40">
        <f>VLOOKUP($AX34&amp;"_"&amp;$BC$14,データシート1!$A:$BS,MATCH($BC$12&amp;"_"&amp;BQ$20,データシート1!$A$1:$BS$1,0),0)</f>
        <v>0.80665454015999993</v>
      </c>
      <c r="BR34" s="41">
        <f t="shared" si="3"/>
        <v>34.72237846568585</v>
      </c>
      <c r="BT34" s="134" t="str">
        <f t="shared" si="4"/>
        <v>大石田町</v>
      </c>
      <c r="BU34" s="38">
        <f t="shared" si="25"/>
        <v>34.72237846568585</v>
      </c>
      <c r="BV34" s="69">
        <f t="shared" si="16"/>
        <v>0.15175606588519119</v>
      </c>
      <c r="BW34" s="69">
        <f t="shared" si="5"/>
        <v>0.10634217421218882</v>
      </c>
      <c r="BX34" s="69">
        <f t="shared" si="5"/>
        <v>2.6698790269480022E-2</v>
      </c>
      <c r="BY34" s="69">
        <f t="shared" si="5"/>
        <v>1.8715101403522345E-2</v>
      </c>
      <c r="BZ34" s="69">
        <f t="shared" si="5"/>
        <v>0.13656691688642611</v>
      </c>
      <c r="CA34" s="69">
        <f t="shared" si="5"/>
        <v>0.26130075710537765</v>
      </c>
      <c r="CB34" s="69">
        <f t="shared" si="5"/>
        <v>0.42714471390398184</v>
      </c>
      <c r="CC34" s="69">
        <f t="shared" si="5"/>
        <v>0.41574006150731774</v>
      </c>
      <c r="CD34" s="69">
        <f t="shared" si="5"/>
        <v>0.17689212471650245</v>
      </c>
      <c r="CE34" s="69">
        <f t="shared" si="5"/>
        <v>0.23884793679081534</v>
      </c>
      <c r="CF34" s="69">
        <f t="shared" si="5"/>
        <v>1.14046523966641E-2</v>
      </c>
      <c r="CG34" s="69">
        <f t="shared" si="5"/>
        <v>0</v>
      </c>
      <c r="CH34" s="69">
        <f t="shared" si="5"/>
        <v>2.3231546219023295E-2</v>
      </c>
      <c r="CI34" s="135">
        <f t="shared" si="6"/>
        <v>1</v>
      </c>
      <c r="CK34" s="136" t="str">
        <f t="shared" si="7"/>
        <v>大石田町</v>
      </c>
      <c r="CL34" s="137">
        <f t="shared" si="17"/>
        <v>5.2693315541291659</v>
      </c>
      <c r="CM34" s="75">
        <f t="shared" si="18"/>
        <v>0.61411964055748181</v>
      </c>
      <c r="CN34" s="76">
        <f t="shared" si="19"/>
        <v>3.6924532198595181</v>
      </c>
      <c r="CO34" s="75">
        <f t="shared" si="20"/>
        <v>0.8763821251940237</v>
      </c>
      <c r="CP34" s="76">
        <f t="shared" si="8"/>
        <v>0.92704550031285604</v>
      </c>
      <c r="CQ34" s="75">
        <f t="shared" si="21"/>
        <v>0</v>
      </c>
      <c r="CR34" s="76">
        <f t="shared" si="9"/>
        <v>0.64983283395679137</v>
      </c>
      <c r="CS34" s="75">
        <f t="shared" si="22"/>
        <v>0</v>
      </c>
      <c r="CT34" s="76">
        <f t="shared" si="10"/>
        <v>4.7419281740223509</v>
      </c>
      <c r="CU34" s="77">
        <f t="shared" si="23"/>
        <v>0</v>
      </c>
      <c r="CV34" s="18"/>
      <c r="CW34" s="1078">
        <f t="shared" si="24"/>
        <v>3.2360000000000002</v>
      </c>
      <c r="CX34" s="1081">
        <f>VLOOKUP($AX34&amp;"_"&amp;$CW$14,データシート1!$A:$BS,MATCH($CW$12&amp;"_"&amp;CX$20,データシート1!$A$1:$BS$1,0),0)</f>
        <v>3.2360000000000002</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3.2360000000000002</v>
      </c>
      <c r="DE34" s="18"/>
      <c r="DF34" s="138">
        <f>VLOOKUP($AX34&amp;"_"&amp;$DF$14,データシート1!$A:$BS,MATCH($DF$12&amp;"_"&amp;DF$20,データシート1!$A$1:$BS$1,0),0)</f>
        <v>1</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1</v>
      </c>
      <c r="DM34" s="18"/>
      <c r="DN34" s="139">
        <f t="shared" si="26"/>
        <v>1</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07502</v>
      </c>
      <c r="AY35" s="20" t="str">
        <f>IF(IFERROR(比較地域マスタ!$Z20,"")=0,"",IFERROR(比較地域マスタ!$Z20,""))</f>
        <v>玉川村</v>
      </c>
      <c r="BB35" s="122" t="str">
        <f t="shared" si="0"/>
        <v>07502</v>
      </c>
      <c r="BC35" s="123" t="str">
        <f t="shared" si="0"/>
        <v>玉川村</v>
      </c>
      <c r="BD35" s="40">
        <f t="shared" si="14"/>
        <v>63.602766567006803</v>
      </c>
      <c r="BE35" s="40">
        <f t="shared" si="15"/>
        <v>33.598708188526665</v>
      </c>
      <c r="BF35" s="40">
        <f>VLOOKUP($AX35&amp;"_"&amp;$BC$14,データシート1!$A:$BS,MATCH($BC$12&amp;"_"&amp;BF$20,データシート1!$A$1:$BS$1,0),0)</f>
        <v>30.10070277903143</v>
      </c>
      <c r="BG35" s="40">
        <f>VLOOKUP($AX35&amp;"_"&amp;$BC$14,データシート1!$A:$BS,MATCH($BC$12&amp;"_"&amp;BG$20,データシート1!$A$1:$BS$1,0),0)</f>
        <v>0.59955186169715047</v>
      </c>
      <c r="BH35" s="40">
        <f>VLOOKUP($AX35&amp;"_"&amp;$BC$14,データシート1!$A:$BS,MATCH($BC$12&amp;"_"&amp;BH$20,データシート1!$A$1:$BS$1,0),0)</f>
        <v>2.8984535477980851</v>
      </c>
      <c r="BI35" s="40">
        <f>VLOOKUP($AX35&amp;"_"&amp;$BC$14,データシート1!$A:$BS,MATCH($BC$12&amp;"_"&amp;BI$20,データシート1!$A$1:$BS$1,0),0)</f>
        <v>5.7723937044357569</v>
      </c>
      <c r="BJ35" s="40">
        <f>VLOOKUP($AX35&amp;"_"&amp;$BC$14,データシート1!$A:$BS,MATCH($BC$12&amp;"_"&amp;BJ$20,データシート1!$A$1:$BS$1,0),0)</f>
        <v>7.5390081100166118</v>
      </c>
      <c r="BK35" s="40">
        <f t="shared" si="1"/>
        <v>15.828218564553806</v>
      </c>
      <c r="BL35" s="40">
        <f t="shared" si="2"/>
        <v>15.442245646846118</v>
      </c>
      <c r="BM35" s="40">
        <f>VLOOKUP($AX35&amp;"_"&amp;$BC$14,データシート1!$A:$BS,MATCH($BC$12&amp;"_"&amp;BM$20,データシート1!$A$1:$BS$1,0),0)</f>
        <v>6.7144837591759741</v>
      </c>
      <c r="BN35" s="40">
        <f>VLOOKUP($AX35&amp;"_"&amp;$BC$14,データシート1!$A:$BS,MATCH($BC$12&amp;"_"&amp;BN$20,データシート1!$A$1:$BS$1,0),0)</f>
        <v>8.7277618876701446</v>
      </c>
      <c r="BO35" s="40">
        <f>VLOOKUP($AX35&amp;"_"&amp;$BC$14,データシート1!$A:$BS,MATCH($BC$12&amp;"_"&amp;BO$20,データシート1!$A$1:$BS$1,0),0)</f>
        <v>0.38597291770768843</v>
      </c>
      <c r="BP35" s="40">
        <f>VLOOKUP($AX35&amp;"_"&amp;$BC$14,データシート1!$A:$BS,MATCH($BC$12&amp;"_"&amp;BP$20,データシート1!$A$1:$BS$1,0),0)</f>
        <v>0</v>
      </c>
      <c r="BQ35" s="40">
        <f>VLOOKUP($AX35&amp;"_"&amp;$BC$14,データシート1!$A:$BS,MATCH($BC$12&amp;"_"&amp;BQ$20,データシート1!$A$1:$BS$1,0),0)</f>
        <v>0.86443799947396094</v>
      </c>
      <c r="BR35" s="41">
        <f t="shared" si="3"/>
        <v>63.602766567006803</v>
      </c>
      <c r="BT35" s="134" t="str">
        <f t="shared" si="4"/>
        <v>玉川村</v>
      </c>
      <c r="BU35" s="38">
        <f t="shared" si="25"/>
        <v>63.602766567006803</v>
      </c>
      <c r="BV35" s="69">
        <f t="shared" si="16"/>
        <v>0.52825859631639993</v>
      </c>
      <c r="BW35" s="69">
        <f t="shared" si="5"/>
        <v>0.47326090363254447</v>
      </c>
      <c r="BX35" s="69">
        <f t="shared" si="5"/>
        <v>9.4265060162989998E-3</v>
      </c>
      <c r="BY35" s="69">
        <f t="shared" si="5"/>
        <v>4.557118666755644E-2</v>
      </c>
      <c r="BZ35" s="69">
        <f t="shared" si="5"/>
        <v>9.0756959421795333E-2</v>
      </c>
      <c r="CA35" s="69">
        <f t="shared" si="5"/>
        <v>0.11853270725376566</v>
      </c>
      <c r="CB35" s="69">
        <f t="shared" si="5"/>
        <v>0.248860535773683</v>
      </c>
      <c r="CC35" s="69">
        <f t="shared" si="5"/>
        <v>0.24279204318223169</v>
      </c>
      <c r="CD35" s="69">
        <f t="shared" si="5"/>
        <v>0.10556905181321208</v>
      </c>
      <c r="CE35" s="69">
        <f t="shared" si="5"/>
        <v>0.13722299136901964</v>
      </c>
      <c r="CF35" s="69">
        <f t="shared" si="5"/>
        <v>6.0684925914513193E-3</v>
      </c>
      <c r="CG35" s="69">
        <f t="shared" si="5"/>
        <v>0</v>
      </c>
      <c r="CH35" s="69">
        <f t="shared" si="5"/>
        <v>1.3591201234356025E-2</v>
      </c>
      <c r="CI35" s="135">
        <f t="shared" si="6"/>
        <v>1</v>
      </c>
      <c r="CK35" s="136" t="str">
        <f t="shared" si="7"/>
        <v>玉川村</v>
      </c>
      <c r="CL35" s="137">
        <f t="shared" si="17"/>
        <v>33.598708188526665</v>
      </c>
      <c r="CM35" s="75">
        <f t="shared" si="18"/>
        <v>0.24867027485458734</v>
      </c>
      <c r="CN35" s="76">
        <f t="shared" si="19"/>
        <v>30.10070277903143</v>
      </c>
      <c r="CO35" s="75">
        <f t="shared" si="20"/>
        <v>0.27756827012757357</v>
      </c>
      <c r="CP35" s="76">
        <f t="shared" si="8"/>
        <v>0.59955186169715047</v>
      </c>
      <c r="CQ35" s="75">
        <f t="shared" si="21"/>
        <v>0</v>
      </c>
      <c r="CR35" s="76">
        <f t="shared" si="9"/>
        <v>2.8984535477980851</v>
      </c>
      <c r="CS35" s="75">
        <f t="shared" si="22"/>
        <v>0</v>
      </c>
      <c r="CT35" s="76">
        <f t="shared" si="10"/>
        <v>5.7723937044357569</v>
      </c>
      <c r="CU35" s="77">
        <f t="shared" si="23"/>
        <v>0</v>
      </c>
      <c r="CV35" s="18"/>
      <c r="CW35" s="1078">
        <f t="shared" si="24"/>
        <v>8.3550000000000004</v>
      </c>
      <c r="CX35" s="1081">
        <f>VLOOKUP($AX35&amp;"_"&amp;$CW$14,データシート1!$A:$BS,MATCH($CW$12&amp;"_"&amp;CX$20,データシート1!$A$1:$BS$1,0),0)</f>
        <v>8.3550000000000004</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8.3550000000000004</v>
      </c>
      <c r="DE35" s="18"/>
      <c r="DF35" s="138">
        <f>VLOOKUP($AX35&amp;"_"&amp;$DF$14,データシート1!$A:$BS,MATCH($DF$12&amp;"_"&amp;DF$20,データシート1!$A$1:$BS$1,0),0)</f>
        <v>2</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2</v>
      </c>
      <c r="DM35" s="18"/>
      <c r="DN35" s="139">
        <f t="shared" si="26"/>
        <v>1</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29401</v>
      </c>
      <c r="AY36" s="20" t="str">
        <f>IF(IFERROR(比較地域マスタ!$Z21,"")=0,"",IFERROR(比較地域マスタ!$Z21,""))</f>
        <v>高取町</v>
      </c>
      <c r="BB36" s="122" t="str">
        <f t="shared" si="0"/>
        <v>29401</v>
      </c>
      <c r="BC36" s="123" t="str">
        <f t="shared" si="0"/>
        <v>高取町</v>
      </c>
      <c r="BD36" s="40">
        <f t="shared" si="14"/>
        <v>26.473015217411206</v>
      </c>
      <c r="BE36" s="40">
        <f t="shared" si="15"/>
        <v>4.3761874209607727</v>
      </c>
      <c r="BF36" s="40">
        <f>VLOOKUP($AX36&amp;"_"&amp;$BC$14,データシート1!$A:$BS,MATCH($BC$12&amp;"_"&amp;BF$20,データシート1!$A$1:$BS$1,0),0)</f>
        <v>3.9115533726365581</v>
      </c>
      <c r="BG36" s="40">
        <f>VLOOKUP($AX36&amp;"_"&amp;$BC$14,データシート1!$A:$BS,MATCH($BC$12&amp;"_"&amp;BG$20,データシート1!$A$1:$BS$1,0),0)</f>
        <v>0.28400940487471182</v>
      </c>
      <c r="BH36" s="40">
        <f>VLOOKUP($AX36&amp;"_"&amp;$BC$14,データシート1!$A:$BS,MATCH($BC$12&amp;"_"&amp;BH$20,データシート1!$A$1:$BS$1,0),0)</f>
        <v>0.18062464344950277</v>
      </c>
      <c r="BI36" s="40">
        <f>VLOOKUP($AX36&amp;"_"&amp;$BC$14,データシート1!$A:$BS,MATCH($BC$12&amp;"_"&amp;BI$20,データシート1!$A$1:$BS$1,0),0)</f>
        <v>5.1481704185589683</v>
      </c>
      <c r="BJ36" s="40">
        <f>VLOOKUP($AX36&amp;"_"&amp;$BC$14,データシート1!$A:$BS,MATCH($BC$12&amp;"_"&amp;BJ$20,データシート1!$A$1:$BS$1,0),0)</f>
        <v>6.7956960736458552</v>
      </c>
      <c r="BK36" s="40">
        <f t="shared" si="1"/>
        <v>10.117879466087917</v>
      </c>
      <c r="BL36" s="40">
        <f t="shared" si="2"/>
        <v>9.7298428373934023</v>
      </c>
      <c r="BM36" s="40">
        <f>VLOOKUP($AX36&amp;"_"&amp;$BC$14,データシート1!$A:$BS,MATCH($BC$12&amp;"_"&amp;BM$20,データシート1!$A$1:$BS$1,0),0)</f>
        <v>5.5809423158803222</v>
      </c>
      <c r="BN36" s="40">
        <f>VLOOKUP($AX36&amp;"_"&amp;$BC$14,データシート1!$A:$BS,MATCH($BC$12&amp;"_"&amp;BN$20,データシート1!$A$1:$BS$1,0),0)</f>
        <v>4.1489005215130801</v>
      </c>
      <c r="BO36" s="40">
        <f>VLOOKUP($AX36&amp;"_"&amp;$BC$14,データシート1!$A:$BS,MATCH($BC$12&amp;"_"&amp;BO$20,データシート1!$A$1:$BS$1,0),0)</f>
        <v>0.38803662869451538</v>
      </c>
      <c r="BP36" s="40">
        <f>VLOOKUP($AX36&amp;"_"&amp;$BC$14,データシート1!$A:$BS,MATCH($BC$12&amp;"_"&amp;BP$20,データシート1!$A$1:$BS$1,0),0)</f>
        <v>0</v>
      </c>
      <c r="BQ36" s="40">
        <f>VLOOKUP($AX36&amp;"_"&amp;$BC$14,データシート1!$A:$BS,MATCH($BC$12&amp;"_"&amp;BQ$20,データシート1!$A$1:$BS$1,0),0)</f>
        <v>3.5081838157694001E-2</v>
      </c>
      <c r="BR36" s="41">
        <f t="shared" si="3"/>
        <v>26.473015217411206</v>
      </c>
      <c r="BT36" s="134" t="str">
        <f t="shared" si="4"/>
        <v>高取町</v>
      </c>
      <c r="BU36" s="38">
        <f t="shared" si="25"/>
        <v>26.473015217411206</v>
      </c>
      <c r="BV36" s="69">
        <f t="shared" si="16"/>
        <v>0.1653074795228679</v>
      </c>
      <c r="BW36" s="69">
        <f t="shared" si="5"/>
        <v>0.14775624689944436</v>
      </c>
      <c r="BX36" s="69">
        <f t="shared" si="5"/>
        <v>1.0728260552954311E-2</v>
      </c>
      <c r="BY36" s="69">
        <f t="shared" si="5"/>
        <v>6.8229720704692E-3</v>
      </c>
      <c r="BZ36" s="69">
        <f t="shared" si="5"/>
        <v>0.19446860798739068</v>
      </c>
      <c r="CA36" s="69">
        <f t="shared" si="5"/>
        <v>0.25670276006853765</v>
      </c>
      <c r="CB36" s="69">
        <f t="shared" si="5"/>
        <v>0.38219596003682366</v>
      </c>
      <c r="CC36" s="69">
        <f t="shared" si="5"/>
        <v>0.36753814242489913</v>
      </c>
      <c r="CD36" s="69">
        <f t="shared" si="5"/>
        <v>0.21081626970129783</v>
      </c>
      <c r="CE36" s="69">
        <f t="shared" si="5"/>
        <v>0.15672187272360133</v>
      </c>
      <c r="CF36" s="69">
        <f t="shared" si="5"/>
        <v>1.4657817611924504E-2</v>
      </c>
      <c r="CG36" s="69">
        <f t="shared" si="5"/>
        <v>0</v>
      </c>
      <c r="CH36" s="69">
        <f t="shared" si="5"/>
        <v>1.3251923843801822E-3</v>
      </c>
      <c r="CI36" s="135">
        <f t="shared" si="6"/>
        <v>1</v>
      </c>
      <c r="CK36" s="136" t="str">
        <f t="shared" si="7"/>
        <v>高取町</v>
      </c>
      <c r="CL36" s="137">
        <f t="shared" si="17"/>
        <v>4.3761874209607727</v>
      </c>
      <c r="CM36" s="75">
        <f t="shared" si="18"/>
        <v>0</v>
      </c>
      <c r="CN36" s="76">
        <f t="shared" si="19"/>
        <v>3.9115533726365581</v>
      </c>
      <c r="CO36" s="75">
        <f t="shared" si="20"/>
        <v>0</v>
      </c>
      <c r="CP36" s="76">
        <f t="shared" si="8"/>
        <v>0.28400940487471182</v>
      </c>
      <c r="CQ36" s="75">
        <f t="shared" si="21"/>
        <v>0</v>
      </c>
      <c r="CR36" s="76">
        <f t="shared" si="9"/>
        <v>0.18062464344950277</v>
      </c>
      <c r="CS36" s="75">
        <f t="shared" si="22"/>
        <v>0</v>
      </c>
      <c r="CT36" s="76">
        <f t="shared" si="10"/>
        <v>5.1481704185589683</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47313</v>
      </c>
      <c r="AY37" s="20" t="str">
        <f>IF(IFERROR(比較地域マスタ!$Z22,"")=0,"",IFERROR(比較地域マスタ!$Z22,""))</f>
        <v>宜野座村</v>
      </c>
      <c r="BB37" s="122" t="str">
        <f t="shared" si="0"/>
        <v>47313</v>
      </c>
      <c r="BC37" s="123" t="str">
        <f t="shared" si="0"/>
        <v>宜野座村</v>
      </c>
      <c r="BD37" s="40">
        <f t="shared" si="14"/>
        <v>37.886846271057777</v>
      </c>
      <c r="BE37" s="40">
        <f t="shared" si="15"/>
        <v>3.5822323711195296</v>
      </c>
      <c r="BF37" s="40">
        <f>VLOOKUP($AX37&amp;"_"&amp;$BC$14,データシート1!$A:$BS,MATCH($BC$12&amp;"_"&amp;BF$20,データシート1!$A$1:$BS$1,0),0)</f>
        <v>0</v>
      </c>
      <c r="BG37" s="40">
        <f>VLOOKUP($AX37&amp;"_"&amp;$BC$14,データシート1!$A:$BS,MATCH($BC$12&amp;"_"&amp;BG$20,データシート1!$A$1:$BS$1,0),0)</f>
        <v>0.6053851622645986</v>
      </c>
      <c r="BH37" s="40">
        <f>VLOOKUP($AX37&amp;"_"&amp;$BC$14,データシート1!$A:$BS,MATCH($BC$12&amp;"_"&amp;BH$20,データシート1!$A$1:$BS$1,0),0)</f>
        <v>2.9768472088549309</v>
      </c>
      <c r="BI37" s="40">
        <f>VLOOKUP($AX37&amp;"_"&amp;$BC$14,データシート1!$A:$BS,MATCH($BC$12&amp;"_"&amp;BI$20,データシート1!$A$1:$BS$1,0),0)</f>
        <v>8.4502475354628768</v>
      </c>
      <c r="BJ37" s="40">
        <f>VLOOKUP($AX37&amp;"_"&amp;$BC$14,データシート1!$A:$BS,MATCH($BC$12&amp;"_"&amp;BJ$20,データシート1!$A$1:$BS$1,0),0)</f>
        <v>8.1412104662611693</v>
      </c>
      <c r="BK37" s="40">
        <f t="shared" si="1"/>
        <v>16.198171209132983</v>
      </c>
      <c r="BL37" s="40">
        <f t="shared" si="2"/>
        <v>13.480728936699233</v>
      </c>
      <c r="BM37" s="40">
        <f>VLOOKUP($AX37&amp;"_"&amp;$BC$14,データシート1!$A:$BS,MATCH($BC$12&amp;"_"&amp;BM$20,データシート1!$A$1:$BS$1,0),0)</f>
        <v>5.6439168405078579</v>
      </c>
      <c r="BN37" s="40">
        <f>VLOOKUP($AX37&amp;"_"&amp;$BC$14,データシート1!$A:$BS,MATCH($BC$12&amp;"_"&amp;BN$20,データシート1!$A$1:$BS$1,0),0)</f>
        <v>7.8368120961913741</v>
      </c>
      <c r="BO37" s="40">
        <f>VLOOKUP($AX37&amp;"_"&amp;$BC$14,データシート1!$A:$BS,MATCH($BC$12&amp;"_"&amp;BO$20,データシート1!$A$1:$BS$1,0),0)</f>
        <v>0.36480513929994929</v>
      </c>
      <c r="BP37" s="40">
        <f>VLOOKUP($AX37&amp;"_"&amp;$BC$14,データシート1!$A:$BS,MATCH($BC$12&amp;"_"&amp;BP$20,データシート1!$A$1:$BS$1,0),0)</f>
        <v>2.3526371331338018</v>
      </c>
      <c r="BQ37" s="40">
        <f>VLOOKUP($AX37&amp;"_"&amp;$BC$14,データシート1!$A:$BS,MATCH($BC$12&amp;"_"&amp;BQ$20,データシート1!$A$1:$BS$1,0),0)</f>
        <v>1.514984689081216</v>
      </c>
      <c r="BR37" s="41">
        <f t="shared" si="3"/>
        <v>37.886846271057777</v>
      </c>
      <c r="BT37" s="134" t="str">
        <f t="shared" si="4"/>
        <v>宜野座村</v>
      </c>
      <c r="BU37" s="38">
        <f t="shared" si="25"/>
        <v>37.886846271057777</v>
      </c>
      <c r="BV37" s="69">
        <f t="shared" si="16"/>
        <v>9.4550819709056669E-2</v>
      </c>
      <c r="BW37" s="69">
        <f t="shared" si="5"/>
        <v>0</v>
      </c>
      <c r="BX37" s="69">
        <f t="shared" si="5"/>
        <v>1.597876893562027E-2</v>
      </c>
      <c r="BY37" s="69">
        <f t="shared" si="5"/>
        <v>7.8572050773436389E-2</v>
      </c>
      <c r="BZ37" s="69">
        <f t="shared" si="5"/>
        <v>0.22303908525419081</v>
      </c>
      <c r="CA37" s="69">
        <f t="shared" si="5"/>
        <v>0.21488224192680663</v>
      </c>
      <c r="CB37" s="69">
        <f t="shared" si="5"/>
        <v>0.42754076423370618</v>
      </c>
      <c r="CC37" s="69">
        <f t="shared" si="5"/>
        <v>0.35581554717573116</v>
      </c>
      <c r="CD37" s="69">
        <f t="shared" si="5"/>
        <v>0.14896771296636835</v>
      </c>
      <c r="CE37" s="69">
        <f t="shared" si="5"/>
        <v>0.20684783420936279</v>
      </c>
      <c r="CF37" s="69">
        <f t="shared" si="5"/>
        <v>9.6288072300868277E-3</v>
      </c>
      <c r="CG37" s="69">
        <f t="shared" si="5"/>
        <v>6.2096409827888208E-2</v>
      </c>
      <c r="CH37" s="69">
        <f t="shared" si="5"/>
        <v>3.9987088876239647E-2</v>
      </c>
      <c r="CI37" s="135">
        <f t="shared" si="6"/>
        <v>1</v>
      </c>
      <c r="CK37" s="136" t="str">
        <f t="shared" si="7"/>
        <v>宜野座村</v>
      </c>
      <c r="CL37" s="137">
        <f t="shared" si="17"/>
        <v>3.5822323711195296</v>
      </c>
      <c r="CM37" s="75">
        <f t="shared" si="18"/>
        <v>0</v>
      </c>
      <c r="CN37" s="76">
        <f t="shared" si="19"/>
        <v>0</v>
      </c>
      <c r="CO37" s="75">
        <f t="shared" si="20"/>
        <v>0</v>
      </c>
      <c r="CP37" s="76">
        <f t="shared" si="8"/>
        <v>0.6053851622645986</v>
      </c>
      <c r="CQ37" s="75">
        <f t="shared" si="21"/>
        <v>0</v>
      </c>
      <c r="CR37" s="76">
        <f t="shared" si="9"/>
        <v>2.9768472088549309</v>
      </c>
      <c r="CS37" s="75">
        <f t="shared" si="22"/>
        <v>0</v>
      </c>
      <c r="CT37" s="76">
        <f t="shared" si="10"/>
        <v>8.4502475354628768</v>
      </c>
      <c r="CU37" s="77">
        <f t="shared" si="23"/>
        <v>0</v>
      </c>
      <c r="CV37" s="18"/>
      <c r="CW37" s="1078">
        <f t="shared" si="24"/>
        <v>0</v>
      </c>
      <c r="CX37" s="1081">
        <f>VLOOKUP($AX37&amp;"_"&amp;$CW$14,データシート1!$A:$BS,MATCH($CW$12&amp;"_"&amp;CX$20,データシート1!$A$1:$BS$1,0),0)</f>
        <v>0</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0</v>
      </c>
      <c r="DE37" s="18"/>
      <c r="DF37" s="138">
        <f>VLOOKUP($AX37&amp;"_"&amp;$DF$14,データシート1!$A:$BS,MATCH($DF$12&amp;"_"&amp;DF$20,データシート1!$A$1:$BS$1,0),0)</f>
        <v>0</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0</v>
      </c>
      <c r="DM37" s="18"/>
      <c r="DN37" s="139">
        <f t="shared" si="26"/>
        <v>0</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46533</v>
      </c>
      <c r="AY38" s="20" t="str">
        <f>IF(IFERROR(比較地域マスタ!$Z23,"")=0,"",IFERROR(比較地域マスタ!$Z23,""))</f>
        <v>和泊町</v>
      </c>
      <c r="BB38" s="122" t="str">
        <f t="shared" si="0"/>
        <v>46533</v>
      </c>
      <c r="BC38" s="123" t="str">
        <f t="shared" si="0"/>
        <v>和泊町</v>
      </c>
      <c r="BD38" s="40">
        <f t="shared" si="14"/>
        <v>68.862613868493199</v>
      </c>
      <c r="BE38" s="40">
        <f t="shared" si="15"/>
        <v>6.7362121432534332</v>
      </c>
      <c r="BF38" s="40">
        <f>VLOOKUP($AX38&amp;"_"&amp;$BC$14,データシート1!$A:$BS,MATCH($BC$12&amp;"_"&amp;BF$20,データシート1!$A$1:$BS$1,0),0)</f>
        <v>1.2544135988508001</v>
      </c>
      <c r="BG38" s="40">
        <f>VLOOKUP($AX38&amp;"_"&amp;$BC$14,データシート1!$A:$BS,MATCH($BC$12&amp;"_"&amp;BG$20,データシート1!$A$1:$BS$1,0),0)</f>
        <v>0.60477931067430413</v>
      </c>
      <c r="BH38" s="40">
        <f>VLOOKUP($AX38&amp;"_"&amp;$BC$14,データシート1!$A:$BS,MATCH($BC$12&amp;"_"&amp;BH$20,データシート1!$A$1:$BS$1,0),0)</f>
        <v>4.8770192337283289</v>
      </c>
      <c r="BI38" s="40">
        <f>VLOOKUP($AX38&amp;"_"&amp;$BC$14,データシート1!$A:$BS,MATCH($BC$12&amp;"_"&amp;BI$20,データシート1!$A$1:$BS$1,0),0)</f>
        <v>7.4339303104379884</v>
      </c>
      <c r="BJ38" s="40">
        <f>VLOOKUP($AX38&amp;"_"&amp;$BC$14,データシート1!$A:$BS,MATCH($BC$12&amp;"_"&amp;BJ$20,データシート1!$A$1:$BS$1,0),0)</f>
        <v>6.7391696538152086</v>
      </c>
      <c r="BK38" s="40">
        <f t="shared" si="1"/>
        <v>47.088405984918509</v>
      </c>
      <c r="BL38" s="40">
        <f t="shared" si="2"/>
        <v>16.350097139857933</v>
      </c>
      <c r="BM38" s="40">
        <f>VLOOKUP($AX38&amp;"_"&amp;$BC$14,データシート1!$A:$BS,MATCH($BC$12&amp;"_"&amp;BM$20,データシート1!$A$1:$BS$1,0),0)</f>
        <v>4.2934631457173591</v>
      </c>
      <c r="BN38" s="40">
        <f>VLOOKUP($AX38&amp;"_"&amp;$BC$14,データシート1!$A:$BS,MATCH($BC$12&amp;"_"&amp;BN$20,データシート1!$A$1:$BS$1,0),0)</f>
        <v>12.056633994140574</v>
      </c>
      <c r="BO38" s="40">
        <f>VLOOKUP($AX38&amp;"_"&amp;$BC$14,データシート1!$A:$BS,MATCH($BC$12&amp;"_"&amp;BO$20,データシート1!$A$1:$BS$1,0),0)</f>
        <v>0.37895630035247685</v>
      </c>
      <c r="BP38" s="40">
        <f>VLOOKUP($AX38&amp;"_"&amp;$BC$14,データシート1!$A:$BS,MATCH($BC$12&amp;"_"&amp;BP$20,データシート1!$A$1:$BS$1,0),0)</f>
        <v>30.359352544708095</v>
      </c>
      <c r="BQ38" s="40">
        <f>VLOOKUP($AX38&amp;"_"&amp;$BC$14,データシート1!$A:$BS,MATCH($BC$12&amp;"_"&amp;BQ$20,データシート1!$A$1:$BS$1,0),0)</f>
        <v>0.86489577606806012</v>
      </c>
      <c r="BR38" s="41">
        <f t="shared" si="3"/>
        <v>68.862613868493199</v>
      </c>
      <c r="BT38" s="134" t="str">
        <f t="shared" si="4"/>
        <v>和泊町</v>
      </c>
      <c r="BU38" s="38">
        <f t="shared" si="25"/>
        <v>68.862613868493199</v>
      </c>
      <c r="BV38" s="69">
        <f t="shared" si="16"/>
        <v>9.7821034736171417E-2</v>
      </c>
      <c r="BW38" s="69">
        <f t="shared" si="5"/>
        <v>1.8216177521903996E-2</v>
      </c>
      <c r="BX38" s="69">
        <f t="shared" si="5"/>
        <v>8.7824042205143418E-3</v>
      </c>
      <c r="BY38" s="69">
        <f t="shared" si="5"/>
        <v>7.0822452993753088E-2</v>
      </c>
      <c r="BZ38" s="69">
        <f t="shared" si="5"/>
        <v>0.10795306615334919</v>
      </c>
      <c r="CA38" s="69">
        <f t="shared" si="5"/>
        <v>9.7863982721959814E-2</v>
      </c>
      <c r="CB38" s="69">
        <f t="shared" si="5"/>
        <v>0.68380218727745579</v>
      </c>
      <c r="CC38" s="69">
        <f t="shared" si="5"/>
        <v>0.2374306785839074</v>
      </c>
      <c r="CD38" s="69">
        <f t="shared" si="5"/>
        <v>6.2348245361649755E-2</v>
      </c>
      <c r="CE38" s="69">
        <f t="shared" si="5"/>
        <v>0.17508243322225764</v>
      </c>
      <c r="CF38" s="69">
        <f t="shared" si="5"/>
        <v>5.5030774910195682E-3</v>
      </c>
      <c r="CG38" s="69">
        <f t="shared" si="5"/>
        <v>0.44086843120252872</v>
      </c>
      <c r="CH38" s="69">
        <f t="shared" si="5"/>
        <v>1.2559729111063804E-2</v>
      </c>
      <c r="CI38" s="135">
        <f t="shared" si="6"/>
        <v>1</v>
      </c>
      <c r="CK38" s="136" t="str">
        <f t="shared" si="7"/>
        <v>和泊町</v>
      </c>
      <c r="CL38" s="137">
        <f t="shared" si="17"/>
        <v>6.7362121432534332</v>
      </c>
      <c r="CM38" s="75">
        <f t="shared" si="18"/>
        <v>0</v>
      </c>
      <c r="CN38" s="76">
        <f t="shared" si="19"/>
        <v>1.2544135988508001</v>
      </c>
      <c r="CO38" s="75">
        <f t="shared" si="20"/>
        <v>0</v>
      </c>
      <c r="CP38" s="76">
        <f t="shared" si="8"/>
        <v>0.60477931067430413</v>
      </c>
      <c r="CQ38" s="75">
        <f t="shared" si="21"/>
        <v>0</v>
      </c>
      <c r="CR38" s="76">
        <f t="shared" si="9"/>
        <v>4.8770192337283289</v>
      </c>
      <c r="CS38" s="75">
        <f t="shared" si="22"/>
        <v>0</v>
      </c>
      <c r="CT38" s="76">
        <f t="shared" si="10"/>
        <v>7.4339303104379884</v>
      </c>
      <c r="CU38" s="77">
        <f t="shared" si="23"/>
        <v>0</v>
      </c>
      <c r="CV38" s="18"/>
      <c r="CW38" s="1078">
        <f t="shared" si="24"/>
        <v>0</v>
      </c>
      <c r="CX38" s="1081">
        <f>VLOOKUP($AX38&amp;"_"&amp;$CW$14,データシート1!$A:$BS,MATCH($CW$12&amp;"_"&amp;CX$20,データシート1!$A$1:$BS$1,0),0)</f>
        <v>0</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0</v>
      </c>
      <c r="DE38" s="18"/>
      <c r="DF38" s="138">
        <f>VLOOKUP($AX38&amp;"_"&amp;$DF$14,データシート1!$A:$BS,MATCH($DF$12&amp;"_"&amp;DF$20,データシート1!$A$1:$BS$1,0),0)</f>
        <v>0</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0</v>
      </c>
      <c r="DM38" s="18"/>
      <c r="DN38" s="139">
        <f t="shared" si="26"/>
        <v>0</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38356</v>
      </c>
      <c r="AY39" s="20" t="str">
        <f>IF(IFERROR(比較地域マスタ!$Z24,"")=0,"",IFERROR(比較地域マスタ!$Z24,""))</f>
        <v>上島町</v>
      </c>
      <c r="BB39" s="122" t="str">
        <f t="shared" si="0"/>
        <v>38356</v>
      </c>
      <c r="BC39" s="123" t="str">
        <f t="shared" si="0"/>
        <v>上島町</v>
      </c>
      <c r="BD39" s="40">
        <f t="shared" si="14"/>
        <v>165.35140154055668</v>
      </c>
      <c r="BE39" s="40">
        <f t="shared" si="15"/>
        <v>85.121406799706705</v>
      </c>
      <c r="BF39" s="40">
        <f>VLOOKUP($AX39&amp;"_"&amp;$BC$14,データシート1!$A:$BS,MATCH($BC$12&amp;"_"&amp;BF$20,データシート1!$A$1:$BS$1,0),0)</f>
        <v>82.511257210842174</v>
      </c>
      <c r="BG39" s="40">
        <f>VLOOKUP($AX39&amp;"_"&amp;$BC$14,データシート1!$A:$BS,MATCH($BC$12&amp;"_"&amp;BG$20,データシート1!$A$1:$BS$1,0),0)</f>
        <v>0.49501027513182921</v>
      </c>
      <c r="BH39" s="40">
        <f>VLOOKUP($AX39&amp;"_"&amp;$BC$14,データシート1!$A:$BS,MATCH($BC$12&amp;"_"&amp;BH$20,データシート1!$A$1:$BS$1,0),0)</f>
        <v>2.1151393137327035</v>
      </c>
      <c r="BI39" s="40">
        <f>VLOOKUP($AX39&amp;"_"&amp;$BC$14,データシート1!$A:$BS,MATCH($BC$12&amp;"_"&amp;BI$20,データシート1!$A$1:$BS$1,0),0)</f>
        <v>6.184613634684557</v>
      </c>
      <c r="BJ39" s="40">
        <f>VLOOKUP($AX39&amp;"_"&amp;$BC$14,データシート1!$A:$BS,MATCH($BC$12&amp;"_"&amp;BJ$20,データシート1!$A$1:$BS$1,0),0)</f>
        <v>12.417692332388738</v>
      </c>
      <c r="BK39" s="40">
        <f t="shared" si="1"/>
        <v>60.172547251776685</v>
      </c>
      <c r="BL39" s="40">
        <f t="shared" si="2"/>
        <v>9.7885017477957206</v>
      </c>
      <c r="BM39" s="40">
        <f>VLOOKUP($AX39&amp;"_"&amp;$BC$14,データシート1!$A:$BS,MATCH($BC$12&amp;"_"&amp;BM$20,データシート1!$A$1:$BS$1,0),0)</f>
        <v>4.1591174931786146</v>
      </c>
      <c r="BN39" s="40">
        <f>VLOOKUP($AX39&amp;"_"&amp;$BC$14,データシート1!$A:$BS,MATCH($BC$12&amp;"_"&amp;BN$20,データシート1!$A$1:$BS$1,0),0)</f>
        <v>5.6293842546171069</v>
      </c>
      <c r="BO39" s="40">
        <f>VLOOKUP($AX39&amp;"_"&amp;$BC$14,データシート1!$A:$BS,MATCH($BC$12&amp;"_"&amp;BO$20,データシート1!$A$1:$BS$1,0),0)</f>
        <v>0.38656254941821039</v>
      </c>
      <c r="BP39" s="40">
        <f>VLOOKUP($AX39&amp;"_"&amp;$BC$14,データシート1!$A:$BS,MATCH($BC$12&amp;"_"&amp;BP$20,データシート1!$A$1:$BS$1,0),0)</f>
        <v>49.997482954562756</v>
      </c>
      <c r="BQ39" s="40">
        <f>VLOOKUP($AX39&amp;"_"&amp;$BC$14,データシート1!$A:$BS,MATCH($BC$12&amp;"_"&amp;BQ$20,データシート1!$A$1:$BS$1,0),0)</f>
        <v>1.4551415219999999</v>
      </c>
      <c r="BR39" s="41">
        <f t="shared" si="3"/>
        <v>165.35140154055668</v>
      </c>
      <c r="BT39" s="134" t="str">
        <f t="shared" si="4"/>
        <v>上島町</v>
      </c>
      <c r="BU39" s="38">
        <f t="shared" si="25"/>
        <v>165.35140154055668</v>
      </c>
      <c r="BV39" s="69">
        <f t="shared" si="16"/>
        <v>0.51479096038280925</v>
      </c>
      <c r="BW39" s="69">
        <f t="shared" si="5"/>
        <v>0.49900549038046205</v>
      </c>
      <c r="BX39" s="69">
        <f t="shared" si="5"/>
        <v>2.9936866002941934E-3</v>
      </c>
      <c r="BY39" s="69">
        <f t="shared" si="5"/>
        <v>1.2791783402053059E-2</v>
      </c>
      <c r="BZ39" s="69">
        <f t="shared" si="5"/>
        <v>3.7402849791797026E-2</v>
      </c>
      <c r="CA39" s="69">
        <f t="shared" si="5"/>
        <v>7.5098803014034196E-2</v>
      </c>
      <c r="CB39" s="69">
        <f t="shared" si="5"/>
        <v>0.36390708933312443</v>
      </c>
      <c r="CC39" s="69">
        <f t="shared" si="5"/>
        <v>5.9198178283326124E-2</v>
      </c>
      <c r="CD39" s="69">
        <f t="shared" si="5"/>
        <v>2.5153203749279887E-2</v>
      </c>
      <c r="CE39" s="69">
        <f t="shared" si="5"/>
        <v>3.4044974534046243E-2</v>
      </c>
      <c r="CF39" s="69">
        <f t="shared" si="5"/>
        <v>2.3378244503321974E-3</v>
      </c>
      <c r="CG39" s="69">
        <f t="shared" si="5"/>
        <v>0.3023710865994661</v>
      </c>
      <c r="CH39" s="69">
        <f t="shared" si="5"/>
        <v>8.8002974782350977E-3</v>
      </c>
      <c r="CI39" s="135">
        <f t="shared" si="6"/>
        <v>1</v>
      </c>
      <c r="CK39" s="136" t="str">
        <f t="shared" si="7"/>
        <v>上島町</v>
      </c>
      <c r="CL39" s="137">
        <f t="shared" si="17"/>
        <v>85.121406799706705</v>
      </c>
      <c r="CM39" s="75">
        <f t="shared" si="18"/>
        <v>6.3755995160769588E-2</v>
      </c>
      <c r="CN39" s="76">
        <f t="shared" si="19"/>
        <v>82.511257210842174</v>
      </c>
      <c r="CO39" s="75">
        <f t="shared" si="20"/>
        <v>6.5772843408897649E-2</v>
      </c>
      <c r="CP39" s="76">
        <f t="shared" si="8"/>
        <v>0.49501027513182921</v>
      </c>
      <c r="CQ39" s="75">
        <f t="shared" si="21"/>
        <v>0</v>
      </c>
      <c r="CR39" s="76">
        <f t="shared" si="9"/>
        <v>2.1151393137327035</v>
      </c>
      <c r="CS39" s="75">
        <f t="shared" si="22"/>
        <v>0</v>
      </c>
      <c r="CT39" s="76">
        <f t="shared" si="10"/>
        <v>6.184613634684557</v>
      </c>
      <c r="CU39" s="77">
        <f t="shared" si="23"/>
        <v>0</v>
      </c>
      <c r="CV39" s="18"/>
      <c r="CW39" s="1078">
        <f t="shared" si="24"/>
        <v>5.4269999999999996</v>
      </c>
      <c r="CX39" s="1081">
        <f>VLOOKUP($AX39&amp;"_"&amp;$CW$14,データシート1!$A:$BS,MATCH($CW$12&amp;"_"&amp;CX$20,データシート1!$A$1:$BS$1,0),0)</f>
        <v>5.4269999999999996</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5.4269999999999996</v>
      </c>
      <c r="DE39" s="18"/>
      <c r="DF39" s="138">
        <f>VLOOKUP($AX39&amp;"_"&amp;$DF$14,データシート1!$A:$BS,MATCH($DF$12&amp;"_"&amp;DF$20,データシート1!$A$1:$BS$1,0),0)</f>
        <v>1</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1</v>
      </c>
      <c r="DM39" s="18"/>
      <c r="DN39" s="139">
        <f t="shared" si="26"/>
        <v>1</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29441</v>
      </c>
      <c r="AY40" s="20" t="str">
        <f>IF(IFERROR(比較地域マスタ!$Z25,"")=0,"",IFERROR(比較地域マスタ!$Z25,""))</f>
        <v>吉野町</v>
      </c>
      <c r="BB40" s="122" t="str">
        <f t="shared" si="0"/>
        <v>29441</v>
      </c>
      <c r="BC40" s="123" t="str">
        <f t="shared" si="0"/>
        <v>吉野町</v>
      </c>
      <c r="BD40" s="40">
        <f t="shared" si="14"/>
        <v>35.065620736215863</v>
      </c>
      <c r="BE40" s="40">
        <f t="shared" si="15"/>
        <v>5.6065243112517926</v>
      </c>
      <c r="BF40" s="40">
        <f>VLOOKUP($AX40&amp;"_"&amp;$BC$14,データシート1!$A:$BS,MATCH($BC$12&amp;"_"&amp;BF$20,データシート1!$A$1:$BS$1,0),0)</f>
        <v>3.3268333373543411</v>
      </c>
      <c r="BG40" s="40">
        <f>VLOOKUP($AX40&amp;"_"&amp;$BC$14,データシート1!$A:$BS,MATCH($BC$12&amp;"_"&amp;BG$20,データシート1!$A$1:$BS$1,0),0)</f>
        <v>0.42183749841685136</v>
      </c>
      <c r="BH40" s="40">
        <f>VLOOKUP($AX40&amp;"_"&amp;$BC$14,データシート1!$A:$BS,MATCH($BC$12&amp;"_"&amp;BH$20,データシート1!$A$1:$BS$1,0),0)</f>
        <v>1.8578534754806</v>
      </c>
      <c r="BI40" s="40">
        <f>VLOOKUP($AX40&amp;"_"&amp;$BC$14,データシート1!$A:$BS,MATCH($BC$12&amp;"_"&amp;BI$20,データシート1!$A$1:$BS$1,0),0)</f>
        <v>6.8340355329224884</v>
      </c>
      <c r="BJ40" s="40">
        <f>VLOOKUP($AX40&amp;"_"&amp;$BC$14,データシート1!$A:$BS,MATCH($BC$12&amp;"_"&amp;BJ$20,データシート1!$A$1:$BS$1,0),0)</f>
        <v>7.5202546097209879</v>
      </c>
      <c r="BK40" s="40">
        <f t="shared" si="1"/>
        <v>15.104806282320597</v>
      </c>
      <c r="BL40" s="40">
        <f t="shared" si="2"/>
        <v>14.713349789705054</v>
      </c>
      <c r="BM40" s="40">
        <f>VLOOKUP($AX40&amp;"_"&amp;$BC$14,データシート1!$A:$BS,MATCH($BC$12&amp;"_"&amp;BM$20,データシート1!$A$1:$BS$1,0),0)</f>
        <v>6.0875373806618356</v>
      </c>
      <c r="BN40" s="40">
        <f>VLOOKUP($AX40&amp;"_"&amp;$BC$14,データシート1!$A:$BS,MATCH($BC$12&amp;"_"&amp;BN$20,データシート1!$A$1:$BS$1,0),0)</f>
        <v>8.6258124090432187</v>
      </c>
      <c r="BO40" s="40">
        <f>VLOOKUP($AX40&amp;"_"&amp;$BC$14,データシート1!$A:$BS,MATCH($BC$12&amp;"_"&amp;BO$20,データシート1!$A$1:$BS$1,0),0)</f>
        <v>0.39145649261554283</v>
      </c>
      <c r="BP40" s="40">
        <f>VLOOKUP($AX40&amp;"_"&amp;$BC$14,データシート1!$A:$BS,MATCH($BC$12&amp;"_"&amp;BP$20,データシート1!$A$1:$BS$1,0),0)</f>
        <v>0</v>
      </c>
      <c r="BQ40" s="40">
        <f>VLOOKUP($AX40&amp;"_"&amp;$BC$14,データシート1!$A:$BS,MATCH($BC$12&amp;"_"&amp;BQ$20,データシート1!$A$1:$BS$1,0),0)</f>
        <v>0</v>
      </c>
      <c r="BR40" s="41">
        <f t="shared" si="3"/>
        <v>35.065620736215863</v>
      </c>
      <c r="BT40" s="134" t="str">
        <f t="shared" si="4"/>
        <v>吉野町</v>
      </c>
      <c r="BU40" s="38">
        <f t="shared" si="25"/>
        <v>35.065620736215863</v>
      </c>
      <c r="BV40" s="69">
        <f t="shared" si="16"/>
        <v>0.15988664091896027</v>
      </c>
      <c r="BW40" s="69">
        <f t="shared" si="5"/>
        <v>9.4874502932109195E-2</v>
      </c>
      <c r="BX40" s="69">
        <f t="shared" si="5"/>
        <v>1.2029945272897351E-2</v>
      </c>
      <c r="BY40" s="69">
        <f t="shared" si="5"/>
        <v>5.2982192713953706E-2</v>
      </c>
      <c r="BZ40" s="69">
        <f t="shared" si="5"/>
        <v>0.19489275790473257</v>
      </c>
      <c r="CA40" s="69">
        <f t="shared" si="5"/>
        <v>0.21446232668438261</v>
      </c>
      <c r="CB40" s="69">
        <f t="shared" si="5"/>
        <v>0.43075827449192466</v>
      </c>
      <c r="CC40" s="69">
        <f t="shared" si="5"/>
        <v>0.41959473355362764</v>
      </c>
      <c r="CD40" s="69">
        <f t="shared" si="5"/>
        <v>0.17360415280983779</v>
      </c>
      <c r="CE40" s="69">
        <f t="shared" si="5"/>
        <v>0.24599058074378982</v>
      </c>
      <c r="CF40" s="69">
        <f t="shared" si="5"/>
        <v>1.1163540938297025E-2</v>
      </c>
      <c r="CG40" s="69">
        <f t="shared" si="5"/>
        <v>0</v>
      </c>
      <c r="CH40" s="69">
        <f t="shared" si="5"/>
        <v>0</v>
      </c>
      <c r="CI40" s="135">
        <f t="shared" si="6"/>
        <v>1</v>
      </c>
      <c r="CK40" s="136" t="str">
        <f t="shared" si="7"/>
        <v>吉野町</v>
      </c>
      <c r="CL40" s="137">
        <f t="shared" si="17"/>
        <v>5.6065243112517926</v>
      </c>
      <c r="CM40" s="75">
        <f t="shared" si="18"/>
        <v>0</v>
      </c>
      <c r="CN40" s="76">
        <f t="shared" si="19"/>
        <v>3.3268333373543411</v>
      </c>
      <c r="CO40" s="75">
        <f t="shared" si="20"/>
        <v>0</v>
      </c>
      <c r="CP40" s="76">
        <f t="shared" si="8"/>
        <v>0.42183749841685136</v>
      </c>
      <c r="CQ40" s="75">
        <f t="shared" si="21"/>
        <v>0</v>
      </c>
      <c r="CR40" s="76">
        <f t="shared" si="9"/>
        <v>1.8578534754806</v>
      </c>
      <c r="CS40" s="75">
        <f t="shared" si="22"/>
        <v>0</v>
      </c>
      <c r="CT40" s="76">
        <f t="shared" si="10"/>
        <v>6.8340355329224884</v>
      </c>
      <c r="CU40" s="77">
        <f t="shared" si="23"/>
        <v>0</v>
      </c>
      <c r="CV40" s="18"/>
      <c r="CW40" s="1078">
        <f t="shared" si="24"/>
        <v>0</v>
      </c>
      <c r="CX40" s="1081">
        <f>VLOOKUP($AX40&amp;"_"&amp;$CW$14,データシート1!$A:$BS,MATCH($CW$12&amp;"_"&amp;CX$20,データシート1!$A$1:$BS$1,0),0)</f>
        <v>0</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0</v>
      </c>
      <c r="DE40" s="18"/>
      <c r="DF40" s="138">
        <f>VLOOKUP($AX40&amp;"_"&amp;$DF$14,データシート1!$A:$BS,MATCH($DF$12&amp;"_"&amp;DF$20,データシート1!$A$1:$BS$1,0),0)</f>
        <v>0</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0</v>
      </c>
      <c r="DM40" s="18"/>
      <c r="DN40" s="139">
        <f t="shared" si="26"/>
        <v>0</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01331</v>
      </c>
      <c r="AY41" s="20" t="str">
        <f>IF(IFERROR(比較地域マスタ!$Z26,"")=0,"",IFERROR(比較地域マスタ!$Z26,""))</f>
        <v>松前町</v>
      </c>
      <c r="BB41" s="122" t="str">
        <f t="shared" si="0"/>
        <v>01331</v>
      </c>
      <c r="BC41" s="123" t="str">
        <f t="shared" si="0"/>
        <v>松前町</v>
      </c>
      <c r="BD41" s="40">
        <f t="shared" si="14"/>
        <v>53.517443121252263</v>
      </c>
      <c r="BE41" s="40">
        <f t="shared" si="15"/>
        <v>17.911538297969784</v>
      </c>
      <c r="BF41" s="40">
        <f>VLOOKUP($AX41&amp;"_"&amp;$BC$14,データシート1!$A:$BS,MATCH($BC$12&amp;"_"&amp;BF$20,データシート1!$A$1:$BS$1,0),0)</f>
        <v>13.63688296742421</v>
      </c>
      <c r="BG41" s="40">
        <f>VLOOKUP($AX41&amp;"_"&amp;$BC$14,データシート1!$A:$BS,MATCH($BC$12&amp;"_"&amp;BG$20,データシート1!$A$1:$BS$1,0),0)</f>
        <v>0.58198166967760412</v>
      </c>
      <c r="BH41" s="40">
        <f>VLOOKUP($AX41&amp;"_"&amp;$BC$14,データシート1!$A:$BS,MATCH($BC$12&amp;"_"&amp;BH$20,データシート1!$A$1:$BS$1,0),0)</f>
        <v>3.6926736608679707</v>
      </c>
      <c r="BI41" s="40">
        <f>VLOOKUP($AX41&amp;"_"&amp;$BC$14,データシート1!$A:$BS,MATCH($BC$12&amp;"_"&amp;BI$20,データシート1!$A$1:$BS$1,0),0)</f>
        <v>7.2876125384445336</v>
      </c>
      <c r="BJ41" s="40">
        <f>VLOOKUP($AX41&amp;"_"&amp;$BC$14,データシート1!$A:$BS,MATCH($BC$12&amp;"_"&amp;BJ$20,データシート1!$A$1:$BS$1,0),0)</f>
        <v>17.239366443119795</v>
      </c>
      <c r="BK41" s="40">
        <f t="shared" si="1"/>
        <v>10.111786258296378</v>
      </c>
      <c r="BL41" s="40">
        <f t="shared" si="2"/>
        <v>9.1488434925540361</v>
      </c>
      <c r="BM41" s="40">
        <f>VLOOKUP($AX41&amp;"_"&amp;$BC$14,データシート1!$A:$BS,MATCH($BC$12&amp;"_"&amp;BM$20,データシート1!$A$1:$BS$1,0),0)</f>
        <v>5.0043755570682125</v>
      </c>
      <c r="BN41" s="40">
        <f>VLOOKUP($AX41&amp;"_"&amp;$BC$14,データシート1!$A:$BS,MATCH($BC$12&amp;"_"&amp;BN$20,データシート1!$A$1:$BS$1,0),0)</f>
        <v>4.1444679354858227</v>
      </c>
      <c r="BO41" s="40">
        <f>VLOOKUP($AX41&amp;"_"&amp;$BC$14,データシート1!$A:$BS,MATCH($BC$12&amp;"_"&amp;BO$20,データシート1!$A$1:$BS$1,0),0)</f>
        <v>0.39817829411549338</v>
      </c>
      <c r="BP41" s="40">
        <f>VLOOKUP($AX41&amp;"_"&amp;$BC$14,データシート1!$A:$BS,MATCH($BC$12&amp;"_"&amp;BP$20,データシート1!$A$1:$BS$1,0),0)</f>
        <v>0.5647644716268504</v>
      </c>
      <c r="BQ41" s="40">
        <f>VLOOKUP($AX41&amp;"_"&amp;$BC$14,データシート1!$A:$BS,MATCH($BC$12&amp;"_"&amp;BQ$20,データシート1!$A$1:$BS$1,0),0)</f>
        <v>0.96713958342177364</v>
      </c>
      <c r="BR41" s="41">
        <f t="shared" si="3"/>
        <v>53.517443121252263</v>
      </c>
      <c r="BT41" s="134" t="str">
        <f t="shared" si="4"/>
        <v>松前町</v>
      </c>
      <c r="BU41" s="38">
        <f t="shared" si="25"/>
        <v>53.517443121252263</v>
      </c>
      <c r="BV41" s="69">
        <f t="shared" si="16"/>
        <v>0.33468598747119421</v>
      </c>
      <c r="BW41" s="69">
        <f t="shared" si="5"/>
        <v>0.25481192994455448</v>
      </c>
      <c r="BX41" s="69">
        <f t="shared" si="5"/>
        <v>1.0874616493897742E-2</v>
      </c>
      <c r="BY41" s="69">
        <f t="shared" si="5"/>
        <v>6.8999441032742026E-2</v>
      </c>
      <c r="BZ41" s="69">
        <f t="shared" si="5"/>
        <v>0.13617265910729873</v>
      </c>
      <c r="CA41" s="69">
        <f t="shared" si="5"/>
        <v>0.3221261225814035</v>
      </c>
      <c r="CB41" s="69">
        <f t="shared" si="5"/>
        <v>0.18894374746914799</v>
      </c>
      <c r="CC41" s="69">
        <f t="shared" si="5"/>
        <v>0.17095068372055591</v>
      </c>
      <c r="CD41" s="69">
        <f t="shared" si="5"/>
        <v>9.3509242318060765E-2</v>
      </c>
      <c r="CE41" s="69">
        <f t="shared" si="5"/>
        <v>7.744144140249512E-2</v>
      </c>
      <c r="CF41" s="69">
        <f t="shared" si="5"/>
        <v>7.4401591498561926E-3</v>
      </c>
      <c r="CG41" s="69">
        <f t="shared" si="5"/>
        <v>1.0552904598735908E-2</v>
      </c>
      <c r="CH41" s="69">
        <f t="shared" si="5"/>
        <v>1.8071483370955623E-2</v>
      </c>
      <c r="CI41" s="135">
        <f t="shared" si="6"/>
        <v>1</v>
      </c>
      <c r="CK41" s="136" t="str">
        <f t="shared" si="7"/>
        <v>松前町</v>
      </c>
      <c r="CL41" s="137">
        <f t="shared" si="17"/>
        <v>17.911538297969784</v>
      </c>
      <c r="CM41" s="75">
        <f t="shared" si="18"/>
        <v>0</v>
      </c>
      <c r="CN41" s="76">
        <f t="shared" si="19"/>
        <v>13.63688296742421</v>
      </c>
      <c r="CO41" s="75">
        <f t="shared" si="20"/>
        <v>0</v>
      </c>
      <c r="CP41" s="76">
        <f t="shared" si="8"/>
        <v>0.58198166967760412</v>
      </c>
      <c r="CQ41" s="75">
        <f t="shared" si="21"/>
        <v>0</v>
      </c>
      <c r="CR41" s="76">
        <f t="shared" si="9"/>
        <v>3.6926736608679707</v>
      </c>
      <c r="CS41" s="75">
        <f t="shared" si="22"/>
        <v>0</v>
      </c>
      <c r="CT41" s="76">
        <f t="shared" si="10"/>
        <v>7.2876125384445336</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0</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0</v>
      </c>
      <c r="DM41" s="18"/>
      <c r="DN41" s="139">
        <f t="shared" si="26"/>
        <v>0</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01642</v>
      </c>
      <c r="AY42" s="20" t="str">
        <f>IF(IFERROR(比較地域マスタ!$Z27,"")=0,"",IFERROR(比較地域マスタ!$Z27,""))</f>
        <v>広尾町</v>
      </c>
      <c r="BB42" s="122" t="str">
        <f t="shared" si="0"/>
        <v>01642</v>
      </c>
      <c r="BC42" s="123" t="str">
        <f t="shared" si="0"/>
        <v>広尾町</v>
      </c>
      <c r="BD42" s="40">
        <f t="shared" si="14"/>
        <v>89.563134786205865</v>
      </c>
      <c r="BE42" s="40">
        <f t="shared" si="15"/>
        <v>45.019739295548135</v>
      </c>
      <c r="BF42" s="40">
        <f>VLOOKUP($AX42&amp;"_"&amp;$BC$14,データシート1!$A:$BS,MATCH($BC$12&amp;"_"&amp;BF$20,データシート1!$A$1:$BS$1,0),0)</f>
        <v>26.48117282636596</v>
      </c>
      <c r="BG42" s="40">
        <f>VLOOKUP($AX42&amp;"_"&amp;$BC$14,データシート1!$A:$BS,MATCH($BC$12&amp;"_"&amp;BG$20,データシート1!$A$1:$BS$1,0),0)</f>
        <v>0.85260314607769006</v>
      </c>
      <c r="BH42" s="40">
        <f>VLOOKUP($AX42&amp;"_"&amp;$BC$14,データシート1!$A:$BS,MATCH($BC$12&amp;"_"&amp;BH$20,データシート1!$A$1:$BS$1,0),0)</f>
        <v>17.685963323104488</v>
      </c>
      <c r="BI42" s="40">
        <f>VLOOKUP($AX42&amp;"_"&amp;$BC$14,データシート1!$A:$BS,MATCH($BC$12&amp;"_"&amp;BI$20,データシート1!$A$1:$BS$1,0),0)</f>
        <v>8.6308895586967118</v>
      </c>
      <c r="BJ42" s="40">
        <f>VLOOKUP($AX42&amp;"_"&amp;$BC$14,データシート1!$A:$BS,MATCH($BC$12&amp;"_"&amp;BJ$20,データシート1!$A$1:$BS$1,0),0)</f>
        <v>14.62545528567925</v>
      </c>
      <c r="BK42" s="40">
        <f t="shared" si="1"/>
        <v>20.815397696459627</v>
      </c>
      <c r="BL42" s="40">
        <f t="shared" si="2"/>
        <v>16.818803062924722</v>
      </c>
      <c r="BM42" s="40">
        <f>VLOOKUP($AX42&amp;"_"&amp;$BC$14,データシート1!$A:$BS,MATCH($BC$12&amp;"_"&amp;BM$20,データシート1!$A$1:$BS$1,0),0)</f>
        <v>6.1938943555883412</v>
      </c>
      <c r="BN42" s="40">
        <f>VLOOKUP($AX42&amp;"_"&amp;$BC$14,データシート1!$A:$BS,MATCH($BC$12&amp;"_"&amp;BN$20,データシート1!$A$1:$BS$1,0),0)</f>
        <v>10.624908707336381</v>
      </c>
      <c r="BO42" s="40">
        <f>VLOOKUP($AX42&amp;"_"&amp;$BC$14,データシート1!$A:$BS,MATCH($BC$12&amp;"_"&amp;BO$20,データシート1!$A$1:$BS$1,0),0)</f>
        <v>0.38603188087874063</v>
      </c>
      <c r="BP42" s="40">
        <f>VLOOKUP($AX42&amp;"_"&amp;$BC$14,データシート1!$A:$BS,MATCH($BC$12&amp;"_"&amp;BP$20,データシート1!$A$1:$BS$1,0),0)</f>
        <v>3.6105627526561634</v>
      </c>
      <c r="BQ42" s="40">
        <f>VLOOKUP($AX42&amp;"_"&amp;$BC$14,データシート1!$A:$BS,MATCH($BC$12&amp;"_"&amp;BQ$20,データシート1!$A$1:$BS$1,0),0)</f>
        <v>0.47165294982214989</v>
      </c>
      <c r="BR42" s="41">
        <f t="shared" si="3"/>
        <v>89.563134786205865</v>
      </c>
      <c r="BT42" s="134" t="str">
        <f t="shared" si="4"/>
        <v>広尾町</v>
      </c>
      <c r="BU42" s="38">
        <f t="shared" si="25"/>
        <v>89.563134786205865</v>
      </c>
      <c r="BV42" s="69">
        <f t="shared" si="16"/>
        <v>0.50265926268674865</v>
      </c>
      <c r="BW42" s="69">
        <f t="shared" si="5"/>
        <v>0.29567045514405643</v>
      </c>
      <c r="BX42" s="69">
        <f t="shared" si="5"/>
        <v>9.5195768673452513E-3</v>
      </c>
      <c r="BY42" s="69">
        <f t="shared" si="5"/>
        <v>0.19746923067534708</v>
      </c>
      <c r="BZ42" s="69">
        <f t="shared" si="5"/>
        <v>9.6366541650192497E-2</v>
      </c>
      <c r="CA42" s="69">
        <f t="shared" ref="CA42:CH68" si="32">BJ42/$BR42</f>
        <v>0.16329771529984233</v>
      </c>
      <c r="CB42" s="69">
        <f t="shared" si="32"/>
        <v>0.23241032983210774</v>
      </c>
      <c r="CC42" s="69">
        <f t="shared" si="32"/>
        <v>0.18778711914307719</v>
      </c>
      <c r="CD42" s="69">
        <f t="shared" si="32"/>
        <v>6.9156739213892482E-2</v>
      </c>
      <c r="CE42" s="69">
        <f t="shared" si="32"/>
        <v>0.11863037992918471</v>
      </c>
      <c r="CF42" s="69">
        <f t="shared" si="32"/>
        <v>4.3101649110454717E-3</v>
      </c>
      <c r="CG42" s="69">
        <f t="shared" si="32"/>
        <v>4.0313045777985064E-2</v>
      </c>
      <c r="CH42" s="69">
        <f t="shared" si="32"/>
        <v>5.2661505311088321E-3</v>
      </c>
      <c r="CI42" s="135">
        <f t="shared" si="6"/>
        <v>1</v>
      </c>
      <c r="CK42" s="136" t="str">
        <f t="shared" si="7"/>
        <v>広尾町</v>
      </c>
      <c r="CL42" s="137">
        <f t="shared" si="17"/>
        <v>45.019739295548135</v>
      </c>
      <c r="CM42" s="75">
        <f t="shared" si="18"/>
        <v>0.26146308673013569</v>
      </c>
      <c r="CN42" s="76">
        <f t="shared" si="19"/>
        <v>26.48117282636596</v>
      </c>
      <c r="CO42" s="75">
        <f t="shared" si="20"/>
        <v>0.44450448162477962</v>
      </c>
      <c r="CP42" s="76">
        <f t="shared" si="8"/>
        <v>0.85260314607769006</v>
      </c>
      <c r="CQ42" s="75">
        <f t="shared" si="21"/>
        <v>0</v>
      </c>
      <c r="CR42" s="76">
        <f t="shared" si="9"/>
        <v>17.685963323104488</v>
      </c>
      <c r="CS42" s="75">
        <f t="shared" si="22"/>
        <v>0</v>
      </c>
      <c r="CT42" s="76">
        <f t="shared" si="10"/>
        <v>8.6308895586967118</v>
      </c>
      <c r="CU42" s="77">
        <f t="shared" si="23"/>
        <v>0</v>
      </c>
      <c r="CV42" s="18"/>
      <c r="CW42" s="1078">
        <f t="shared" si="24"/>
        <v>11.771000000000001</v>
      </c>
      <c r="CX42" s="1081">
        <f>VLOOKUP($AX42&amp;"_"&amp;$CW$14,データシート1!$A:$BS,MATCH($CW$12&amp;"_"&amp;CX$20,データシート1!$A$1:$BS$1,0),0)</f>
        <v>11.771000000000001</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11.771000000000001</v>
      </c>
      <c r="DE42" s="18"/>
      <c r="DF42" s="138">
        <f>VLOOKUP($AX42&amp;"_"&amp;$DF$14,データシート1!$A:$BS,MATCH($DF$12&amp;"_"&amp;DF$20,データシート1!$A$1:$BS$1,0),0)</f>
        <v>1</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1</v>
      </c>
      <c r="DM42" s="18"/>
      <c r="DN42" s="139">
        <f t="shared" si="26"/>
        <v>1</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07464</v>
      </c>
      <c r="AY43" s="20" t="str">
        <f>IF(IFERROR(比較地域マスタ!$Z28,"")=0,"",IFERROR(比較地域マスタ!$Z28,""))</f>
        <v>泉崎村</v>
      </c>
      <c r="AZ43" s="26"/>
      <c r="BB43" s="122" t="str">
        <f t="shared" si="0"/>
        <v>07464</v>
      </c>
      <c r="BC43" s="123" t="str">
        <f t="shared" si="0"/>
        <v>泉崎村</v>
      </c>
      <c r="BD43" s="40">
        <f t="shared" si="14"/>
        <v>100.97334774372636</v>
      </c>
      <c r="BE43" s="40">
        <f t="shared" si="15"/>
        <v>71.629016499218324</v>
      </c>
      <c r="BF43" s="40">
        <f>VLOOKUP($AX43&amp;"_"&amp;$BC$14,データシート1!$A:$BS,MATCH($BC$12&amp;"_"&amp;BF$20,データシート1!$A$1:$BS$1,0),0)</f>
        <v>66.182927981066442</v>
      </c>
      <c r="BG43" s="40">
        <f>VLOOKUP($AX43&amp;"_"&amp;$BC$14,データシート1!$A:$BS,MATCH($BC$12&amp;"_"&amp;BG$20,データシート1!$A$1:$BS$1,0),0)</f>
        <v>0.28445891248404948</v>
      </c>
      <c r="BH43" s="40">
        <f>VLOOKUP($AX43&amp;"_"&amp;$BC$14,データシート1!$A:$BS,MATCH($BC$12&amp;"_"&amp;BH$20,データシート1!$A$1:$BS$1,0),0)</f>
        <v>5.161629605667823</v>
      </c>
      <c r="BI43" s="40">
        <f>VLOOKUP($AX43&amp;"_"&amp;$BC$14,データシート1!$A:$BS,MATCH($BC$12&amp;"_"&amp;BI$20,データシート1!$A$1:$BS$1,0),0)</f>
        <v>5.4964377513094895</v>
      </c>
      <c r="BJ43" s="40">
        <f>VLOOKUP($AX43&amp;"_"&amp;$BC$14,データシート1!$A:$BS,MATCH($BC$12&amp;"_"&amp;BJ$20,データシート1!$A$1:$BS$1,0),0)</f>
        <v>8.0336489136149893</v>
      </c>
      <c r="BK43" s="40">
        <f t="shared" si="1"/>
        <v>14.950651836316212</v>
      </c>
      <c r="BL43" s="40">
        <f t="shared" si="2"/>
        <v>14.575763994766337</v>
      </c>
      <c r="BM43" s="40">
        <f>VLOOKUP($AX43&amp;"_"&amp;$BC$14,データシート1!$A:$BS,MATCH($BC$12&amp;"_"&amp;BM$20,データシート1!$A$1:$BS$1,0),0)</f>
        <v>6.8320362051473742</v>
      </c>
      <c r="BN43" s="40">
        <f>VLOOKUP($AX43&amp;"_"&amp;$BC$14,データシート1!$A:$BS,MATCH($BC$12&amp;"_"&amp;BN$20,データシート1!$A$1:$BS$1,0),0)</f>
        <v>7.7437277896189638</v>
      </c>
      <c r="BO43" s="40">
        <f>VLOOKUP($AX43&amp;"_"&amp;$BC$14,データシート1!$A:$BS,MATCH($BC$12&amp;"_"&amp;BO$20,データシート1!$A$1:$BS$1,0),0)</f>
        <v>0.3748878415498752</v>
      </c>
      <c r="BP43" s="40">
        <f>VLOOKUP($AX43&amp;"_"&amp;$BC$14,データシート1!$A:$BS,MATCH($BC$12&amp;"_"&amp;BP$20,データシート1!$A$1:$BS$1,0),0)</f>
        <v>0</v>
      </c>
      <c r="BQ43" s="40">
        <f>VLOOKUP($AX43&amp;"_"&amp;$BC$14,データシート1!$A:$BS,MATCH($BC$12&amp;"_"&amp;BQ$20,データシート1!$A$1:$BS$1,0),0)</f>
        <v>0.86359274326734092</v>
      </c>
      <c r="BR43" s="41">
        <f t="shared" si="3"/>
        <v>100.97334774372636</v>
      </c>
      <c r="BT43" s="134" t="str">
        <f t="shared" si="4"/>
        <v>泉崎村</v>
      </c>
      <c r="BU43" s="38">
        <f t="shared" si="25"/>
        <v>100.97334774372636</v>
      </c>
      <c r="BV43" s="69">
        <f t="shared" si="16"/>
        <v>0.70938537841703631</v>
      </c>
      <c r="BW43" s="69">
        <f t="shared" si="16"/>
        <v>0.65544947711390988</v>
      </c>
      <c r="BX43" s="69">
        <f t="shared" si="16"/>
        <v>2.8171682809409811E-3</v>
      </c>
      <c r="BY43" s="69">
        <f t="shared" si="16"/>
        <v>5.1118733022185288E-2</v>
      </c>
      <c r="BZ43" s="69">
        <f t="shared" si="16"/>
        <v>5.4434540144787782E-2</v>
      </c>
      <c r="CA43" s="69">
        <f t="shared" si="32"/>
        <v>7.9562073488982962E-2</v>
      </c>
      <c r="CB43" s="69">
        <f t="shared" si="32"/>
        <v>0.14806532783543486</v>
      </c>
      <c r="CC43" s="69">
        <f t="shared" si="32"/>
        <v>0.14435258729620512</v>
      </c>
      <c r="CD43" s="69">
        <f t="shared" si="32"/>
        <v>6.7661777665204328E-2</v>
      </c>
      <c r="CE43" s="69">
        <f t="shared" si="32"/>
        <v>7.6690809631000806E-2</v>
      </c>
      <c r="CF43" s="69">
        <f t="shared" si="32"/>
        <v>3.712740539229745E-3</v>
      </c>
      <c r="CG43" s="69">
        <f t="shared" si="32"/>
        <v>0</v>
      </c>
      <c r="CH43" s="69">
        <f t="shared" si="32"/>
        <v>8.5526801137580117E-3</v>
      </c>
      <c r="CI43" s="135">
        <f t="shared" si="6"/>
        <v>1</v>
      </c>
      <c r="CJ43" s="26"/>
      <c r="CK43" s="136" t="str">
        <f t="shared" si="7"/>
        <v>泉崎村</v>
      </c>
      <c r="CL43" s="137">
        <f t="shared" si="17"/>
        <v>71.629016499218324</v>
      </c>
      <c r="CM43" s="75">
        <f t="shared" si="18"/>
        <v>1</v>
      </c>
      <c r="CN43" s="76">
        <f t="shared" si="19"/>
        <v>66.182927981066442</v>
      </c>
      <c r="CO43" s="75">
        <f t="shared" si="20"/>
        <v>1</v>
      </c>
      <c r="CP43" s="76">
        <f t="shared" si="8"/>
        <v>0.28445891248404948</v>
      </c>
      <c r="CQ43" s="75">
        <f t="shared" si="21"/>
        <v>0</v>
      </c>
      <c r="CR43" s="76">
        <f t="shared" si="9"/>
        <v>5.161629605667823</v>
      </c>
      <c r="CS43" s="75">
        <f t="shared" si="22"/>
        <v>0</v>
      </c>
      <c r="CT43" s="76">
        <f t="shared" si="10"/>
        <v>5.4964377513094895</v>
      </c>
      <c r="CU43" s="77">
        <f t="shared" si="23"/>
        <v>0</v>
      </c>
      <c r="CV43" s="18"/>
      <c r="CW43" s="1078">
        <f t="shared" si="24"/>
        <v>81.92</v>
      </c>
      <c r="CX43" s="1081">
        <f>VLOOKUP($AX43&amp;"_"&amp;$CW$14,データシート1!$A:$BS,MATCH($CW$12&amp;"_"&amp;CX$20,データシート1!$A$1:$BS$1,0),0)</f>
        <v>81.92</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81.92</v>
      </c>
      <c r="DE43" s="18"/>
      <c r="DF43" s="138">
        <f>VLOOKUP($AX43&amp;"_"&amp;$DF$14,データシート1!$A:$BS,MATCH($DF$12&amp;"_"&amp;DF$20,データシート1!$A$1:$BS$1,0),0)</f>
        <v>4</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4</v>
      </c>
      <c r="DM43" s="18"/>
      <c r="DN43" s="139">
        <f t="shared" si="26"/>
        <v>1</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06323</v>
      </c>
      <c r="AY44" s="20" t="str">
        <f>IF(IFERROR(比較地域マスタ!$Z29,"")=0,"",IFERROR(比較地域マスタ!$Z29,""))</f>
        <v>朝日町</v>
      </c>
      <c r="BB44" s="122" t="str">
        <f t="shared" si="0"/>
        <v>06323</v>
      </c>
      <c r="BC44" s="123" t="str">
        <f t="shared" si="0"/>
        <v>朝日町</v>
      </c>
      <c r="BD44" s="40">
        <f t="shared" si="14"/>
        <v>33.991841349662501</v>
      </c>
      <c r="BE44" s="40">
        <f t="shared" si="15"/>
        <v>3.9632281801337119</v>
      </c>
      <c r="BF44" s="40">
        <f>VLOOKUP($AX44&amp;"_"&amp;$BC$14,データシート1!$A:$BS,MATCH($BC$12&amp;"_"&amp;BF$20,データシート1!$A$1:$BS$1,0),0)</f>
        <v>2.772395795832062</v>
      </c>
      <c r="BG44" s="40">
        <f>VLOOKUP($AX44&amp;"_"&amp;$BC$14,データシート1!$A:$BS,MATCH($BC$12&amp;"_"&amp;BG$20,データシート1!$A$1:$BS$1,0),0)</f>
        <v>0.60940300655083679</v>
      </c>
      <c r="BH44" s="40">
        <f>VLOOKUP($AX44&amp;"_"&amp;$BC$14,データシート1!$A:$BS,MATCH($BC$12&amp;"_"&amp;BH$20,データシート1!$A$1:$BS$1,0),0)</f>
        <v>0.58142937775081338</v>
      </c>
      <c r="BI44" s="40">
        <f>VLOOKUP($AX44&amp;"_"&amp;$BC$14,データシート1!$A:$BS,MATCH($BC$12&amp;"_"&amp;BI$20,データシート1!$A$1:$BS$1,0),0)</f>
        <v>4.5031528765106046</v>
      </c>
      <c r="BJ44" s="40">
        <f>VLOOKUP($AX44&amp;"_"&amp;$BC$14,データシート1!$A:$BS,MATCH($BC$12&amp;"_"&amp;BJ$20,データシート1!$A$1:$BS$1,0),0)</f>
        <v>9.4141028779521196</v>
      </c>
      <c r="BK44" s="40">
        <f t="shared" si="1"/>
        <v>14.891440597935523</v>
      </c>
      <c r="BL44" s="40">
        <f t="shared" si="2"/>
        <v>14.504878048517313</v>
      </c>
      <c r="BM44" s="40">
        <f>VLOOKUP($AX44&amp;"_"&amp;$BC$14,データシート1!$A:$BS,MATCH($BC$12&amp;"_"&amp;BM$20,データシート1!$A$1:$BS$1,0),0)</f>
        <v>5.6928970263292751</v>
      </c>
      <c r="BN44" s="40">
        <f>VLOOKUP($AX44&amp;"_"&amp;$BC$14,データシート1!$A:$BS,MATCH($BC$12&amp;"_"&amp;BN$20,データシート1!$A$1:$BS$1,0),0)</f>
        <v>8.8119810221880375</v>
      </c>
      <c r="BO44" s="40">
        <f>VLOOKUP($AX44&amp;"_"&amp;$BC$14,データシート1!$A:$BS,MATCH($BC$12&amp;"_"&amp;BO$20,データシート1!$A$1:$BS$1,0),0)</f>
        <v>0.38656254941821039</v>
      </c>
      <c r="BP44" s="40">
        <f>VLOOKUP($AX44&amp;"_"&amp;$BC$14,データシート1!$A:$BS,MATCH($BC$12&amp;"_"&amp;BP$20,データシート1!$A$1:$BS$1,0),0)</f>
        <v>0</v>
      </c>
      <c r="BQ44" s="40">
        <f>VLOOKUP($AX44&amp;"_"&amp;$BC$14,データシート1!$A:$BS,MATCH($BC$12&amp;"_"&amp;BQ$20,データシート1!$A$1:$BS$1,0),0)</f>
        <v>1.2199168171305439</v>
      </c>
      <c r="BR44" s="41">
        <f t="shared" si="3"/>
        <v>33.991841349662501</v>
      </c>
      <c r="BT44" s="134" t="str">
        <f t="shared" si="4"/>
        <v>朝日町</v>
      </c>
      <c r="BU44" s="38">
        <f t="shared" si="25"/>
        <v>33.991841349662501</v>
      </c>
      <c r="BV44" s="69">
        <f t="shared" si="16"/>
        <v>0.11659351252453001</v>
      </c>
      <c r="BW44" s="69">
        <f t="shared" si="16"/>
        <v>8.1560624130754503E-2</v>
      </c>
      <c r="BX44" s="69">
        <f t="shared" si="16"/>
        <v>1.7927919828823496E-2</v>
      </c>
      <c r="BY44" s="69">
        <f t="shared" si="16"/>
        <v>1.7104968564952021E-2</v>
      </c>
      <c r="BZ44" s="69">
        <f t="shared" si="16"/>
        <v>0.13247746217064865</v>
      </c>
      <c r="CA44" s="69">
        <f t="shared" si="32"/>
        <v>0.27695183621012021</v>
      </c>
      <c r="CB44" s="69">
        <f t="shared" si="32"/>
        <v>0.43808867088876835</v>
      </c>
      <c r="CC44" s="69">
        <f t="shared" si="32"/>
        <v>0.42671645526085422</v>
      </c>
      <c r="CD44" s="69">
        <f t="shared" si="32"/>
        <v>0.16747833598563788</v>
      </c>
      <c r="CE44" s="69">
        <f t="shared" si="32"/>
        <v>0.25923811927521634</v>
      </c>
      <c r="CF44" s="69">
        <f t="shared" si="32"/>
        <v>1.1372215627914153E-2</v>
      </c>
      <c r="CG44" s="69">
        <f t="shared" si="32"/>
        <v>0</v>
      </c>
      <c r="CH44" s="69">
        <f t="shared" si="32"/>
        <v>3.5888518205932855E-2</v>
      </c>
      <c r="CI44" s="135">
        <f t="shared" si="6"/>
        <v>1</v>
      </c>
      <c r="CK44" s="136" t="str">
        <f t="shared" si="7"/>
        <v>朝日町</v>
      </c>
      <c r="CL44" s="137">
        <f t="shared" si="17"/>
        <v>3.9632281801337119</v>
      </c>
      <c r="CM44" s="75">
        <f t="shared" si="18"/>
        <v>0</v>
      </c>
      <c r="CN44" s="76">
        <f t="shared" si="19"/>
        <v>2.772395795832062</v>
      </c>
      <c r="CO44" s="75">
        <f t="shared" si="20"/>
        <v>0</v>
      </c>
      <c r="CP44" s="76">
        <f t="shared" si="8"/>
        <v>0.60940300655083679</v>
      </c>
      <c r="CQ44" s="75">
        <f t="shared" si="21"/>
        <v>0</v>
      </c>
      <c r="CR44" s="76">
        <f t="shared" si="9"/>
        <v>0.58142937775081338</v>
      </c>
      <c r="CS44" s="75">
        <f t="shared" si="22"/>
        <v>0</v>
      </c>
      <c r="CT44" s="76">
        <f t="shared" si="10"/>
        <v>4.5031528765106046</v>
      </c>
      <c r="CU44" s="77">
        <f t="shared" si="23"/>
        <v>0</v>
      </c>
      <c r="CV44" s="18"/>
      <c r="CW44" s="1078">
        <f t="shared" si="24"/>
        <v>0</v>
      </c>
      <c r="CX44" s="1081">
        <f>VLOOKUP($AX44&amp;"_"&amp;$CW$14,データシート1!$A:$BS,MATCH($CW$12&amp;"_"&amp;CX$20,データシート1!$A$1:$BS$1,0),0)</f>
        <v>0</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0</v>
      </c>
      <c r="DE44" s="18"/>
      <c r="DF44" s="138">
        <f>VLOOKUP($AX44&amp;"_"&amp;$DF$14,データシート1!$A:$BS,MATCH($DF$12&amp;"_"&amp;DF$20,データシート1!$A$1:$BS$1,0),0)</f>
        <v>0</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0</v>
      </c>
      <c r="DM44" s="18"/>
      <c r="DN44" s="139">
        <f t="shared" si="26"/>
        <v>0</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01454</v>
      </c>
      <c r="AY45" s="20" t="str">
        <f>IF(IFERROR(比較地域マスタ!$Z30,"")=0,"",IFERROR(比較地域マスタ!$Z30,""))</f>
        <v>当麻町</v>
      </c>
      <c r="BB45" s="122" t="str">
        <f t="shared" si="0"/>
        <v>01454</v>
      </c>
      <c r="BC45" s="123" t="str">
        <f t="shared" si="0"/>
        <v>当麻町</v>
      </c>
      <c r="BD45" s="40">
        <f t="shared" si="14"/>
        <v>65.496353243073358</v>
      </c>
      <c r="BE45" s="40">
        <f t="shared" si="15"/>
        <v>27.537133155616324</v>
      </c>
      <c r="BF45" s="40">
        <f>VLOOKUP($AX45&amp;"_"&amp;$BC$14,データシート1!$A:$BS,MATCH($BC$12&amp;"_"&amp;BF$20,データシート1!$A$1:$BS$1,0),0)</f>
        <v>14.52513349465586</v>
      </c>
      <c r="BG45" s="40">
        <f>VLOOKUP($AX45&amp;"_"&amp;$BC$14,データシート1!$A:$BS,MATCH($BC$12&amp;"_"&amp;BG$20,データシート1!$A$1:$BS$1,0),0)</f>
        <v>0.42775652721303903</v>
      </c>
      <c r="BH45" s="40">
        <f>VLOOKUP($AX45&amp;"_"&amp;$BC$14,データシート1!$A:$BS,MATCH($BC$12&amp;"_"&amp;BH$20,データシート1!$A$1:$BS$1,0),0)</f>
        <v>12.584243133747426</v>
      </c>
      <c r="BI45" s="40">
        <f>VLOOKUP($AX45&amp;"_"&amp;$BC$14,データシート1!$A:$BS,MATCH($BC$12&amp;"_"&amp;BI$20,データシート1!$A$1:$BS$1,0),0)</f>
        <v>6.3370543812561158</v>
      </c>
      <c r="BJ45" s="40">
        <f>VLOOKUP($AX45&amp;"_"&amp;$BC$14,データシート1!$A:$BS,MATCH($BC$12&amp;"_"&amp;BJ$20,データシート1!$A$1:$BS$1,0),0)</f>
        <v>13.585225335269239</v>
      </c>
      <c r="BK45" s="40">
        <f t="shared" si="1"/>
        <v>16.247518041010551</v>
      </c>
      <c r="BL45" s="40">
        <f t="shared" si="2"/>
        <v>15.871804715065945</v>
      </c>
      <c r="BM45" s="40">
        <f>VLOOKUP($AX45&amp;"_"&amp;$BC$14,データシート1!$A:$BS,MATCH($BC$12&amp;"_"&amp;BM$20,データシート1!$A$1:$BS$1,0),0)</f>
        <v>5.4507949649834133</v>
      </c>
      <c r="BN45" s="40">
        <f>VLOOKUP($AX45&amp;"_"&amp;$BC$14,データシート1!$A:$BS,MATCH($BC$12&amp;"_"&amp;BN$20,データシート1!$A$1:$BS$1,0),0)</f>
        <v>10.421009750082533</v>
      </c>
      <c r="BO45" s="40">
        <f>VLOOKUP($AX45&amp;"_"&amp;$BC$14,データシート1!$A:$BS,MATCH($BC$12&amp;"_"&amp;BO$20,データシート1!$A$1:$BS$1,0),0)</f>
        <v>0.37571332594460599</v>
      </c>
      <c r="BP45" s="40">
        <f>VLOOKUP($AX45&amp;"_"&amp;$BC$14,データシート1!$A:$BS,MATCH($BC$12&amp;"_"&amp;BP$20,データシート1!$A$1:$BS$1,0),0)</f>
        <v>0</v>
      </c>
      <c r="BQ45" s="40">
        <f>VLOOKUP($AX45&amp;"_"&amp;$BC$14,データシート1!$A:$BS,MATCH($BC$12&amp;"_"&amp;BQ$20,データシート1!$A$1:$BS$1,0),0)</f>
        <v>1.78942232992112</v>
      </c>
      <c r="BR45" s="41">
        <f t="shared" si="3"/>
        <v>65.496353243073358</v>
      </c>
      <c r="BT45" s="134" t="str">
        <f t="shared" si="4"/>
        <v>当麻町</v>
      </c>
      <c r="BU45" s="38">
        <f t="shared" si="25"/>
        <v>65.496353243073358</v>
      </c>
      <c r="BV45" s="69">
        <f t="shared" si="16"/>
        <v>0.420437654802232</v>
      </c>
      <c r="BW45" s="69">
        <f t="shared" si="16"/>
        <v>0.22177011047850945</v>
      </c>
      <c r="BX45" s="69">
        <f t="shared" si="16"/>
        <v>6.5309976209748273E-3</v>
      </c>
      <c r="BY45" s="69">
        <f t="shared" si="16"/>
        <v>0.19213654670274771</v>
      </c>
      <c r="BZ45" s="69">
        <f t="shared" si="16"/>
        <v>9.6754308713001488E-2</v>
      </c>
      <c r="CA45" s="69">
        <f t="shared" si="32"/>
        <v>0.20741956861095867</v>
      </c>
      <c r="CB45" s="69">
        <f t="shared" si="32"/>
        <v>0.24806752187731651</v>
      </c>
      <c r="CC45" s="69">
        <f t="shared" si="32"/>
        <v>0.24233112118718589</v>
      </c>
      <c r="CD45" s="69">
        <f t="shared" si="32"/>
        <v>8.3222877230342107E-2</v>
      </c>
      <c r="CE45" s="69">
        <f t="shared" si="32"/>
        <v>0.15910824395684378</v>
      </c>
      <c r="CF45" s="69">
        <f t="shared" si="32"/>
        <v>5.7364006901306367E-3</v>
      </c>
      <c r="CG45" s="69">
        <f t="shared" si="32"/>
        <v>0</v>
      </c>
      <c r="CH45" s="69">
        <f t="shared" si="32"/>
        <v>2.7320945996491226E-2</v>
      </c>
      <c r="CI45" s="135">
        <f t="shared" si="6"/>
        <v>1</v>
      </c>
      <c r="CK45" s="136" t="str">
        <f t="shared" si="7"/>
        <v>当麻町</v>
      </c>
      <c r="CL45" s="137">
        <f t="shared" si="17"/>
        <v>27.537133155616324</v>
      </c>
      <c r="CM45" s="75">
        <f t="shared" si="18"/>
        <v>0.20506855118461265</v>
      </c>
      <c r="CN45" s="76">
        <f t="shared" si="19"/>
        <v>14.52513349465586</v>
      </c>
      <c r="CO45" s="75">
        <f t="shared" si="20"/>
        <v>0.38877439591709539</v>
      </c>
      <c r="CP45" s="76">
        <f t="shared" si="8"/>
        <v>0.42775652721303903</v>
      </c>
      <c r="CQ45" s="75">
        <f t="shared" si="21"/>
        <v>0</v>
      </c>
      <c r="CR45" s="76">
        <f t="shared" si="9"/>
        <v>12.584243133747426</v>
      </c>
      <c r="CS45" s="75">
        <f t="shared" si="22"/>
        <v>0</v>
      </c>
      <c r="CT45" s="76">
        <f t="shared" si="10"/>
        <v>6.3370543812561158</v>
      </c>
      <c r="CU45" s="77">
        <f t="shared" si="23"/>
        <v>0</v>
      </c>
      <c r="CV45" s="18"/>
      <c r="CW45" s="1078">
        <f t="shared" si="24"/>
        <v>5.6470000000000002</v>
      </c>
      <c r="CX45" s="1081">
        <f>VLOOKUP($AX45&amp;"_"&amp;$CW$14,データシート1!$A:$BS,MATCH($CW$12&amp;"_"&amp;CX$20,データシート1!$A$1:$BS$1,0),0)</f>
        <v>5.6470000000000002</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5.6470000000000002</v>
      </c>
      <c r="DE45" s="18"/>
      <c r="DF45" s="138">
        <f>VLOOKUP($AX45&amp;"_"&amp;$DF$14,データシート1!$A:$BS,MATCH($DF$12&amp;"_"&amp;DF$20,データシート1!$A$1:$BS$1,0),0)</f>
        <v>1</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1</v>
      </c>
      <c r="DM45" s="18"/>
      <c r="DN45" s="139">
        <f t="shared" si="26"/>
        <v>1</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01644</v>
      </c>
      <c r="AY46" s="20" t="str">
        <f>IF(IFERROR(比較地域マスタ!$Z31,"")=0,"",IFERROR(比較地域マスタ!$Z31,""))</f>
        <v>池田町</v>
      </c>
      <c r="BB46" s="122" t="str">
        <f t="shared" si="0"/>
        <v>01644</v>
      </c>
      <c r="BC46" s="123" t="str">
        <f t="shared" si="0"/>
        <v>池田町</v>
      </c>
      <c r="BD46" s="40">
        <f t="shared" si="14"/>
        <v>72.489425980845894</v>
      </c>
      <c r="BE46" s="40">
        <f t="shared" si="15"/>
        <v>33.466661496516409</v>
      </c>
      <c r="BF46" s="40">
        <f>VLOOKUP($AX46&amp;"_"&amp;$BC$14,データシート1!$A:$BS,MATCH($BC$12&amp;"_"&amp;BF$20,データシート1!$A$1:$BS$1,0),0)</f>
        <v>26.76552550795871</v>
      </c>
      <c r="BG46" s="40">
        <f>VLOOKUP($AX46&amp;"_"&amp;$BC$14,データシート1!$A:$BS,MATCH($BC$12&amp;"_"&amp;BG$20,データシート1!$A$1:$BS$1,0),0)</f>
        <v>0.57907176132921601</v>
      </c>
      <c r="BH46" s="40">
        <f>VLOOKUP($AX46&amp;"_"&amp;$BC$14,データシート1!$A:$BS,MATCH($BC$12&amp;"_"&amp;BH$20,データシート1!$A$1:$BS$1,0),0)</f>
        <v>6.1220642272284778</v>
      </c>
      <c r="BI46" s="40">
        <f>VLOOKUP($AX46&amp;"_"&amp;$BC$14,データシート1!$A:$BS,MATCH($BC$12&amp;"_"&amp;BI$20,データシート1!$A$1:$BS$1,0),0)</f>
        <v>8.6710539878736856</v>
      </c>
      <c r="BJ46" s="40">
        <f>VLOOKUP($AX46&amp;"_"&amp;$BC$14,データシート1!$A:$BS,MATCH($BC$12&amp;"_"&amp;BJ$20,データシート1!$A$1:$BS$1,0),0)</f>
        <v>14.72770010986485</v>
      </c>
      <c r="BK46" s="40">
        <f t="shared" si="1"/>
        <v>15.247663011849435</v>
      </c>
      <c r="BL46" s="40">
        <f t="shared" si="2"/>
        <v>14.867940190273279</v>
      </c>
      <c r="BM46" s="40">
        <f>VLOOKUP($AX46&amp;"_"&amp;$BC$14,データシート1!$A:$BS,MATCH($BC$12&amp;"_"&amp;BM$20,データシート1!$A$1:$BS$1,0),0)</f>
        <v>6.4415941524566502</v>
      </c>
      <c r="BN46" s="40">
        <f>VLOOKUP($AX46&amp;"_"&amp;$BC$14,データシート1!$A:$BS,MATCH($BC$12&amp;"_"&amp;BN$20,データシート1!$A$1:$BS$1,0),0)</f>
        <v>8.4263460378166286</v>
      </c>
      <c r="BO46" s="40">
        <f>VLOOKUP($AX46&amp;"_"&amp;$BC$14,データシート1!$A:$BS,MATCH($BC$12&amp;"_"&amp;BO$20,データシート1!$A$1:$BS$1,0),0)</f>
        <v>0.37972282157615539</v>
      </c>
      <c r="BP46" s="40">
        <f>VLOOKUP($AX46&amp;"_"&amp;$BC$14,データシート1!$A:$BS,MATCH($BC$12&amp;"_"&amp;BP$20,データシート1!$A$1:$BS$1,0),0)</f>
        <v>0</v>
      </c>
      <c r="BQ46" s="40">
        <f>VLOOKUP($AX46&amp;"_"&amp;$BC$14,データシート1!$A:$BS,MATCH($BC$12&amp;"_"&amp;BQ$20,データシート1!$A$1:$BS$1,0),0)</f>
        <v>0.37634737474151259</v>
      </c>
      <c r="BR46" s="41">
        <f t="shared" si="3"/>
        <v>72.489425980845894</v>
      </c>
      <c r="BT46" s="134" t="str">
        <f t="shared" si="4"/>
        <v>池田町</v>
      </c>
      <c r="BU46" s="38">
        <f t="shared" si="25"/>
        <v>72.489425980845894</v>
      </c>
      <c r="BV46" s="69">
        <f t="shared" si="16"/>
        <v>0.46167645892739456</v>
      </c>
      <c r="BW46" s="69">
        <f t="shared" si="16"/>
        <v>0.36923351434774843</v>
      </c>
      <c r="BX46" s="69">
        <f t="shared" si="16"/>
        <v>7.9883617988949999E-3</v>
      </c>
      <c r="BY46" s="69">
        <f t="shared" si="16"/>
        <v>8.4454582780751075E-2</v>
      </c>
      <c r="BZ46" s="69">
        <f t="shared" si="16"/>
        <v>0.11961819079881893</v>
      </c>
      <c r="CA46" s="69">
        <f t="shared" si="32"/>
        <v>0.20317032326558077</v>
      </c>
      <c r="CB46" s="69">
        <f t="shared" si="32"/>
        <v>0.21034327152595156</v>
      </c>
      <c r="CC46" s="69">
        <f t="shared" si="32"/>
        <v>0.20510495136493259</v>
      </c>
      <c r="CD46" s="69">
        <f t="shared" si="32"/>
        <v>8.8862534987637132E-2</v>
      </c>
      <c r="CE46" s="69">
        <f t="shared" si="32"/>
        <v>0.11624241637729547</v>
      </c>
      <c r="CF46" s="69">
        <f t="shared" si="32"/>
        <v>5.2383201610189424E-3</v>
      </c>
      <c r="CG46" s="69">
        <f t="shared" si="32"/>
        <v>0</v>
      </c>
      <c r="CH46" s="69">
        <f t="shared" si="32"/>
        <v>5.191755482254143E-3</v>
      </c>
      <c r="CI46" s="135">
        <f t="shared" si="6"/>
        <v>1</v>
      </c>
      <c r="CK46" s="136" t="str">
        <f t="shared" si="7"/>
        <v>池田町</v>
      </c>
      <c r="CL46" s="137">
        <f t="shared" si="17"/>
        <v>33.466661496516409</v>
      </c>
      <c r="CM46" s="75">
        <f t="shared" si="18"/>
        <v>0</v>
      </c>
      <c r="CN46" s="76">
        <f t="shared" si="19"/>
        <v>26.76552550795871</v>
      </c>
      <c r="CO46" s="75">
        <f t="shared" si="20"/>
        <v>0</v>
      </c>
      <c r="CP46" s="76">
        <f t="shared" si="8"/>
        <v>0.57907176132921601</v>
      </c>
      <c r="CQ46" s="75">
        <f t="shared" si="21"/>
        <v>0</v>
      </c>
      <c r="CR46" s="76">
        <f t="shared" si="9"/>
        <v>6.1220642272284778</v>
      </c>
      <c r="CS46" s="75">
        <f t="shared" si="22"/>
        <v>0</v>
      </c>
      <c r="CT46" s="76">
        <f t="shared" si="10"/>
        <v>8.6710539878736856</v>
      </c>
      <c r="CU46" s="77">
        <f t="shared" si="23"/>
        <v>0</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0</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0</v>
      </c>
      <c r="DM46" s="18"/>
      <c r="DN46" s="139">
        <f t="shared" si="26"/>
        <v>0</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17324</v>
      </c>
      <c r="AY47" s="20" t="str">
        <f>IF(IFERROR(比較地域マスタ!$Z32,"")=0,"",IFERROR(比較地域マスタ!$Z32,""))</f>
        <v>川北町</v>
      </c>
      <c r="BB47" s="122" t="str">
        <f t="shared" si="0"/>
        <v>17324</v>
      </c>
      <c r="BC47" s="123" t="str">
        <f t="shared" si="0"/>
        <v>川北町</v>
      </c>
      <c r="BD47" s="40">
        <f t="shared" si="14"/>
        <v>50.233626561953223</v>
      </c>
      <c r="BE47" s="40">
        <f t="shared" si="15"/>
        <v>23.97535173805797</v>
      </c>
      <c r="BF47" s="40">
        <f>VLOOKUP($AX47&amp;"_"&amp;$BC$14,データシート1!$A:$BS,MATCH($BC$12&amp;"_"&amp;BF$20,データシート1!$A$1:$BS$1,0),0)</f>
        <v>21.36798348995201</v>
      </c>
      <c r="BG47" s="40">
        <f>VLOOKUP($AX47&amp;"_"&amp;$BC$14,データシート1!$A:$BS,MATCH($BC$12&amp;"_"&amp;BG$20,データシート1!$A$1:$BS$1,0),0)</f>
        <v>0.44956269110387392</v>
      </c>
      <c r="BH47" s="40">
        <f>VLOOKUP($AX47&amp;"_"&amp;$BC$14,データシート1!$A:$BS,MATCH($BC$12&amp;"_"&amp;BH$20,データシート1!$A$1:$BS$1,0),0)</f>
        <v>2.1578055570020864</v>
      </c>
      <c r="BI47" s="40">
        <f>VLOOKUP($AX47&amp;"_"&amp;$BC$14,データシート1!$A:$BS,MATCH($BC$12&amp;"_"&amp;BI$20,データシート1!$A$1:$BS$1,0),0)</f>
        <v>6.3762422325168044</v>
      </c>
      <c r="BJ47" s="40">
        <f>VLOOKUP($AX47&amp;"_"&amp;$BC$14,データシート1!$A:$BS,MATCH($BC$12&amp;"_"&amp;BJ$20,データシート1!$A$1:$BS$1,0),0)</f>
        <v>7.0729300057702815</v>
      </c>
      <c r="BK47" s="40">
        <f t="shared" si="1"/>
        <v>11.510212344273342</v>
      </c>
      <c r="BL47" s="40">
        <f t="shared" si="2"/>
        <v>11.146586468394435</v>
      </c>
      <c r="BM47" s="40">
        <f>VLOOKUP($AX47&amp;"_"&amp;$BC$14,データシート1!$A:$BS,MATCH($BC$12&amp;"_"&amp;BM$20,データシート1!$A$1:$BS$1,0),0)</f>
        <v>5.7964551334945567</v>
      </c>
      <c r="BN47" s="40">
        <f>VLOOKUP($AX47&amp;"_"&amp;$BC$14,データシート1!$A:$BS,MATCH($BC$12&amp;"_"&amp;BN$20,データシート1!$A$1:$BS$1,0),0)</f>
        <v>5.3501313348998796</v>
      </c>
      <c r="BO47" s="40">
        <f>VLOOKUP($AX47&amp;"_"&amp;$BC$14,データシート1!$A:$BS,MATCH($BC$12&amp;"_"&amp;BO$20,データシート1!$A$1:$BS$1,0),0)</f>
        <v>0.36362587587890532</v>
      </c>
      <c r="BP47" s="40">
        <f>VLOOKUP($AX47&amp;"_"&amp;$BC$14,データシート1!$A:$BS,MATCH($BC$12&amp;"_"&amp;BP$20,データシート1!$A$1:$BS$1,0),0)</f>
        <v>0</v>
      </c>
      <c r="BQ47" s="40">
        <f>VLOOKUP($AX47&amp;"_"&amp;$BC$14,データシート1!$A:$BS,MATCH($BC$12&amp;"_"&amp;BQ$20,データシート1!$A$1:$BS$1,0),0)</f>
        <v>1.298890241334826</v>
      </c>
      <c r="BR47" s="41">
        <f t="shared" si="3"/>
        <v>50.233626561953223</v>
      </c>
      <c r="BT47" s="134" t="str">
        <f t="shared" si="4"/>
        <v>川北町</v>
      </c>
      <c r="BU47" s="38">
        <f t="shared" si="25"/>
        <v>50.233626561953223</v>
      </c>
      <c r="BV47" s="69">
        <f t="shared" si="16"/>
        <v>0.47727694333374726</v>
      </c>
      <c r="BW47" s="69">
        <f t="shared" si="16"/>
        <v>0.42537210534857239</v>
      </c>
      <c r="BX47" s="69">
        <f t="shared" si="16"/>
        <v>8.9494372967364282E-3</v>
      </c>
      <c r="BY47" s="69">
        <f t="shared" si="16"/>
        <v>4.2955400688438471E-2</v>
      </c>
      <c r="BZ47" s="69">
        <f t="shared" si="16"/>
        <v>0.12693175207354326</v>
      </c>
      <c r="CA47" s="69">
        <f t="shared" si="32"/>
        <v>0.14080070442549522</v>
      </c>
      <c r="CB47" s="69">
        <f t="shared" si="32"/>
        <v>0.22913361292117296</v>
      </c>
      <c r="CC47" s="69">
        <f t="shared" si="32"/>
        <v>0.2218949184297361</v>
      </c>
      <c r="CD47" s="69">
        <f t="shared" si="32"/>
        <v>0.11538993957256456</v>
      </c>
      <c r="CE47" s="69">
        <f t="shared" si="32"/>
        <v>0.10650497885717156</v>
      </c>
      <c r="CF47" s="69">
        <f t="shared" si="32"/>
        <v>7.2386944914368239E-3</v>
      </c>
      <c r="CG47" s="69">
        <f t="shared" si="32"/>
        <v>0</v>
      </c>
      <c r="CH47" s="69">
        <f t="shared" si="32"/>
        <v>2.58569872460413E-2</v>
      </c>
      <c r="CI47" s="135">
        <f t="shared" si="6"/>
        <v>1</v>
      </c>
      <c r="CK47" s="136" t="str">
        <f t="shared" si="7"/>
        <v>川北町</v>
      </c>
      <c r="CL47" s="137">
        <f t="shared" si="17"/>
        <v>23.97535173805797</v>
      </c>
      <c r="CM47" s="75">
        <f t="shared" si="18"/>
        <v>1</v>
      </c>
      <c r="CN47" s="76">
        <f t="shared" si="19"/>
        <v>21.36798348995201</v>
      </c>
      <c r="CO47" s="75">
        <f t="shared" si="20"/>
        <v>1</v>
      </c>
      <c r="CP47" s="76">
        <f t="shared" si="8"/>
        <v>0.44956269110387392</v>
      </c>
      <c r="CQ47" s="75">
        <f t="shared" si="21"/>
        <v>0</v>
      </c>
      <c r="CR47" s="76">
        <f t="shared" si="9"/>
        <v>2.1578055570020864</v>
      </c>
      <c r="CS47" s="75">
        <f t="shared" si="22"/>
        <v>0</v>
      </c>
      <c r="CT47" s="76">
        <f t="shared" si="10"/>
        <v>6.3762422325168044</v>
      </c>
      <c r="CU47" s="77">
        <f t="shared" si="23"/>
        <v>0</v>
      </c>
      <c r="CV47" s="18"/>
      <c r="CW47" s="1078">
        <f t="shared" si="24"/>
        <v>112.155</v>
      </c>
      <c r="CX47" s="1081">
        <f>VLOOKUP($AX47&amp;"_"&amp;$CW$14,データシート1!$A:$BS,MATCH($CW$12&amp;"_"&amp;CX$20,データシート1!$A$1:$BS$1,0),0)</f>
        <v>112.155</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112.155</v>
      </c>
      <c r="DE47" s="18"/>
      <c r="DF47" s="138">
        <f>VLOOKUP($AX47&amp;"_"&amp;$DF$14,データシート1!$A:$BS,MATCH($DF$12&amp;"_"&amp;DF$20,データシート1!$A$1:$BS$1,0),0)</f>
        <v>3</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3</v>
      </c>
      <c r="DM47" s="18"/>
      <c r="DN47" s="139">
        <f t="shared" si="26"/>
        <v>1</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41423</v>
      </c>
      <c r="AY48" s="20" t="str">
        <f>IF(IFERROR(比較地域マスタ!$Z33,"")=0,"",IFERROR(比較地域マスタ!$Z33,""))</f>
        <v>大町町</v>
      </c>
      <c r="BB48" s="122" t="str">
        <f t="shared" si="0"/>
        <v>41423</v>
      </c>
      <c r="BC48" s="123" t="str">
        <f t="shared" si="0"/>
        <v>大町町</v>
      </c>
      <c r="BD48" s="40">
        <f t="shared" si="14"/>
        <v>56.194115809735159</v>
      </c>
      <c r="BE48" s="40">
        <f t="shared" si="15"/>
        <v>33.3005695593071</v>
      </c>
      <c r="BF48" s="40">
        <f>VLOOKUP($AX48&amp;"_"&amp;$BC$14,データシート1!$A:$BS,MATCH($BC$12&amp;"_"&amp;BF$20,データシート1!$A$1:$BS$1,0),0)</f>
        <v>29.46907987829314</v>
      </c>
      <c r="BG48" s="40">
        <f>VLOOKUP($AX48&amp;"_"&amp;$BC$14,データシート1!$A:$BS,MATCH($BC$12&amp;"_"&amp;BG$20,データシート1!$A$1:$BS$1,0),0)</f>
        <v>0.27648258890298488</v>
      </c>
      <c r="BH48" s="40">
        <f>VLOOKUP($AX48&amp;"_"&amp;$BC$14,データシート1!$A:$BS,MATCH($BC$12&amp;"_"&amp;BH$20,データシート1!$A$1:$BS$1,0),0)</f>
        <v>3.5550070921109751</v>
      </c>
      <c r="BI48" s="40">
        <f>VLOOKUP($AX48&amp;"_"&amp;$BC$14,データシート1!$A:$BS,MATCH($BC$12&amp;"_"&amp;BI$20,データシート1!$A$1:$BS$1,0),0)</f>
        <v>4.83747272878316</v>
      </c>
      <c r="BJ48" s="40">
        <f>VLOOKUP($AX48&amp;"_"&amp;$BC$14,データシート1!$A:$BS,MATCH($BC$12&amp;"_"&amp;BJ$20,データシート1!$A$1:$BS$1,0),0)</f>
        <v>7.550108617979955</v>
      </c>
      <c r="BK48" s="40">
        <f t="shared" si="1"/>
        <v>9.6614015088779386</v>
      </c>
      <c r="BL48" s="40">
        <f t="shared" si="2"/>
        <v>9.2895797522227781</v>
      </c>
      <c r="BM48" s="40">
        <f>VLOOKUP($AX48&amp;"_"&amp;$BC$14,データシート1!$A:$BS,MATCH($BC$12&amp;"_"&amp;BM$20,データシート1!$A$1:$BS$1,0),0)</f>
        <v>5.7390783443894682</v>
      </c>
      <c r="BN48" s="40">
        <f>VLOOKUP($AX48&amp;"_"&amp;$BC$14,データシート1!$A:$BS,MATCH($BC$12&amp;"_"&amp;BN$20,データシート1!$A$1:$BS$1,0),0)</f>
        <v>3.550501407833309</v>
      </c>
      <c r="BO48" s="40">
        <f>VLOOKUP($AX48&amp;"_"&amp;$BC$14,データシート1!$A:$BS,MATCH($BC$12&amp;"_"&amp;BO$20,データシート1!$A$1:$BS$1,0),0)</f>
        <v>0.37182175665516087</v>
      </c>
      <c r="BP48" s="40">
        <f>VLOOKUP($AX48&amp;"_"&amp;$BC$14,データシート1!$A:$BS,MATCH($BC$12&amp;"_"&amp;BP$20,データシート1!$A$1:$BS$1,0),0)</f>
        <v>0</v>
      </c>
      <c r="BQ48" s="40">
        <f>VLOOKUP($AX48&amp;"_"&amp;$BC$14,データシート1!$A:$BS,MATCH($BC$12&amp;"_"&amp;BQ$20,データシート1!$A$1:$BS$1,0),0)</f>
        <v>0.84456339478700271</v>
      </c>
      <c r="BR48" s="41">
        <f t="shared" si="3"/>
        <v>56.194115809735159</v>
      </c>
      <c r="BT48" s="134" t="str">
        <f t="shared" si="4"/>
        <v>大町町</v>
      </c>
      <c r="BU48" s="38">
        <f t="shared" si="25"/>
        <v>56.194115809735159</v>
      </c>
      <c r="BV48" s="69">
        <f t="shared" si="16"/>
        <v>0.59259887053046323</v>
      </c>
      <c r="BW48" s="69">
        <f t="shared" si="16"/>
        <v>0.52441575872589619</v>
      </c>
      <c r="BX48" s="69">
        <f t="shared" si="16"/>
        <v>4.9201341620733639E-3</v>
      </c>
      <c r="BY48" s="69">
        <f t="shared" si="16"/>
        <v>6.3262977642493667E-2</v>
      </c>
      <c r="BZ48" s="69">
        <f t="shared" si="16"/>
        <v>8.6085040383269251E-2</v>
      </c>
      <c r="CA48" s="69">
        <f t="shared" si="32"/>
        <v>0.13435763707971649</v>
      </c>
      <c r="CB48" s="69">
        <f t="shared" si="32"/>
        <v>0.171929060003186</v>
      </c>
      <c r="CC48" s="69">
        <f t="shared" si="32"/>
        <v>0.1653123217326864</v>
      </c>
      <c r="CD48" s="69">
        <f t="shared" si="32"/>
        <v>0.10212952480329303</v>
      </c>
      <c r="CE48" s="69">
        <f t="shared" si="32"/>
        <v>6.3182796929393353E-2</v>
      </c>
      <c r="CF48" s="69">
        <f t="shared" si="32"/>
        <v>6.6167382704995937E-3</v>
      </c>
      <c r="CG48" s="69">
        <f t="shared" si="32"/>
        <v>0</v>
      </c>
      <c r="CH48" s="69">
        <f t="shared" si="32"/>
        <v>1.5029392003365042E-2</v>
      </c>
      <c r="CI48" s="135">
        <f t="shared" si="6"/>
        <v>1</v>
      </c>
      <c r="CK48" s="136" t="str">
        <f t="shared" si="7"/>
        <v>大町町</v>
      </c>
      <c r="CL48" s="137">
        <f t="shared" si="17"/>
        <v>33.3005695593071</v>
      </c>
      <c r="CM48" s="75">
        <f t="shared" si="18"/>
        <v>0.89214690298582899</v>
      </c>
      <c r="CN48" s="76">
        <f t="shared" si="19"/>
        <v>29.46907987829314</v>
      </c>
      <c r="CO48" s="75">
        <f t="shared" si="20"/>
        <v>1</v>
      </c>
      <c r="CP48" s="76">
        <f t="shared" si="8"/>
        <v>0.27648258890298488</v>
      </c>
      <c r="CQ48" s="75">
        <f t="shared" si="21"/>
        <v>0</v>
      </c>
      <c r="CR48" s="76">
        <f t="shared" si="9"/>
        <v>3.5550070921109751</v>
      </c>
      <c r="CS48" s="75">
        <f t="shared" si="22"/>
        <v>0</v>
      </c>
      <c r="CT48" s="76">
        <f t="shared" si="10"/>
        <v>4.83747272878316</v>
      </c>
      <c r="CU48" s="77">
        <f t="shared" si="23"/>
        <v>0</v>
      </c>
      <c r="CV48" s="18"/>
      <c r="CW48" s="1078">
        <f t="shared" si="24"/>
        <v>29.709</v>
      </c>
      <c r="CX48" s="1081">
        <f>VLOOKUP($AX48&amp;"_"&amp;$CW$14,データシート1!$A:$BS,MATCH($CW$12&amp;"_"&amp;CX$20,データシート1!$A$1:$BS$1,0),0)</f>
        <v>29.709</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29.709</v>
      </c>
      <c r="DE48" s="18"/>
      <c r="DF48" s="138">
        <f>VLOOKUP($AX48&amp;"_"&amp;$DF$14,データシート1!$A:$BS,MATCH($DF$12&amp;"_"&amp;DF$20,データシート1!$A$1:$BS$1,0),0)</f>
        <v>3</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3</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39401</v>
      </c>
      <c r="AY49" s="20" t="str">
        <f>IF(IFERROR(比較地域マスタ!$Z34,"")=0,"",IFERROR(比較地域マスタ!$Z34,""))</f>
        <v>中土佐町</v>
      </c>
      <c r="BB49" s="122" t="str">
        <f t="shared" si="0"/>
        <v>39401</v>
      </c>
      <c r="BC49" s="123" t="str">
        <f t="shared" si="0"/>
        <v>中土佐町</v>
      </c>
      <c r="BD49" s="40">
        <f t="shared" si="14"/>
        <v>42.782802975500985</v>
      </c>
      <c r="BE49" s="40">
        <f t="shared" si="15"/>
        <v>12.669925286845046</v>
      </c>
      <c r="BF49" s="40">
        <f>VLOOKUP($AX49&amp;"_"&amp;$BC$14,データシート1!$A:$BS,MATCH($BC$12&amp;"_"&amp;BF$20,データシート1!$A$1:$BS$1,0),0)</f>
        <v>8.7629050702072124</v>
      </c>
      <c r="BG49" s="40">
        <f>VLOOKUP($AX49&amp;"_"&amp;$BC$14,データシート1!$A:$BS,MATCH($BC$12&amp;"_"&amp;BG$20,データシート1!$A$1:$BS$1,0),0)</f>
        <v>0.837321387402294</v>
      </c>
      <c r="BH49" s="40">
        <f>VLOOKUP($AX49&amp;"_"&amp;$BC$14,データシート1!$A:$BS,MATCH($BC$12&amp;"_"&amp;BH$20,データシート1!$A$1:$BS$1,0),0)</f>
        <v>3.0696988292355392</v>
      </c>
      <c r="BI49" s="40">
        <f>VLOOKUP($AX49&amp;"_"&amp;$BC$14,データシート1!$A:$BS,MATCH($BC$12&amp;"_"&amp;BI$20,データシート1!$A$1:$BS$1,0),0)</f>
        <v>6.4370098120022812</v>
      </c>
      <c r="BJ49" s="40">
        <f>VLOOKUP($AX49&amp;"_"&amp;$BC$14,データシート1!$A:$BS,MATCH($BC$12&amp;"_"&amp;BJ$20,データシート1!$A$1:$BS$1,0),0)</f>
        <v>10.523330589171158</v>
      </c>
      <c r="BK49" s="40">
        <f t="shared" si="1"/>
        <v>13.152537287482506</v>
      </c>
      <c r="BL49" s="40">
        <f t="shared" si="2"/>
        <v>12.242960099646048</v>
      </c>
      <c r="BM49" s="40">
        <f>VLOOKUP($AX49&amp;"_"&amp;$BC$14,データシート1!$A:$BS,MATCH($BC$12&amp;"_"&amp;BM$20,データシート1!$A$1:$BS$1,0),0)</f>
        <v>5.2660696927426409</v>
      </c>
      <c r="BN49" s="40">
        <f>VLOOKUP($AX49&amp;"_"&amp;$BC$14,データシート1!$A:$BS,MATCH($BC$12&amp;"_"&amp;BN$20,データシート1!$A$1:$BS$1,0),0)</f>
        <v>6.9768904069034061</v>
      </c>
      <c r="BO49" s="40">
        <f>VLOOKUP($AX49&amp;"_"&amp;$BC$14,データシート1!$A:$BS,MATCH($BC$12&amp;"_"&amp;BO$20,データシート1!$A$1:$BS$1,0),0)</f>
        <v>0.38166860622087795</v>
      </c>
      <c r="BP49" s="40">
        <f>VLOOKUP($AX49&amp;"_"&amp;$BC$14,データシート1!$A:$BS,MATCH($BC$12&amp;"_"&amp;BP$20,データシート1!$A$1:$BS$1,0),0)</f>
        <v>0.52790858161558052</v>
      </c>
      <c r="BQ49" s="40">
        <f>VLOOKUP($AX49&amp;"_"&amp;$BC$14,データシート1!$A:$BS,MATCH($BC$12&amp;"_"&amp;BQ$20,データシート1!$A$1:$BS$1,0),0)</f>
        <v>0</v>
      </c>
      <c r="BR49" s="41">
        <f t="shared" si="3"/>
        <v>42.782802975500985</v>
      </c>
      <c r="BT49" s="134" t="str">
        <f t="shared" si="4"/>
        <v>中土佐町</v>
      </c>
      <c r="BU49" s="38">
        <f t="shared" si="25"/>
        <v>42.782802975500985</v>
      </c>
      <c r="BV49" s="69">
        <f t="shared" si="16"/>
        <v>0.29614528281609587</v>
      </c>
      <c r="BW49" s="69">
        <f t="shared" si="16"/>
        <v>0.20482307050394</v>
      </c>
      <c r="BX49" s="69">
        <f t="shared" si="16"/>
        <v>1.9571447618375429E-2</v>
      </c>
      <c r="BY49" s="69">
        <f t="shared" si="16"/>
        <v>7.1750764693780403E-2</v>
      </c>
      <c r="BZ49" s="69">
        <f t="shared" si="16"/>
        <v>0.15045787943553748</v>
      </c>
      <c r="CA49" s="69">
        <f t="shared" si="32"/>
        <v>0.24597104110259457</v>
      </c>
      <c r="CB49" s="69">
        <f t="shared" si="32"/>
        <v>0.30742579664577224</v>
      </c>
      <c r="CC49" s="69">
        <f t="shared" si="32"/>
        <v>0.28616545079238542</v>
      </c>
      <c r="CD49" s="69">
        <f t="shared" si="32"/>
        <v>0.12308846841470829</v>
      </c>
      <c r="CE49" s="69">
        <f t="shared" si="32"/>
        <v>0.16307698237767712</v>
      </c>
      <c r="CF49" s="69">
        <f t="shared" si="32"/>
        <v>8.9210752843715147E-3</v>
      </c>
      <c r="CG49" s="69">
        <f t="shared" si="32"/>
        <v>1.2339270569015324E-2</v>
      </c>
      <c r="CH49" s="69">
        <f t="shared" si="32"/>
        <v>0</v>
      </c>
      <c r="CI49" s="135">
        <f t="shared" si="6"/>
        <v>1</v>
      </c>
      <c r="CK49" s="136" t="str">
        <f t="shared" si="7"/>
        <v>中土佐町</v>
      </c>
      <c r="CL49" s="137">
        <f t="shared" si="17"/>
        <v>12.669925286845046</v>
      </c>
      <c r="CM49" s="75">
        <f t="shared" si="18"/>
        <v>0</v>
      </c>
      <c r="CN49" s="76">
        <f t="shared" si="19"/>
        <v>8.7629050702072124</v>
      </c>
      <c r="CO49" s="75">
        <f t="shared" si="20"/>
        <v>0</v>
      </c>
      <c r="CP49" s="76">
        <f t="shared" si="8"/>
        <v>0.837321387402294</v>
      </c>
      <c r="CQ49" s="75">
        <f t="shared" si="21"/>
        <v>0</v>
      </c>
      <c r="CR49" s="76">
        <f t="shared" si="9"/>
        <v>3.0696988292355392</v>
      </c>
      <c r="CS49" s="75">
        <f t="shared" si="22"/>
        <v>0</v>
      </c>
      <c r="CT49" s="76">
        <f t="shared" si="10"/>
        <v>6.4370098120022812</v>
      </c>
      <c r="CU49" s="77">
        <f t="shared" si="23"/>
        <v>0.44896622568624661</v>
      </c>
      <c r="CV49" s="18"/>
      <c r="CW49" s="1078">
        <f t="shared" si="24"/>
        <v>0</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2.89</v>
      </c>
      <c r="DB49" s="1081">
        <f>VLOOKUP($AX49&amp;"_"&amp;$CW$14,データシート1!$A:$BS,MATCH($CW$12&amp;"_"&amp;DB$20,データシート1!$A$1:$BS$1,0),0)</f>
        <v>0</v>
      </c>
      <c r="DC49" s="1081">
        <f>VLOOKUP($AX49&amp;"_"&amp;$CW$14,データシート1!$A:$BS,MATCH($CW$12&amp;"_"&amp;DC$20,データシート1!$A$1:$BS$1,0),0)</f>
        <v>0</v>
      </c>
      <c r="DD49" s="1080">
        <f t="shared" si="11"/>
        <v>2.89</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1</v>
      </c>
      <c r="DJ49" s="74">
        <f>VLOOKUP($AX49&amp;"_"&amp;$DF$14,データシート1!$A:$BS,MATCH($DF$12&amp;"_"&amp;DJ$20,データシート1!$A$1:$BS$1,0),0)</f>
        <v>0</v>
      </c>
      <c r="DK49" s="74">
        <f>VLOOKUP($AX49&amp;"_"&amp;$DF$14,データシート1!$A:$BS,MATCH($DF$12&amp;"_"&amp;DK$20,データシート1!$A$1:$BS$1,0),0)</f>
        <v>0</v>
      </c>
      <c r="DL49" s="78">
        <f t="shared" si="12"/>
        <v>1</v>
      </c>
      <c r="DM49" s="18"/>
      <c r="DN49" s="139">
        <f t="shared" si="26"/>
        <v>0</v>
      </c>
      <c r="DO49" s="140">
        <f t="shared" si="27"/>
        <v>0</v>
      </c>
      <c r="DP49" s="140">
        <f t="shared" si="29"/>
        <v>0</v>
      </c>
      <c r="DQ49" s="140">
        <f t="shared" si="30"/>
        <v>1</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広尾町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北海道</v>
      </c>
      <c r="AY4" s="261" t="str">
        <f>年度マスタ!$J4</f>
        <v>広尾町</v>
      </c>
      <c r="AZ4" s="261" t="str">
        <f>年度マスタ!$K4</f>
        <v>01642</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06403</v>
      </c>
      <c r="AY13" s="20" t="str">
        <f>IF(IFERROR(比較地域マスタ!$Z6,"")=0,"",IFERROR(比較地域マスタ!$Z6,""))</f>
        <v>飯豊町</v>
      </c>
      <c r="BC13" s="960" t="str">
        <f t="shared" ref="BC13:BC59" si="0">AX13</f>
        <v>06403</v>
      </c>
      <c r="BD13" s="123" t="str">
        <f>AY13</f>
        <v>飯豊町</v>
      </c>
      <c r="BE13" s="40">
        <f>VLOOKUP($BC13&amp;"_"&amp;$AZ$7,データシート1!$A:$BS,MATCH("cb_"&amp;BE$12,データシート1!$A$1:$BS$1,0),0)</f>
        <v>499.80000000000007</v>
      </c>
      <c r="BF13" s="40">
        <f>VLOOKUP($BC13&amp;"_"&amp;$AZ$7,データシート1!$A:$BS,MATCH("cb_"&amp;BF$12,データシート1!$A$1:$BS$1,0),0)</f>
        <v>508.4</v>
      </c>
      <c r="BG13" s="40">
        <f>VLOOKUP($BC13&amp;"_"&amp;$AZ$7,データシート1!$A:$BS,MATCH("cb_"&amp;BG$12,データシート1!$A$1:$BS$1,0),0)</f>
        <v>0</v>
      </c>
      <c r="BH13" s="40">
        <f>VLOOKUP($BC13&amp;"_"&amp;$AZ$7,データシート1!$A:$BS,MATCH("cb_"&amp;BH$12,データシート1!$A$1:$BS$1,0),0)</f>
        <v>43.3</v>
      </c>
      <c r="BI13" s="40">
        <f>VLOOKUP($BC13&amp;"_"&amp;$AZ$7,データシート1!$A:$BS,MATCH("cb_"&amp;BI$12,データシート1!$A$1:$BS$1,0),0)</f>
        <v>0</v>
      </c>
      <c r="BJ13" s="40">
        <f>VLOOKUP($BC13&amp;"_"&amp;$AZ$7,データシート1!$A:$BS,MATCH("cb_"&amp;BJ$12,データシート1!$A$1:$BS$1,0),0)</f>
        <v>500</v>
      </c>
      <c r="BK13" s="40">
        <f>SUM(BE13:BJ13)</f>
        <v>1551.5</v>
      </c>
      <c r="BL13" s="42"/>
      <c r="BM13" s="960" t="str">
        <f>AX13</f>
        <v>06403</v>
      </c>
      <c r="BN13" s="123" t="str">
        <f>AY13</f>
        <v>飯豊町</v>
      </c>
      <c r="BO13" s="40">
        <f>BE13*VLOOKUP(BO$12,別紙!$B$4:$E$10,MATCH("設備利用率",別紙!$B$4:$E$4,0),0)/100*8760/10^3</f>
        <v>599.819976</v>
      </c>
      <c r="BP13" s="40">
        <f>BF13*VLOOKUP(BP$12,別紙!$B$4:$E$10,MATCH("設備利用率",別紙!$B$4:$E$4,0),0)/100*8760/10^3</f>
        <v>672.49118399999986</v>
      </c>
      <c r="BQ13" s="40">
        <f>BG13*VLOOKUP(BQ$12,別紙!$B$4:$E$10,MATCH("設備利用率",別紙!$B$4:$E$4,0),0)/100*8760/10^3</f>
        <v>0</v>
      </c>
      <c r="BR13" s="40">
        <f>BH13*VLOOKUP(BR$12,別紙!$B$4:$E$10,MATCH("設備利用率",別紙!$B$4:$E$4,0),0)/100*8760/10^3</f>
        <v>227.58480000000003</v>
      </c>
      <c r="BS13" s="40">
        <f>BI13*VLOOKUP(BS$12,別紙!$B$4:$E$10,MATCH("設備利用率",別紙!$B$4:$E$4,0),0)/100*8760/10^3</f>
        <v>0</v>
      </c>
      <c r="BT13" s="40">
        <f>BJ13*VLOOKUP(BT$12,別紙!$B$4:$E$10,MATCH("設備利用率",別紙!$B$4:$E$4,0),0)/100*8760/10^3</f>
        <v>3504</v>
      </c>
      <c r="BU13" s="40">
        <f>SUM(BO13:BT13)</f>
        <v>5003.8959599999998</v>
      </c>
      <c r="BV13" s="42"/>
      <c r="BW13" s="38" t="str">
        <f>AX13</f>
        <v>06403</v>
      </c>
      <c r="BX13" s="38" t="str">
        <f>AY13</f>
        <v>飯豊町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46578.119497399894</v>
      </c>
      <c r="BZ13" s="42"/>
      <c r="CA13" s="38" t="str">
        <f>AX13</f>
        <v>06403</v>
      </c>
      <c r="CB13" s="38" t="str">
        <f>AY13</f>
        <v>飯豊町</v>
      </c>
      <c r="CC13" s="260">
        <f>BO13/$BY13</f>
        <v>1.2877719892351674E-2</v>
      </c>
      <c r="CD13" s="260">
        <f t="shared" ref="CD13:CH28" si="1">BP13/$BY13</f>
        <v>1.4437920449698275E-2</v>
      </c>
      <c r="CE13" s="260">
        <f t="shared" si="1"/>
        <v>0</v>
      </c>
      <c r="CF13" s="260">
        <f t="shared" si="1"/>
        <v>4.8860881988313067E-3</v>
      </c>
      <c r="CG13" s="260">
        <f t="shared" si="1"/>
        <v>0</v>
      </c>
      <c r="CH13" s="260">
        <f t="shared" si="1"/>
        <v>7.522845571718717E-2</v>
      </c>
      <c r="CI13" s="260">
        <f>BU13/BY13</f>
        <v>0.10743018425806843</v>
      </c>
      <c r="CK13" s="20" t="str">
        <f>AX13</f>
        <v>06403</v>
      </c>
      <c r="CL13" s="20" t="str">
        <f>AY13</f>
        <v>飯豊町</v>
      </c>
      <c r="CM13" s="20">
        <f>VLOOKUP($CK13&amp;"_"&amp;$AZ$7,データシート1!$A:$BS,MATCH("ca_太陽光発電（10kW未満）",データシート1!$A$1:$BS$1,0),0)</f>
        <v>110</v>
      </c>
      <c r="CN13" s="20">
        <f>VLOOKUP($CK13&amp;"_"&amp;$AZ$5,データシート1!$A:$BS,MATCH("ab_家庭",データシート1!$A$1:$BS$1,0),0)</f>
        <v>2314</v>
      </c>
      <c r="CO13" s="260">
        <f>CM13/CN13</f>
        <v>4.753673292999136E-2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46482</v>
      </c>
      <c r="AY14" s="20" t="str">
        <f>IF(IFERROR(比較地域マスタ!$Z7,"")=0,"",IFERROR(比較地域マスタ!$Z7,""))</f>
        <v>東串良町</v>
      </c>
      <c r="BC14" s="960" t="str">
        <f t="shared" si="0"/>
        <v>46482</v>
      </c>
      <c r="BD14" s="123" t="str">
        <f t="shared" ref="BD14:BD60" si="2">AY14</f>
        <v>東串良町</v>
      </c>
      <c r="BE14" s="40">
        <f>VLOOKUP($BC14&amp;"_"&amp;$AZ$7,データシート1!$A:$BS,MATCH("cb_"&amp;BE$12,データシート1!$A$1:$BS$1,0),0)</f>
        <v>1611.8899999999996</v>
      </c>
      <c r="BF14" s="40">
        <f>VLOOKUP($BC14&amp;"_"&amp;$AZ$7,データシート1!$A:$BS,MATCH("cb_"&amp;BF$12,データシート1!$A$1:$BS$1,0),0)</f>
        <v>10070.100000000004</v>
      </c>
      <c r="BG14" s="40">
        <f>VLOOKUP($BC14&amp;"_"&amp;$AZ$7,データシート1!$A:$BS,MATCH("cb_"&amp;BG$12,データシート1!$A$1:$BS$1,0),0)</f>
        <v>19</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11700.990000000003</v>
      </c>
      <c r="BL14" s="42"/>
      <c r="BM14" s="960" t="str">
        <f t="shared" ref="BM14:BM60" si="4">AX14</f>
        <v>46482</v>
      </c>
      <c r="BN14" s="123" t="str">
        <f t="shared" ref="BN14:BN60" si="5">AY14</f>
        <v>東串良町</v>
      </c>
      <c r="BO14" s="40">
        <f>BE14*VLOOKUP(BO$12,別紙!$B$4:$E$10,MATCH("設備利用率",別紙!$B$4:$E$4,0),0)/100*8760/10^3</f>
        <v>1934.4614267999993</v>
      </c>
      <c r="BP14" s="40">
        <f>BF14*VLOOKUP(BP$12,別紙!$B$4:$E$10,MATCH("設備利用率",別紙!$B$4:$E$4,0),0)/100*8760/10^3</f>
        <v>13320.325476000005</v>
      </c>
      <c r="BQ14" s="40">
        <f>BG14*VLOOKUP(BQ$12,別紙!$B$4:$E$10,MATCH("設備利用率",別紙!$B$4:$E$4,0),0)/100*8760/10^3</f>
        <v>41.277119999999996</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15296.064022800005</v>
      </c>
      <c r="BV14" s="42"/>
      <c r="BW14" s="38" t="str">
        <f t="shared" ref="BW14:BW60" si="7">AX14</f>
        <v>46482</v>
      </c>
      <c r="BX14" s="38" t="str">
        <f t="shared" ref="BX14:BX60" si="8">AY14</f>
        <v>東串良町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34998.171869361839</v>
      </c>
      <c r="BZ14" s="42"/>
      <c r="CA14" s="38" t="str">
        <f t="shared" ref="CA14:CA60" si="9">AX14</f>
        <v>46482</v>
      </c>
      <c r="CB14" s="38" t="str">
        <f t="shared" ref="CB14:CB60" si="10">AY14</f>
        <v>東串良町</v>
      </c>
      <c r="CC14" s="260">
        <f t="shared" ref="CC14:CC60" si="11">BO14/$BY14</f>
        <v>5.5273213527289089E-2</v>
      </c>
      <c r="CD14" s="260">
        <f t="shared" si="1"/>
        <v>0.38060060753232966</v>
      </c>
      <c r="CE14" s="260">
        <f t="shared" si="1"/>
        <v>1.179407888905617E-3</v>
      </c>
      <c r="CF14" s="260">
        <f t="shared" si="1"/>
        <v>0</v>
      </c>
      <c r="CG14" s="260">
        <f t="shared" si="1"/>
        <v>0</v>
      </c>
      <c r="CH14" s="260">
        <f t="shared" si="1"/>
        <v>0</v>
      </c>
      <c r="CI14" s="260">
        <f t="shared" ref="CI14:CI60" si="12">BU14/BY14</f>
        <v>0.43705322894852439</v>
      </c>
      <c r="CK14" s="20" t="str">
        <f t="shared" ref="CK14:CK60" si="13">AX14</f>
        <v>46482</v>
      </c>
      <c r="CL14" s="20" t="str">
        <f t="shared" ref="CL14:CL60" si="14">AY14</f>
        <v>東串良町</v>
      </c>
      <c r="CM14" s="20">
        <f>VLOOKUP($CK14&amp;"_"&amp;$AZ$7,データシート1!$A:$BS,MATCH("ca_太陽光発電（10kW未満）",データシート1!$A$1:$BS$1,0),0)</f>
        <v>288</v>
      </c>
      <c r="CN14" s="20">
        <f>VLOOKUP($CK14&amp;"_"&amp;$AZ$5,データシート1!$A:$BS,MATCH("ab_家庭",データシート1!$A$1:$BS$1,0),0)</f>
        <v>3249</v>
      </c>
      <c r="CO14" s="260">
        <f t="shared" ref="CO14:CO60" si="15">CM14/CN14</f>
        <v>8.8642659279778394E-2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05349</v>
      </c>
      <c r="AY15" s="20" t="str">
        <f>IF(IFERROR(比較地域マスタ!$Z8,"")=0,"",IFERROR(比較地域マスタ!$Z8,""))</f>
        <v>八峰町</v>
      </c>
      <c r="BC15" s="960" t="str">
        <f t="shared" si="0"/>
        <v>05349</v>
      </c>
      <c r="BD15" s="123" t="str">
        <f t="shared" si="2"/>
        <v>八峰町</v>
      </c>
      <c r="BE15" s="40">
        <f>VLOOKUP($BC15&amp;"_"&amp;$AZ$7,データシート1!$A:$BS,MATCH("cb_"&amp;BE$12,データシート1!$A$1:$BS$1,0),0)</f>
        <v>175.3</v>
      </c>
      <c r="BF15" s="40">
        <f>VLOOKUP($BC15&amp;"_"&amp;$AZ$7,データシート1!$A:$BS,MATCH("cb_"&amp;BF$12,データシート1!$A$1:$BS$1,0),0)</f>
        <v>4012</v>
      </c>
      <c r="BG15" s="40">
        <f>VLOOKUP($BC15&amp;"_"&amp;$AZ$7,データシート1!$A:$BS,MATCH("cb_"&amp;BG$12,データシート1!$A$1:$BS$1,0),0)</f>
        <v>27112.6</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31299.899999999998</v>
      </c>
      <c r="BL15" s="42"/>
      <c r="BM15" s="960" t="str">
        <f t="shared" si="4"/>
        <v>05349</v>
      </c>
      <c r="BN15" s="123" t="str">
        <f t="shared" si="5"/>
        <v>八峰町</v>
      </c>
      <c r="BO15" s="40">
        <f>BE15*VLOOKUP(BO$12,別紙!$B$4:$E$10,MATCH("設備利用率",別紙!$B$4:$E$4,0),0)/100*8760/10^3</f>
        <v>210.38103600000002</v>
      </c>
      <c r="BP15" s="40">
        <f>BF15*VLOOKUP(BP$12,別紙!$B$4:$E$10,MATCH("設備利用率",別紙!$B$4:$E$4,0),0)/100*8760/10^3</f>
        <v>5306.9131200000002</v>
      </c>
      <c r="BQ15" s="40">
        <f>BG15*VLOOKUP(BQ$12,別紙!$B$4:$E$10,MATCH("設備利用率",別紙!$B$4:$E$4,0),0)/100*8760/10^3</f>
        <v>58901.581247999995</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64418.875403999991</v>
      </c>
      <c r="BV15" s="42"/>
      <c r="BW15" s="38" t="str">
        <f t="shared" si="7"/>
        <v>05349</v>
      </c>
      <c r="BX15" s="38" t="str">
        <f t="shared" si="8"/>
        <v>八峰町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33647.109052036227</v>
      </c>
      <c r="BZ15" s="42"/>
      <c r="CA15" s="38" t="str">
        <f t="shared" si="9"/>
        <v>05349</v>
      </c>
      <c r="CB15" s="38" t="str">
        <f t="shared" si="10"/>
        <v>八峰町</v>
      </c>
      <c r="CC15" s="260">
        <f t="shared" si="11"/>
        <v>6.2525739038869479E-3</v>
      </c>
      <c r="CD15" s="260">
        <f t="shared" si="1"/>
        <v>0.1577227069283339</v>
      </c>
      <c r="CE15" s="260">
        <f t="shared" si="1"/>
        <v>1.7505688573989224</v>
      </c>
      <c r="CF15" s="260">
        <f t="shared" si="1"/>
        <v>0</v>
      </c>
      <c r="CG15" s="260">
        <f t="shared" si="1"/>
        <v>0</v>
      </c>
      <c r="CH15" s="260">
        <f t="shared" si="1"/>
        <v>0</v>
      </c>
      <c r="CI15" s="260">
        <f t="shared" si="12"/>
        <v>1.914544138231143</v>
      </c>
      <c r="CK15" s="20" t="str">
        <f t="shared" si="13"/>
        <v>05349</v>
      </c>
      <c r="CL15" s="20" t="str">
        <f t="shared" si="14"/>
        <v>八峰町</v>
      </c>
      <c r="CM15" s="20">
        <f>VLOOKUP($CK15&amp;"_"&amp;$AZ$7,データシート1!$A:$BS,MATCH("ca_太陽光発電（10kW未満）",データシート1!$A$1:$BS$1,0),0)</f>
        <v>37</v>
      </c>
      <c r="CN15" s="20">
        <f>VLOOKUP($CK15&amp;"_"&amp;$AZ$5,データシート1!$A:$BS,MATCH("ab_家庭",データシート1!$A$1:$BS$1,0),0)</f>
        <v>3027</v>
      </c>
      <c r="CO15" s="260">
        <f t="shared" si="15"/>
        <v>1.2223323422530559E-2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21362</v>
      </c>
      <c r="AY16" s="20" t="str">
        <f>IF(IFERROR(比較地域マスタ!$Z9,"")=0,"",IFERROR(比較地域マスタ!$Z9,""))</f>
        <v>関ヶ原町</v>
      </c>
      <c r="BC16" s="960" t="str">
        <f t="shared" si="0"/>
        <v>21362</v>
      </c>
      <c r="BD16" s="123" t="str">
        <f t="shared" si="2"/>
        <v>関ヶ原町</v>
      </c>
      <c r="BE16" s="40">
        <f>VLOOKUP($BC16&amp;"_"&amp;$AZ$7,データシート1!$A:$BS,MATCH("cb_"&amp;BE$12,データシート1!$A$1:$BS$1,0),0)</f>
        <v>755</v>
      </c>
      <c r="BF16" s="40">
        <f>VLOOKUP($BC16&amp;"_"&amp;$AZ$7,データシート1!$A:$BS,MATCH("cb_"&amp;BF$12,データシート1!$A$1:$BS$1,0),0)</f>
        <v>3240.1999999999989</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3995.1999999999989</v>
      </c>
      <c r="BL16" s="42"/>
      <c r="BM16" s="960" t="str">
        <f t="shared" si="4"/>
        <v>21362</v>
      </c>
      <c r="BN16" s="123" t="str">
        <f t="shared" si="5"/>
        <v>関ヶ原町</v>
      </c>
      <c r="BO16" s="40">
        <f>BE16*VLOOKUP(BO$12,別紙!$B$4:$E$10,MATCH("設備利用率",別紙!$B$4:$E$4,0),0)/100*8760/10^3</f>
        <v>906.09059999999999</v>
      </c>
      <c r="BP16" s="40">
        <f>BF16*VLOOKUP(BP$12,別紙!$B$4:$E$10,MATCH("設備利用率",別紙!$B$4:$E$4,0),0)/100*8760/10^3</f>
        <v>4286.0069519999988</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5192.0975519999993</v>
      </c>
      <c r="BV16" s="42"/>
      <c r="BW16" s="38" t="str">
        <f t="shared" si="7"/>
        <v>21362</v>
      </c>
      <c r="BX16" s="38" t="str">
        <f t="shared" si="8"/>
        <v>関ヶ原町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68234.892618967875</v>
      </c>
      <c r="BZ16" s="42"/>
      <c r="CA16" s="38" t="str">
        <f t="shared" si="9"/>
        <v>21362</v>
      </c>
      <c r="CB16" s="38" t="str">
        <f t="shared" si="10"/>
        <v>関ヶ原町</v>
      </c>
      <c r="CC16" s="260">
        <f t="shared" si="11"/>
        <v>1.3278992099536561E-2</v>
      </c>
      <c r="CD16" s="260">
        <f t="shared" si="1"/>
        <v>6.2812540439296863E-2</v>
      </c>
      <c r="CE16" s="260">
        <f t="shared" si="1"/>
        <v>0</v>
      </c>
      <c r="CF16" s="260">
        <f t="shared" si="1"/>
        <v>0</v>
      </c>
      <c r="CG16" s="260">
        <f t="shared" si="1"/>
        <v>0</v>
      </c>
      <c r="CH16" s="260">
        <f t="shared" si="1"/>
        <v>0</v>
      </c>
      <c r="CI16" s="260">
        <f t="shared" si="12"/>
        <v>7.6091532538833426E-2</v>
      </c>
      <c r="CK16" s="20" t="str">
        <f t="shared" si="13"/>
        <v>21362</v>
      </c>
      <c r="CL16" s="20" t="str">
        <f t="shared" si="14"/>
        <v>関ヶ原町</v>
      </c>
      <c r="CM16" s="20">
        <f>VLOOKUP($CK16&amp;"_"&amp;$AZ$7,データシート1!$A:$BS,MATCH("ca_太陽光発電（10kW未満）",データシート1!$A$1:$BS$1,0),0)</f>
        <v>154</v>
      </c>
      <c r="CN16" s="20">
        <f>VLOOKUP($CK16&amp;"_"&amp;$AZ$5,データシート1!$A:$BS,MATCH("ab_家庭",データシート1!$A$1:$BS$1,0),0)</f>
        <v>2680</v>
      </c>
      <c r="CO16" s="260">
        <f t="shared" si="15"/>
        <v>5.7462686567164176E-2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12426</v>
      </c>
      <c r="AY17" s="20" t="str">
        <f>IF(IFERROR(比較地域マスタ!$Z10,"")=0,"",IFERROR(比較地域マスタ!$Z10,""))</f>
        <v>長柄町</v>
      </c>
      <c r="BC17" s="960" t="str">
        <f t="shared" si="0"/>
        <v>12426</v>
      </c>
      <c r="BD17" s="123" t="str">
        <f t="shared" si="2"/>
        <v>長柄町</v>
      </c>
      <c r="BE17" s="40">
        <f>VLOOKUP($BC17&amp;"_"&amp;$AZ$7,データシート1!$A:$BS,MATCH("cb_"&amp;BE$12,データシート1!$A$1:$BS$1,0),0)</f>
        <v>599.5</v>
      </c>
      <c r="BF17" s="40">
        <f>VLOOKUP($BC17&amp;"_"&amp;$AZ$7,データシート1!$A:$BS,MATCH("cb_"&amp;BF$12,データシート1!$A$1:$BS$1,0),0)</f>
        <v>21248.899999999998</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21848.399999999998</v>
      </c>
      <c r="BL17" s="42"/>
      <c r="BM17" s="960" t="str">
        <f t="shared" si="4"/>
        <v>12426</v>
      </c>
      <c r="BN17" s="123" t="str">
        <f t="shared" si="5"/>
        <v>長柄町</v>
      </c>
      <c r="BO17" s="40">
        <f>BE17*VLOOKUP(BO$12,別紙!$B$4:$E$10,MATCH("設備利用率",別紙!$B$4:$E$4,0),0)/100*8760/10^3</f>
        <v>719.47194000000002</v>
      </c>
      <c r="BP17" s="40">
        <f>BF17*VLOOKUP(BP$12,別紙!$B$4:$E$10,MATCH("設備利用率",別紙!$B$4:$E$4,0),0)/100*8760/10^3</f>
        <v>28107.194963999998</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28826.666903999998</v>
      </c>
      <c r="BV17" s="42"/>
      <c r="BW17" s="38" t="str">
        <f t="shared" si="7"/>
        <v>12426</v>
      </c>
      <c r="BX17" s="38" t="str">
        <f t="shared" si="8"/>
        <v>長柄町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73191.523632289623</v>
      </c>
      <c r="BZ17" s="42"/>
      <c r="CA17" s="38" t="str">
        <f t="shared" si="9"/>
        <v>12426</v>
      </c>
      <c r="CB17" s="38" t="str">
        <f t="shared" si="10"/>
        <v>長柄町</v>
      </c>
      <c r="CC17" s="260">
        <f t="shared" si="11"/>
        <v>9.8299899263552606E-3</v>
      </c>
      <c r="CD17" s="260">
        <f t="shared" si="1"/>
        <v>0.38402254208026976</v>
      </c>
      <c r="CE17" s="260">
        <f t="shared" si="1"/>
        <v>0</v>
      </c>
      <c r="CF17" s="260">
        <f t="shared" si="1"/>
        <v>0</v>
      </c>
      <c r="CG17" s="260">
        <f t="shared" si="1"/>
        <v>0</v>
      </c>
      <c r="CH17" s="260">
        <f t="shared" si="1"/>
        <v>0</v>
      </c>
      <c r="CI17" s="260">
        <f t="shared" si="12"/>
        <v>0.39385253200662501</v>
      </c>
      <c r="CK17" s="20" t="str">
        <f t="shared" si="13"/>
        <v>12426</v>
      </c>
      <c r="CL17" s="20" t="str">
        <f t="shared" si="14"/>
        <v>長柄町</v>
      </c>
      <c r="CM17" s="20">
        <f>VLOOKUP($CK17&amp;"_"&amp;$AZ$7,データシート1!$A:$BS,MATCH("ca_太陽光発電（10kW未満）",データシート1!$A$1:$BS$1,0),0)</f>
        <v>120</v>
      </c>
      <c r="CN17" s="20">
        <f>VLOOKUP($CK17&amp;"_"&amp;$AZ$5,データシート1!$A:$BS,MATCH("ab_家庭",データシート1!$A$1:$BS$1,0),0)</f>
        <v>2963</v>
      </c>
      <c r="CO17" s="260">
        <f t="shared" si="15"/>
        <v>4.0499493756328046E-2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31328</v>
      </c>
      <c r="AY18" s="20" t="str">
        <f>IF(IFERROR(比較地域マスタ!$Z11,"")=0,"",IFERROR(比較地域マスタ!$Z11,""))</f>
        <v>智頭町</v>
      </c>
      <c r="BC18" s="960" t="str">
        <f t="shared" si="0"/>
        <v>31328</v>
      </c>
      <c r="BD18" s="123" t="str">
        <f t="shared" si="2"/>
        <v>智頭町</v>
      </c>
      <c r="BE18" s="40">
        <f>VLOOKUP($BC18&amp;"_"&amp;$AZ$7,データシート1!$A:$BS,MATCH("cb_"&amp;BE$12,データシート1!$A$1:$BS$1,0),0)</f>
        <v>179.30000000000004</v>
      </c>
      <c r="BF18" s="40">
        <f>VLOOKUP($BC18&amp;"_"&amp;$AZ$7,データシート1!$A:$BS,MATCH("cb_"&amp;BF$12,データシート1!$A$1:$BS$1,0),0)</f>
        <v>174.7</v>
      </c>
      <c r="BG18" s="40">
        <f>VLOOKUP($BC18&amp;"_"&amp;$AZ$7,データシート1!$A:$BS,MATCH("cb_"&amp;BG$12,データシート1!$A$1:$BS$1,0),0)</f>
        <v>0</v>
      </c>
      <c r="BH18" s="40">
        <f>VLOOKUP($BC18&amp;"_"&amp;$AZ$7,データシート1!$A:$BS,MATCH("cb_"&amp;BH$12,データシート1!$A$1:$BS$1,0),0)</f>
        <v>350.3</v>
      </c>
      <c r="BI18" s="40">
        <f>VLOOKUP($BC18&amp;"_"&amp;$AZ$7,データシート1!$A:$BS,MATCH("cb_"&amp;BI$12,データシート1!$A$1:$BS$1,0),0)</f>
        <v>0</v>
      </c>
      <c r="BJ18" s="40">
        <f>VLOOKUP($BC18&amp;"_"&amp;$AZ$7,データシート1!$A:$BS,MATCH("cb_"&amp;BJ$12,データシート1!$A$1:$BS$1,0),0)</f>
        <v>0</v>
      </c>
      <c r="BK18" s="40">
        <f t="shared" si="3"/>
        <v>704.3</v>
      </c>
      <c r="BL18" s="42"/>
      <c r="BM18" s="960" t="str">
        <f t="shared" si="4"/>
        <v>31328</v>
      </c>
      <c r="BN18" s="123" t="str">
        <f t="shared" si="5"/>
        <v>智頭町</v>
      </c>
      <c r="BO18" s="40">
        <f>BE18*VLOOKUP(BO$12,別紙!$B$4:$E$10,MATCH("設備利用率",別紙!$B$4:$E$4,0),0)/100*8760/10^3</f>
        <v>215.18151600000004</v>
      </c>
      <c r="BP18" s="40">
        <f>BF18*VLOOKUP(BP$12,別紙!$B$4:$E$10,MATCH("設備利用率",別紙!$B$4:$E$4,0),0)/100*8760/10^3</f>
        <v>231.086172</v>
      </c>
      <c r="BQ18" s="40">
        <f>BG18*VLOOKUP(BQ$12,別紙!$B$4:$E$10,MATCH("設備利用率",別紙!$B$4:$E$4,0),0)/100*8760/10^3</f>
        <v>0</v>
      </c>
      <c r="BR18" s="40">
        <f>BH18*VLOOKUP(BR$12,別紙!$B$4:$E$10,MATCH("設備利用率",別紙!$B$4:$E$4,0),0)/100*8760/10^3</f>
        <v>1841.1768</v>
      </c>
      <c r="BS18" s="40">
        <f>BI18*VLOOKUP(BS$12,別紙!$B$4:$E$10,MATCH("設備利用率",別紙!$B$4:$E$4,0),0)/100*8760/10^3</f>
        <v>0</v>
      </c>
      <c r="BT18" s="40">
        <f>BJ18*VLOOKUP(BT$12,別紙!$B$4:$E$10,MATCH("設備利用率",別紙!$B$4:$E$4,0),0)/100*8760/10^3</f>
        <v>0</v>
      </c>
      <c r="BU18" s="40">
        <f t="shared" si="6"/>
        <v>2287.4444880000001</v>
      </c>
      <c r="BV18" s="42"/>
      <c r="BW18" s="38" t="str">
        <f t="shared" si="7"/>
        <v>31328</v>
      </c>
      <c r="BX18" s="38" t="str">
        <f t="shared" si="8"/>
        <v>智頭町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31966.583484480208</v>
      </c>
      <c r="BZ18" s="42"/>
      <c r="CA18" s="38" t="str">
        <f t="shared" si="9"/>
        <v>31328</v>
      </c>
      <c r="CB18" s="38" t="str">
        <f t="shared" si="10"/>
        <v>智頭町</v>
      </c>
      <c r="CC18" s="260">
        <f t="shared" si="11"/>
        <v>6.7314518019878722E-3</v>
      </c>
      <c r="CD18" s="260">
        <f t="shared" si="1"/>
        <v>7.2289918662153075E-3</v>
      </c>
      <c r="CE18" s="260">
        <f t="shared" si="1"/>
        <v>0</v>
      </c>
      <c r="CF18" s="260">
        <f t="shared" si="1"/>
        <v>5.7596921513176164E-2</v>
      </c>
      <c r="CG18" s="260">
        <f t="shared" si="1"/>
        <v>0</v>
      </c>
      <c r="CH18" s="260">
        <f t="shared" si="1"/>
        <v>0</v>
      </c>
      <c r="CI18" s="260">
        <f t="shared" si="12"/>
        <v>7.155736518137934E-2</v>
      </c>
      <c r="CK18" s="20" t="str">
        <f t="shared" si="13"/>
        <v>31328</v>
      </c>
      <c r="CL18" s="20" t="str">
        <f t="shared" si="14"/>
        <v>智頭町</v>
      </c>
      <c r="CM18" s="20">
        <f>VLOOKUP($CK18&amp;"_"&amp;$AZ$7,データシート1!$A:$BS,MATCH("ca_太陽光発電（10kW未満）",データシート1!$A$1:$BS$1,0),0)</f>
        <v>35</v>
      </c>
      <c r="CN18" s="20">
        <f>VLOOKUP($CK18&amp;"_"&amp;$AZ$5,データシート1!$A:$BS,MATCH("ab_家庭",データシート1!$A$1:$BS$1,0),0)</f>
        <v>2683</v>
      </c>
      <c r="CO18" s="260">
        <f t="shared" si="15"/>
        <v>1.3045098770033545E-2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04444</v>
      </c>
      <c r="AY19" s="20" t="str">
        <f>IF(IFERROR(比較地域マスタ!$Z12,"")=0,"",IFERROR(比較地域マスタ!$Z12,""))</f>
        <v>色麻町</v>
      </c>
      <c r="BC19" s="960" t="str">
        <f t="shared" si="0"/>
        <v>04444</v>
      </c>
      <c r="BD19" s="123" t="str">
        <f t="shared" si="2"/>
        <v>色麻町</v>
      </c>
      <c r="BE19" s="40">
        <f>VLOOKUP($BC19&amp;"_"&amp;$AZ$7,データシート1!$A:$BS,MATCH("cb_"&amp;BE$12,データシート1!$A$1:$BS$1,0),0)</f>
        <v>1073.0999999999999</v>
      </c>
      <c r="BF19" s="40">
        <f>VLOOKUP($BC19&amp;"_"&amp;$AZ$7,データシート1!$A:$BS,MATCH("cb_"&amp;BF$12,データシート1!$A$1:$BS$1,0),0)</f>
        <v>8747.6</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9820.7000000000007</v>
      </c>
      <c r="BL19" s="42"/>
      <c r="BM19" s="960" t="str">
        <f t="shared" si="4"/>
        <v>04444</v>
      </c>
      <c r="BN19" s="123" t="str">
        <f t="shared" si="5"/>
        <v>色麻町</v>
      </c>
      <c r="BO19" s="40">
        <f>BE19*VLOOKUP(BO$12,別紙!$B$4:$E$10,MATCH("設備利用率",別紙!$B$4:$E$4,0),0)/100*8760/10^3</f>
        <v>1287.8487719999998</v>
      </c>
      <c r="BP19" s="40">
        <f>BF19*VLOOKUP(BP$12,別紙!$B$4:$E$10,MATCH("設備利用率",別紙!$B$4:$E$4,0),0)/100*8760/10^3</f>
        <v>11570.975376</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12858.824148</v>
      </c>
      <c r="BV19" s="42"/>
      <c r="BW19" s="38" t="str">
        <f t="shared" si="7"/>
        <v>04444</v>
      </c>
      <c r="BX19" s="38" t="str">
        <f t="shared" si="8"/>
        <v>色麻町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33523.707117578517</v>
      </c>
      <c r="BZ19" s="42"/>
      <c r="CA19" s="38" t="str">
        <f t="shared" si="9"/>
        <v>04444</v>
      </c>
      <c r="CB19" s="38" t="str">
        <f t="shared" si="10"/>
        <v>色麻町</v>
      </c>
      <c r="CC19" s="260">
        <f t="shared" si="11"/>
        <v>3.8416060833698862E-2</v>
      </c>
      <c r="CD19" s="260">
        <f t="shared" si="1"/>
        <v>0.34515799029674243</v>
      </c>
      <c r="CE19" s="260">
        <f t="shared" si="1"/>
        <v>0</v>
      </c>
      <c r="CF19" s="260">
        <f t="shared" si="1"/>
        <v>0</v>
      </c>
      <c r="CG19" s="260">
        <f t="shared" si="1"/>
        <v>0</v>
      </c>
      <c r="CH19" s="260">
        <f t="shared" si="1"/>
        <v>0</v>
      </c>
      <c r="CI19" s="260">
        <f t="shared" si="12"/>
        <v>0.38357405113044124</v>
      </c>
      <c r="CK19" s="20" t="str">
        <f t="shared" si="13"/>
        <v>04444</v>
      </c>
      <c r="CL19" s="20" t="str">
        <f t="shared" si="14"/>
        <v>色麻町</v>
      </c>
      <c r="CM19" s="20">
        <f>VLOOKUP($CK19&amp;"_"&amp;$AZ$7,データシート1!$A:$BS,MATCH("ca_太陽光発電（10kW未満）",データシート1!$A$1:$BS$1,0),0)</f>
        <v>220</v>
      </c>
      <c r="CN19" s="20">
        <f>VLOOKUP($CK19&amp;"_"&amp;$AZ$5,データシート1!$A:$BS,MATCH("ab_家庭",データシート1!$A$1:$BS$1,0),0)</f>
        <v>2080</v>
      </c>
      <c r="CO19" s="260">
        <f t="shared" si="15"/>
        <v>0.10576923076923077</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01432</v>
      </c>
      <c r="AY20" s="20" t="str">
        <f>IF(IFERROR(比較地域マスタ!$Z13,"")=0,"",IFERROR(比較地域マスタ!$Z13,""))</f>
        <v>新十津川町</v>
      </c>
      <c r="BC20" s="960" t="str">
        <f t="shared" si="0"/>
        <v>01432</v>
      </c>
      <c r="BD20" s="123" t="str">
        <f t="shared" si="2"/>
        <v>新十津川町</v>
      </c>
      <c r="BE20" s="40">
        <f>VLOOKUP($BC20&amp;"_"&amp;$AZ$7,データシート1!$A:$BS,MATCH("cb_"&amp;BE$12,データシート1!$A$1:$BS$1,0),0)</f>
        <v>316.77999999999997</v>
      </c>
      <c r="BF20" s="40">
        <f>VLOOKUP($BC20&amp;"_"&amp;$AZ$7,データシート1!$A:$BS,MATCH("cb_"&amp;BF$12,データシート1!$A$1:$BS$1,0),0)</f>
        <v>1059.7</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1376.48</v>
      </c>
      <c r="BL20" s="42"/>
      <c r="BM20" s="960" t="str">
        <f t="shared" si="4"/>
        <v>01432</v>
      </c>
      <c r="BN20" s="123" t="str">
        <f t="shared" si="5"/>
        <v>新十津川町</v>
      </c>
      <c r="BO20" s="40">
        <f>BE20*VLOOKUP(BO$12,別紙!$B$4:$E$10,MATCH("設備利用率",別紙!$B$4:$E$4,0),0)/100*8760/10^3</f>
        <v>380.17401359999997</v>
      </c>
      <c r="BP20" s="40">
        <f>BF20*VLOOKUP(BP$12,別紙!$B$4:$E$10,MATCH("設備利用率",別紙!$B$4:$E$4,0),0)/100*8760/10^3</f>
        <v>1401.7287720000002</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1781.9027856000002</v>
      </c>
      <c r="BV20" s="42"/>
      <c r="BW20" s="38" t="str">
        <f t="shared" si="7"/>
        <v>01432</v>
      </c>
      <c r="BX20" s="38" t="str">
        <f t="shared" si="8"/>
        <v>新十津川町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23877.281321770577</v>
      </c>
      <c r="BZ20" s="42"/>
      <c r="CA20" s="38" t="str">
        <f t="shared" si="9"/>
        <v>01432</v>
      </c>
      <c r="CB20" s="38" t="str">
        <f t="shared" si="10"/>
        <v>新十津川町</v>
      </c>
      <c r="CC20" s="260">
        <f t="shared" si="11"/>
        <v>1.5921997503684344E-2</v>
      </c>
      <c r="CD20" s="260">
        <f t="shared" si="1"/>
        <v>5.8705543278159841E-2</v>
      </c>
      <c r="CE20" s="260">
        <f t="shared" si="1"/>
        <v>0</v>
      </c>
      <c r="CF20" s="260">
        <f t="shared" si="1"/>
        <v>0</v>
      </c>
      <c r="CG20" s="260">
        <f t="shared" si="1"/>
        <v>0</v>
      </c>
      <c r="CH20" s="260">
        <f t="shared" si="1"/>
        <v>0</v>
      </c>
      <c r="CI20" s="260">
        <f t="shared" si="12"/>
        <v>7.4627540781844193E-2</v>
      </c>
      <c r="CK20" s="20" t="str">
        <f t="shared" si="13"/>
        <v>01432</v>
      </c>
      <c r="CL20" s="20" t="str">
        <f t="shared" si="14"/>
        <v>新十津川町</v>
      </c>
      <c r="CM20" s="20">
        <f>VLOOKUP($CK20&amp;"_"&amp;$AZ$7,データシート1!$A:$BS,MATCH("ca_太陽光発電（10kW未満）",データシート1!$A$1:$BS$1,0),0)</f>
        <v>57</v>
      </c>
      <c r="CN20" s="20">
        <f>VLOOKUP($CK20&amp;"_"&amp;$AZ$5,データシート1!$A:$BS,MATCH("ab_家庭",データシート1!$A$1:$BS$1,0),0)</f>
        <v>2994</v>
      </c>
      <c r="CO20" s="260">
        <f t="shared" si="15"/>
        <v>1.9038076152304611E-2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01646</v>
      </c>
      <c r="AY21" s="20" t="str">
        <f>IF(IFERROR(比較地域マスタ!$Z14,"")=0,"",IFERROR(比較地域マスタ!$Z14,""))</f>
        <v>本別町</v>
      </c>
      <c r="BC21" s="960" t="str">
        <f t="shared" si="0"/>
        <v>01646</v>
      </c>
      <c r="BD21" s="123" t="str">
        <f t="shared" si="2"/>
        <v>本別町</v>
      </c>
      <c r="BE21" s="40">
        <f>VLOOKUP($BC21&amp;"_"&amp;$AZ$7,データシート1!$A:$BS,MATCH("cb_"&amp;BE$12,データシート1!$A$1:$BS$1,0),0)</f>
        <v>773.57199999999978</v>
      </c>
      <c r="BF21" s="40">
        <f>VLOOKUP($BC21&amp;"_"&amp;$AZ$7,データシート1!$A:$BS,MATCH("cb_"&amp;BF$12,データシート1!$A$1:$BS$1,0),0)</f>
        <v>5013.9000000000005</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5787.4720000000007</v>
      </c>
      <c r="BL21" s="42"/>
      <c r="BM21" s="960" t="str">
        <f t="shared" si="4"/>
        <v>01646</v>
      </c>
      <c r="BN21" s="123" t="str">
        <f t="shared" si="5"/>
        <v>本別町</v>
      </c>
      <c r="BO21" s="40">
        <f>BE21*VLOOKUP(BO$12,別紙!$B$4:$E$10,MATCH("設備利用率",別紙!$B$4:$E$4,0),0)/100*8760/10^3</f>
        <v>928.37922863999972</v>
      </c>
      <c r="BP21" s="40">
        <f>BF21*VLOOKUP(BP$12,別紙!$B$4:$E$10,MATCH("設備利用率",別紙!$B$4:$E$4,0),0)/100*8760/10^3</f>
        <v>6632.1863640000001</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7560.5655926399995</v>
      </c>
      <c r="BV21" s="42"/>
      <c r="BW21" s="38" t="str">
        <f t="shared" si="7"/>
        <v>01646</v>
      </c>
      <c r="BX21" s="38" t="str">
        <f t="shared" si="8"/>
        <v>本別町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52215.779381387882</v>
      </c>
      <c r="BZ21" s="42"/>
      <c r="CA21" s="38" t="str">
        <f t="shared" si="9"/>
        <v>01646</v>
      </c>
      <c r="CB21" s="38" t="str">
        <f t="shared" si="10"/>
        <v>本別町</v>
      </c>
      <c r="CC21" s="260">
        <f t="shared" si="11"/>
        <v>1.7779668131716463E-2</v>
      </c>
      <c r="CD21" s="260">
        <f t="shared" si="1"/>
        <v>0.12701498364235886</v>
      </c>
      <c r="CE21" s="260">
        <f t="shared" si="1"/>
        <v>0</v>
      </c>
      <c r="CF21" s="260">
        <f t="shared" si="1"/>
        <v>0</v>
      </c>
      <c r="CG21" s="260">
        <f t="shared" si="1"/>
        <v>0</v>
      </c>
      <c r="CH21" s="260">
        <f t="shared" si="1"/>
        <v>0</v>
      </c>
      <c r="CI21" s="260">
        <f t="shared" si="12"/>
        <v>0.1447946517740753</v>
      </c>
      <c r="CK21" s="20" t="str">
        <f t="shared" si="13"/>
        <v>01646</v>
      </c>
      <c r="CL21" s="20" t="str">
        <f t="shared" si="14"/>
        <v>本別町</v>
      </c>
      <c r="CM21" s="20">
        <f>VLOOKUP($CK21&amp;"_"&amp;$AZ$7,データシート1!$A:$BS,MATCH("ca_太陽光発電（10kW未満）",データシート1!$A$1:$BS$1,0),0)</f>
        <v>123</v>
      </c>
      <c r="CN21" s="20">
        <f>VLOOKUP($CK21&amp;"_"&amp;$AZ$5,データシート1!$A:$BS,MATCH("ab_家庭",データシート1!$A$1:$BS$1,0),0)</f>
        <v>3530</v>
      </c>
      <c r="CO21" s="260">
        <f t="shared" si="15"/>
        <v>3.4844192634560907E-2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46491</v>
      </c>
      <c r="AY22" s="20" t="str">
        <f>IF(IFERROR(比較地域マスタ!$Z15,"")=0,"",IFERROR(比較地域マスタ!$Z15,""))</f>
        <v>南大隅町</v>
      </c>
      <c r="BC22" s="960" t="str">
        <f t="shared" si="0"/>
        <v>46491</v>
      </c>
      <c r="BD22" s="123" t="str">
        <f t="shared" si="2"/>
        <v>南大隅町</v>
      </c>
      <c r="BE22" s="40">
        <f>VLOOKUP($BC22&amp;"_"&amp;$AZ$7,データシート1!$A:$BS,MATCH("cb_"&amp;BE$12,データシート1!$A$1:$BS$1,0),0)</f>
        <v>577.92999999999984</v>
      </c>
      <c r="BF22" s="40">
        <f>VLOOKUP($BC22&amp;"_"&amp;$AZ$7,データシート1!$A:$BS,MATCH("cb_"&amp;BF$12,データシート1!$A$1:$BS$1,0),0)</f>
        <v>12835.54</v>
      </c>
      <c r="BG22" s="40">
        <f>VLOOKUP($BC22&amp;"_"&amp;$AZ$7,データシート1!$A:$BS,MATCH("cb_"&amp;BG$12,データシート1!$A$1:$BS$1,0),0)</f>
        <v>26058.799999999999</v>
      </c>
      <c r="BH22" s="40">
        <f>VLOOKUP($BC22&amp;"_"&amp;$AZ$7,データシート1!$A:$BS,MATCH("cb_"&amp;BH$12,データシート1!$A$1:$BS$1,0),0)</f>
        <v>2194.5</v>
      </c>
      <c r="BI22" s="40">
        <f>VLOOKUP($BC22&amp;"_"&amp;$AZ$7,データシート1!$A:$BS,MATCH("cb_"&amp;BI$12,データシート1!$A$1:$BS$1,0),0)</f>
        <v>0</v>
      </c>
      <c r="BJ22" s="40">
        <f>VLOOKUP($BC22&amp;"_"&amp;$AZ$7,データシート1!$A:$BS,MATCH("cb_"&amp;BJ$12,データシート1!$A$1:$BS$1,0),0)</f>
        <v>0</v>
      </c>
      <c r="BK22" s="40">
        <f t="shared" si="3"/>
        <v>41666.770000000004</v>
      </c>
      <c r="BL22" s="42"/>
      <c r="BM22" s="960" t="str">
        <f t="shared" si="4"/>
        <v>46491</v>
      </c>
      <c r="BN22" s="123" t="str">
        <f t="shared" si="5"/>
        <v>南大隅町</v>
      </c>
      <c r="BO22" s="40">
        <f>BE22*VLOOKUP(BO$12,別紙!$B$4:$E$10,MATCH("設備利用率",別紙!$B$4:$E$4,0),0)/100*8760/10^3</f>
        <v>693.58535159999985</v>
      </c>
      <c r="BP22" s="40">
        <f>BF22*VLOOKUP(BP$12,別紙!$B$4:$E$10,MATCH("設備利用率",別紙!$B$4:$E$4,0),0)/100*8760/10^3</f>
        <v>16978.338890399998</v>
      </c>
      <c r="BQ22" s="40">
        <f>BG22*VLOOKUP(BQ$12,別紙!$B$4:$E$10,MATCH("設備利用率",別紙!$B$4:$E$4,0),0)/100*8760/10^3</f>
        <v>56612.221824</v>
      </c>
      <c r="BR22" s="40">
        <f>BH22*VLOOKUP(BR$12,別紙!$B$4:$E$10,MATCH("設備利用率",別紙!$B$4:$E$4,0),0)/100*8760/10^3</f>
        <v>11534.291999999999</v>
      </c>
      <c r="BS22" s="40">
        <f>BI22*VLOOKUP(BS$12,別紙!$B$4:$E$10,MATCH("設備利用率",別紙!$B$4:$E$4,0),0)/100*8760/10^3</f>
        <v>0</v>
      </c>
      <c r="BT22" s="40">
        <f>BJ22*VLOOKUP(BT$12,別紙!$B$4:$E$10,MATCH("設備利用率",別紙!$B$4:$E$4,0),0)/100*8760/10^3</f>
        <v>0</v>
      </c>
      <c r="BU22" s="40">
        <f t="shared" si="6"/>
        <v>85818.438066000002</v>
      </c>
      <c r="BV22" s="42"/>
      <c r="BW22" s="38" t="str">
        <f t="shared" si="7"/>
        <v>46491</v>
      </c>
      <c r="BX22" s="38" t="str">
        <f t="shared" si="8"/>
        <v>南大隅町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29733.3673956315</v>
      </c>
      <c r="BZ22" s="42"/>
      <c r="CA22" s="38" t="str">
        <f t="shared" si="9"/>
        <v>46491</v>
      </c>
      <c r="CB22" s="38" t="str">
        <f t="shared" si="10"/>
        <v>南大隅町</v>
      </c>
      <c r="CC22" s="260">
        <f t="shared" si="11"/>
        <v>2.3326834877838397E-2</v>
      </c>
      <c r="CD22" s="260">
        <f t="shared" si="1"/>
        <v>0.57101971211288027</v>
      </c>
      <c r="CE22" s="260">
        <f t="shared" si="1"/>
        <v>1.903996310633743</v>
      </c>
      <c r="CF22" s="260">
        <f t="shared" si="1"/>
        <v>0.38792417443086674</v>
      </c>
      <c r="CG22" s="260">
        <f t="shared" si="1"/>
        <v>0</v>
      </c>
      <c r="CH22" s="260">
        <f t="shared" si="1"/>
        <v>0</v>
      </c>
      <c r="CI22" s="260">
        <f t="shared" si="12"/>
        <v>2.8862670320553288</v>
      </c>
      <c r="CK22" s="20" t="str">
        <f t="shared" si="13"/>
        <v>46491</v>
      </c>
      <c r="CL22" s="20" t="str">
        <f t="shared" si="14"/>
        <v>南大隅町</v>
      </c>
      <c r="CM22" s="20">
        <f>VLOOKUP($CK22&amp;"_"&amp;$AZ$7,データシート1!$A:$BS,MATCH("ca_太陽光発電（10kW未満）",データシート1!$A$1:$BS$1,0),0)</f>
        <v>106</v>
      </c>
      <c r="CN22" s="20">
        <f>VLOOKUP($CK22&amp;"_"&amp;$AZ$5,データシート1!$A:$BS,MATCH("ab_家庭",データシート1!$A$1:$BS$1,0),0)</f>
        <v>3752</v>
      </c>
      <c r="CO22" s="260">
        <f t="shared" si="15"/>
        <v>2.8251599147121536E-2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01484</v>
      </c>
      <c r="AY23" s="20" t="str">
        <f>IF(IFERROR(比較地域マスタ!$Z16,"")=0,"",IFERROR(比較地域マスタ!$Z16,""))</f>
        <v>羽幌町</v>
      </c>
      <c r="BC23" s="960" t="str">
        <f t="shared" si="0"/>
        <v>01484</v>
      </c>
      <c r="BD23" s="123" t="str">
        <f t="shared" si="2"/>
        <v>羽幌町</v>
      </c>
      <c r="BE23" s="40">
        <f>VLOOKUP($BC23&amp;"_"&amp;$AZ$7,データシート1!$A:$BS,MATCH("cb_"&amp;BE$12,データシート1!$A$1:$BS$1,0),0)</f>
        <v>118</v>
      </c>
      <c r="BF23" s="40">
        <f>VLOOKUP($BC23&amp;"_"&amp;$AZ$7,データシート1!$A:$BS,MATCH("cb_"&amp;BF$12,データシート1!$A$1:$BS$1,0),0)</f>
        <v>732.1</v>
      </c>
      <c r="BG23" s="40">
        <f>VLOOKUP($BC23&amp;"_"&amp;$AZ$7,データシート1!$A:$BS,MATCH("cb_"&amp;BG$12,データシート1!$A$1:$BS$1,0),0)</f>
        <v>1133.6999999999996</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1983.7999999999997</v>
      </c>
      <c r="BL23" s="42"/>
      <c r="BM23" s="960" t="str">
        <f t="shared" si="4"/>
        <v>01484</v>
      </c>
      <c r="BN23" s="123" t="str">
        <f t="shared" si="5"/>
        <v>羽幌町</v>
      </c>
      <c r="BO23" s="40">
        <f>BE23*VLOOKUP(BO$12,別紙!$B$4:$E$10,MATCH("設備利用率",別紙!$B$4:$E$4,0),0)/100*8760/10^3</f>
        <v>141.61416</v>
      </c>
      <c r="BP23" s="40">
        <f>BF23*VLOOKUP(BP$12,別紙!$B$4:$E$10,MATCH("設備利用率",別紙!$B$4:$E$4,0),0)/100*8760/10^3</f>
        <v>968.39259600000014</v>
      </c>
      <c r="BQ23" s="40">
        <f>BG23*VLOOKUP(BQ$12,別紙!$B$4:$E$10,MATCH("設備利用率",別紙!$B$4:$E$4,0),0)/100*8760/10^3</f>
        <v>2462.9405759999991</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3572.9473319999993</v>
      </c>
      <c r="BV23" s="42"/>
      <c r="BW23" s="38" t="str">
        <f t="shared" si="7"/>
        <v>01484</v>
      </c>
      <c r="BX23" s="38" t="str">
        <f t="shared" si="8"/>
        <v>羽幌町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34818.510504912083</v>
      </c>
      <c r="BZ23" s="42"/>
      <c r="CA23" s="38" t="str">
        <f t="shared" si="9"/>
        <v>01484</v>
      </c>
      <c r="CB23" s="38" t="str">
        <f t="shared" si="10"/>
        <v>羽幌町</v>
      </c>
      <c r="CC23" s="260">
        <f t="shared" si="11"/>
        <v>4.0672090203290436E-3</v>
      </c>
      <c r="CD23" s="260">
        <f t="shared" si="1"/>
        <v>2.7812579629544532E-2</v>
      </c>
      <c r="CE23" s="260">
        <f t="shared" si="1"/>
        <v>7.0736528940620116E-2</v>
      </c>
      <c r="CF23" s="260">
        <f t="shared" si="1"/>
        <v>0</v>
      </c>
      <c r="CG23" s="260">
        <f t="shared" si="1"/>
        <v>0</v>
      </c>
      <c r="CH23" s="260">
        <f t="shared" si="1"/>
        <v>0</v>
      </c>
      <c r="CI23" s="260">
        <f t="shared" si="12"/>
        <v>0.10261631759049369</v>
      </c>
      <c r="CK23" s="20" t="str">
        <f t="shared" si="13"/>
        <v>01484</v>
      </c>
      <c r="CL23" s="20" t="str">
        <f t="shared" si="14"/>
        <v>羽幌町</v>
      </c>
      <c r="CM23" s="20">
        <f>VLOOKUP($CK23&amp;"_"&amp;$AZ$7,データシート1!$A:$BS,MATCH("ca_太陽光発電（10kW未満）",データシート1!$A$1:$BS$1,0),0)</f>
        <v>22</v>
      </c>
      <c r="CN23" s="20">
        <f>VLOOKUP($CK23&amp;"_"&amp;$AZ$5,データシート1!$A:$BS,MATCH("ab_家庭",データシート1!$A$1:$BS$1,0),0)</f>
        <v>3472</v>
      </c>
      <c r="CO23" s="260">
        <f t="shared" si="15"/>
        <v>6.3364055299539174E-3</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46532</v>
      </c>
      <c r="AY24" s="20" t="str">
        <f>IF(IFERROR(比較地域マスタ!$Z17,"")=0,"",IFERROR(比較地域マスタ!$Z17,""))</f>
        <v>伊仙町</v>
      </c>
      <c r="BC24" s="960" t="str">
        <f t="shared" si="0"/>
        <v>46532</v>
      </c>
      <c r="BD24" s="123" t="str">
        <f t="shared" si="2"/>
        <v>伊仙町</v>
      </c>
      <c r="BE24" s="40">
        <f>VLOOKUP($BC24&amp;"_"&amp;$AZ$7,データシート1!$A:$BS,MATCH("cb_"&amp;BE$12,データシート1!$A$1:$BS$1,0),0)</f>
        <v>190.26</v>
      </c>
      <c r="BF24" s="40">
        <f>VLOOKUP($BC24&amp;"_"&amp;$AZ$7,データシート1!$A:$BS,MATCH("cb_"&amp;BF$12,データシート1!$A$1:$BS$1,0),0)</f>
        <v>494.2</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684.46</v>
      </c>
      <c r="BL24" s="42"/>
      <c r="BM24" s="960" t="str">
        <f t="shared" si="4"/>
        <v>46532</v>
      </c>
      <c r="BN24" s="123" t="str">
        <f t="shared" si="5"/>
        <v>伊仙町</v>
      </c>
      <c r="BO24" s="40">
        <f>BE24*VLOOKUP(BO$12,別紙!$B$4:$E$10,MATCH("設備利用率",別紙!$B$4:$E$4,0),0)/100*8760/10^3</f>
        <v>228.3348312</v>
      </c>
      <c r="BP24" s="40">
        <f>BF24*VLOOKUP(BP$12,別紙!$B$4:$E$10,MATCH("設備利用率",別紙!$B$4:$E$4,0),0)/100*8760/10^3</f>
        <v>653.70799199999999</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882.04282319999993</v>
      </c>
      <c r="BV24" s="42"/>
      <c r="BW24" s="38" t="str">
        <f t="shared" si="7"/>
        <v>46532</v>
      </c>
      <c r="BX24" s="38" t="str">
        <f t="shared" si="8"/>
        <v>伊仙町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27129.629324842033</v>
      </c>
      <c r="BZ24" s="42"/>
      <c r="CA24" s="38" t="str">
        <f t="shared" si="9"/>
        <v>46532</v>
      </c>
      <c r="CB24" s="38" t="str">
        <f t="shared" si="10"/>
        <v>伊仙町</v>
      </c>
      <c r="CC24" s="260">
        <f t="shared" si="11"/>
        <v>8.4164375585817006E-3</v>
      </c>
      <c r="CD24" s="260">
        <f t="shared" si="1"/>
        <v>2.4095721477529117E-2</v>
      </c>
      <c r="CE24" s="260">
        <f t="shared" si="1"/>
        <v>0</v>
      </c>
      <c r="CF24" s="260">
        <f t="shared" si="1"/>
        <v>0</v>
      </c>
      <c r="CG24" s="260">
        <f t="shared" si="1"/>
        <v>0</v>
      </c>
      <c r="CH24" s="260">
        <f t="shared" si="1"/>
        <v>0</v>
      </c>
      <c r="CI24" s="260">
        <f t="shared" si="12"/>
        <v>3.2512159036110815E-2</v>
      </c>
      <c r="CK24" s="20" t="str">
        <f t="shared" si="13"/>
        <v>46532</v>
      </c>
      <c r="CL24" s="20" t="str">
        <f t="shared" si="14"/>
        <v>伊仙町</v>
      </c>
      <c r="CM24" s="20">
        <f>VLOOKUP($CK24&amp;"_"&amp;$AZ$7,データシート1!$A:$BS,MATCH("ca_太陽光発電（10kW未満）",データシート1!$A$1:$BS$1,0),0)</f>
        <v>41</v>
      </c>
      <c r="CN24" s="20">
        <f>VLOOKUP($CK24&amp;"_"&amp;$AZ$5,データシート1!$A:$BS,MATCH("ab_家庭",データシート1!$A$1:$BS$1,0),0)</f>
        <v>3491</v>
      </c>
      <c r="CO24" s="260">
        <f t="shared" si="15"/>
        <v>1.1744485820681752E-2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01647</v>
      </c>
      <c r="AY25" s="20" t="str">
        <f>IF(IFERROR(比較地域マスタ!$Z18,"")=0,"",IFERROR(比較地域マスタ!$Z18,""))</f>
        <v>足寄町</v>
      </c>
      <c r="BC25" s="960" t="str">
        <f t="shared" si="0"/>
        <v>01647</v>
      </c>
      <c r="BD25" s="123" t="str">
        <f t="shared" si="2"/>
        <v>足寄町</v>
      </c>
      <c r="BE25" s="40">
        <f>VLOOKUP($BC25&amp;"_"&amp;$AZ$7,データシート1!$A:$BS,MATCH("cb_"&amp;BE$12,データシート1!$A$1:$BS$1,0),0)</f>
        <v>1106.7269999999996</v>
      </c>
      <c r="BF25" s="40">
        <f>VLOOKUP($BC25&amp;"_"&amp;$AZ$7,データシート1!$A:$BS,MATCH("cb_"&amp;BF$12,データシート1!$A$1:$BS$1,0),0)</f>
        <v>5118.7000000000007</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346.2</v>
      </c>
      <c r="BK25" s="40">
        <f t="shared" si="3"/>
        <v>6571.6270000000004</v>
      </c>
      <c r="BL25" s="42"/>
      <c r="BM25" s="960" t="str">
        <f t="shared" si="4"/>
        <v>01647</v>
      </c>
      <c r="BN25" s="123" t="str">
        <f t="shared" si="5"/>
        <v>足寄町</v>
      </c>
      <c r="BO25" s="40">
        <f>BE25*VLOOKUP(BO$12,別紙!$B$4:$E$10,MATCH("設備利用率",別紙!$B$4:$E$4,0),0)/100*8760/10^3</f>
        <v>1328.2052072399995</v>
      </c>
      <c r="BP25" s="40">
        <f>BF25*VLOOKUP(BP$12,別紙!$B$4:$E$10,MATCH("設備利用率",別紙!$B$4:$E$4,0),0)/100*8760/10^3</f>
        <v>6770.8116120000004</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2426.1695999999997</v>
      </c>
      <c r="BU25" s="40">
        <f t="shared" si="6"/>
        <v>10525.186419239999</v>
      </c>
      <c r="BV25" s="42"/>
      <c r="BW25" s="38" t="str">
        <f t="shared" si="7"/>
        <v>01647</v>
      </c>
      <c r="BX25" s="38" t="str">
        <f t="shared" si="8"/>
        <v>足寄町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32118.381771352939</v>
      </c>
      <c r="BZ25" s="42"/>
      <c r="CA25" s="38" t="str">
        <f t="shared" si="9"/>
        <v>01647</v>
      </c>
      <c r="CB25" s="38" t="str">
        <f t="shared" si="10"/>
        <v>足寄町</v>
      </c>
      <c r="CC25" s="260">
        <f t="shared" si="11"/>
        <v>4.1353428597223213E-2</v>
      </c>
      <c r="CD25" s="260">
        <f t="shared" si="1"/>
        <v>0.21080799338524053</v>
      </c>
      <c r="CE25" s="260">
        <f t="shared" si="1"/>
        <v>0</v>
      </c>
      <c r="CF25" s="260">
        <f t="shared" si="1"/>
        <v>0</v>
      </c>
      <c r="CG25" s="260">
        <f t="shared" si="1"/>
        <v>0</v>
      </c>
      <c r="CH25" s="260">
        <f t="shared" si="1"/>
        <v>7.5538351130876452E-2</v>
      </c>
      <c r="CI25" s="260">
        <f t="shared" si="12"/>
        <v>0.3276997731133402</v>
      </c>
      <c r="CK25" s="20" t="str">
        <f t="shared" si="13"/>
        <v>01647</v>
      </c>
      <c r="CL25" s="20" t="str">
        <f t="shared" si="14"/>
        <v>足寄町</v>
      </c>
      <c r="CM25" s="20">
        <f>VLOOKUP($CK25&amp;"_"&amp;$AZ$7,データシート1!$A:$BS,MATCH("ca_太陽光発電（10kW未満）",データシート1!$A$1:$BS$1,0),0)</f>
        <v>156</v>
      </c>
      <c r="CN25" s="20">
        <f>VLOOKUP($CK25&amp;"_"&amp;$AZ$5,データシート1!$A:$BS,MATCH("ab_家庭",データシート1!$A$1:$BS$1,0),0)</f>
        <v>3414</v>
      </c>
      <c r="CO25" s="260">
        <f t="shared" si="15"/>
        <v>4.5694200351493852E-2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06341</v>
      </c>
      <c r="AY26" s="20" t="str">
        <f>IF(IFERROR(比較地域マスタ!$Z19,"")=0,"",IFERROR(比較地域マスタ!$Z19,""))</f>
        <v>大石田町</v>
      </c>
      <c r="BC26" s="960" t="str">
        <f t="shared" si="0"/>
        <v>06341</v>
      </c>
      <c r="BD26" s="123" t="str">
        <f t="shared" si="2"/>
        <v>大石田町</v>
      </c>
      <c r="BE26" s="40">
        <f>VLOOKUP($BC26&amp;"_"&amp;$AZ$7,データシート1!$A:$BS,MATCH("cb_"&amp;BE$12,データシート1!$A$1:$BS$1,0),0)</f>
        <v>170.70000000000002</v>
      </c>
      <c r="BF26" s="40">
        <f>VLOOKUP($BC26&amp;"_"&amp;$AZ$7,データシート1!$A:$BS,MATCH("cb_"&amp;BF$12,データシート1!$A$1:$BS$1,0),0)</f>
        <v>11</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181.70000000000002</v>
      </c>
      <c r="BL26" s="42"/>
      <c r="BM26" s="960" t="str">
        <f t="shared" si="4"/>
        <v>06341</v>
      </c>
      <c r="BN26" s="123" t="str">
        <f t="shared" si="5"/>
        <v>大石田町</v>
      </c>
      <c r="BO26" s="40">
        <f>BE26*VLOOKUP(BO$12,別紙!$B$4:$E$10,MATCH("設備利用率",別紙!$B$4:$E$4,0),0)/100*8760/10^3</f>
        <v>204.86048400000001</v>
      </c>
      <c r="BP26" s="40">
        <f>BF26*VLOOKUP(BP$12,別紙!$B$4:$E$10,MATCH("設備利用率",別紙!$B$4:$E$4,0),0)/100*8760/10^3</f>
        <v>14.550360000000001</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219.41084400000003</v>
      </c>
      <c r="BV26" s="42"/>
      <c r="BW26" s="38" t="str">
        <f t="shared" si="7"/>
        <v>06341</v>
      </c>
      <c r="BX26" s="38" t="str">
        <f t="shared" si="8"/>
        <v>大石田町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25850.932557267937</v>
      </c>
      <c r="BZ26" s="42"/>
      <c r="CA26" s="38" t="str">
        <f t="shared" si="9"/>
        <v>06341</v>
      </c>
      <c r="CB26" s="38" t="str">
        <f t="shared" si="10"/>
        <v>大石田町</v>
      </c>
      <c r="CC26" s="260">
        <f t="shared" si="11"/>
        <v>7.9246844788353251E-3</v>
      </c>
      <c r="CD26" s="260">
        <f t="shared" si="1"/>
        <v>5.6285629030079993E-4</v>
      </c>
      <c r="CE26" s="260">
        <f t="shared" si="1"/>
        <v>0</v>
      </c>
      <c r="CF26" s="260">
        <f t="shared" si="1"/>
        <v>0</v>
      </c>
      <c r="CG26" s="260">
        <f t="shared" si="1"/>
        <v>0</v>
      </c>
      <c r="CH26" s="260">
        <f t="shared" si="1"/>
        <v>0</v>
      </c>
      <c r="CI26" s="260">
        <f t="shared" si="12"/>
        <v>8.4875407691361263E-3</v>
      </c>
      <c r="CK26" s="20" t="str">
        <f t="shared" si="13"/>
        <v>06341</v>
      </c>
      <c r="CL26" s="20" t="str">
        <f t="shared" si="14"/>
        <v>大石田町</v>
      </c>
      <c r="CM26" s="20">
        <f>VLOOKUP($CK26&amp;"_"&amp;$AZ$7,データシート1!$A:$BS,MATCH("ca_太陽光発電（10kW未満）",データシート1!$A$1:$BS$1,0),0)</f>
        <v>36</v>
      </c>
      <c r="CN26" s="20">
        <f>VLOOKUP($CK26&amp;"_"&amp;$AZ$5,データシート1!$A:$BS,MATCH("ab_家庭",データシート1!$A$1:$BS$1,0),0)</f>
        <v>2269</v>
      </c>
      <c r="CO26" s="260">
        <f t="shared" si="15"/>
        <v>1.5866020273248127E-2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07502</v>
      </c>
      <c r="AY27" s="20" t="str">
        <f>IF(IFERROR(比較地域マスタ!$Z20,"")=0,"",IFERROR(比較地域マスタ!$Z20,""))</f>
        <v>玉川村</v>
      </c>
      <c r="BC27" s="960" t="str">
        <f t="shared" si="0"/>
        <v>07502</v>
      </c>
      <c r="BD27" s="123" t="str">
        <f t="shared" si="2"/>
        <v>玉川村</v>
      </c>
      <c r="BE27" s="40">
        <f>VLOOKUP($BC27&amp;"_"&amp;$AZ$7,データシート1!$A:$BS,MATCH("cb_"&amp;BE$12,データシート1!$A$1:$BS$1,0),0)</f>
        <v>911.29999999999973</v>
      </c>
      <c r="BF27" s="40">
        <f>VLOOKUP($BC27&amp;"_"&amp;$AZ$7,データシート1!$A:$BS,MATCH("cb_"&amp;BF$12,データシート1!$A$1:$BS$1,0),0)</f>
        <v>3994.7000000000007</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4906</v>
      </c>
      <c r="BL27" s="42"/>
      <c r="BM27" s="960" t="str">
        <f t="shared" si="4"/>
        <v>07502</v>
      </c>
      <c r="BN27" s="123" t="str">
        <f t="shared" si="5"/>
        <v>玉川村</v>
      </c>
      <c r="BO27" s="40">
        <f>BE27*VLOOKUP(BO$12,別紙!$B$4:$E$10,MATCH("設備利用率",別紙!$B$4:$E$4,0),0)/100*8760/10^3</f>
        <v>1093.6693559999997</v>
      </c>
      <c r="BP27" s="40">
        <f>BF27*VLOOKUP(BP$12,別紙!$B$4:$E$10,MATCH("設備利用率",別紙!$B$4:$E$4,0),0)/100*8760/10^3</f>
        <v>5284.0293720000018</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6377.6987280000012</v>
      </c>
      <c r="BV27" s="42"/>
      <c r="BW27" s="38" t="str">
        <f t="shared" si="7"/>
        <v>07502</v>
      </c>
      <c r="BX27" s="38" t="str">
        <f t="shared" si="8"/>
        <v>玉川村</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61826.045293731091</v>
      </c>
      <c r="BZ27" s="42"/>
      <c r="CA27" s="38" t="str">
        <f t="shared" si="9"/>
        <v>07502</v>
      </c>
      <c r="CB27" s="38" t="str">
        <f t="shared" si="10"/>
        <v>玉川村</v>
      </c>
      <c r="CC27" s="260">
        <f t="shared" si="11"/>
        <v>1.7689460013236416E-2</v>
      </c>
      <c r="CD27" s="260">
        <f t="shared" si="1"/>
        <v>8.5466074158487074E-2</v>
      </c>
      <c r="CE27" s="260">
        <f t="shared" si="1"/>
        <v>0</v>
      </c>
      <c r="CF27" s="260">
        <f t="shared" si="1"/>
        <v>0</v>
      </c>
      <c r="CG27" s="260">
        <f t="shared" si="1"/>
        <v>0</v>
      </c>
      <c r="CH27" s="260">
        <f t="shared" si="1"/>
        <v>0</v>
      </c>
      <c r="CI27" s="260">
        <f t="shared" si="12"/>
        <v>0.10315553417172348</v>
      </c>
      <c r="CK27" s="20" t="str">
        <f t="shared" si="13"/>
        <v>07502</v>
      </c>
      <c r="CL27" s="20" t="str">
        <f t="shared" si="14"/>
        <v>玉川村</v>
      </c>
      <c r="CM27" s="20">
        <f>VLOOKUP($CK27&amp;"_"&amp;$AZ$7,データシート1!$A:$BS,MATCH("ca_太陽光発電（10kW未満）",データシート1!$A$1:$BS$1,0),0)</f>
        <v>190</v>
      </c>
      <c r="CN27" s="20">
        <f>VLOOKUP($CK27&amp;"_"&amp;$AZ$5,データシート1!$A:$BS,MATCH("ab_家庭",データシート1!$A$1:$BS$1,0),0)</f>
        <v>2189</v>
      </c>
      <c r="CO27" s="260">
        <f t="shared" si="15"/>
        <v>8.6797624486066691E-2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29401</v>
      </c>
      <c r="AY28" s="20" t="str">
        <f>IF(IFERROR(比較地域マスタ!$Z21,"")=0,"",IFERROR(比較地域マスタ!$Z21,""))</f>
        <v>高取町</v>
      </c>
      <c r="BC28" s="960" t="str">
        <f t="shared" si="0"/>
        <v>29401</v>
      </c>
      <c r="BD28" s="123" t="str">
        <f t="shared" si="2"/>
        <v>高取町</v>
      </c>
      <c r="BE28" s="40">
        <f>VLOOKUP($BC28&amp;"_"&amp;$AZ$7,データシート1!$A:$BS,MATCH("cb_"&amp;BE$12,データシート1!$A$1:$BS$1,0),0)</f>
        <v>885.69999999999993</v>
      </c>
      <c r="BF28" s="40">
        <f>VLOOKUP($BC28&amp;"_"&amp;$AZ$7,データシート1!$A:$BS,MATCH("cb_"&amp;BF$12,データシート1!$A$1:$BS$1,0),0)</f>
        <v>5811.7999999999993</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6697.4999999999991</v>
      </c>
      <c r="BL28" s="42"/>
      <c r="BM28" s="960" t="str">
        <f t="shared" si="4"/>
        <v>29401</v>
      </c>
      <c r="BN28" s="123" t="str">
        <f t="shared" si="5"/>
        <v>高取町</v>
      </c>
      <c r="BO28" s="40">
        <f>BE28*VLOOKUP(BO$12,別紙!$B$4:$E$10,MATCH("設備利用率",別紙!$B$4:$E$4,0),0)/100*8760/10^3</f>
        <v>1062.9462839999997</v>
      </c>
      <c r="BP28" s="40">
        <f>BF28*VLOOKUP(BP$12,別紙!$B$4:$E$10,MATCH("設備利用率",別紙!$B$4:$E$4,0),0)/100*8760/10^3</f>
        <v>7687.6165679999995</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8750.5628519999991</v>
      </c>
      <c r="BV28" s="42"/>
      <c r="BW28" s="38" t="str">
        <f t="shared" si="7"/>
        <v>29401</v>
      </c>
      <c r="BX28" s="38" t="str">
        <f t="shared" si="8"/>
        <v>高取町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31987.847462425791</v>
      </c>
      <c r="BZ28" s="42"/>
      <c r="CA28" s="38" t="str">
        <f t="shared" si="9"/>
        <v>29401</v>
      </c>
      <c r="CB28" s="38" t="str">
        <f t="shared" si="10"/>
        <v>高取町</v>
      </c>
      <c r="CC28" s="260">
        <f t="shared" si="11"/>
        <v>3.322969090835446E-2</v>
      </c>
      <c r="CD28" s="260">
        <f t="shared" si="1"/>
        <v>0.24032928683401353</v>
      </c>
      <c r="CE28" s="260">
        <f t="shared" si="1"/>
        <v>0</v>
      </c>
      <c r="CF28" s="260">
        <f t="shared" si="1"/>
        <v>0</v>
      </c>
      <c r="CG28" s="260">
        <f t="shared" si="1"/>
        <v>0</v>
      </c>
      <c r="CH28" s="260">
        <f t="shared" si="1"/>
        <v>0</v>
      </c>
      <c r="CI28" s="260">
        <f t="shared" si="12"/>
        <v>0.27355897774236798</v>
      </c>
      <c r="CK28" s="20" t="str">
        <f t="shared" si="13"/>
        <v>29401</v>
      </c>
      <c r="CL28" s="20" t="str">
        <f t="shared" si="14"/>
        <v>高取町</v>
      </c>
      <c r="CM28" s="20">
        <f>VLOOKUP($CK28&amp;"_"&amp;$AZ$7,データシート1!$A:$BS,MATCH("ca_太陽光発電（10kW未満）",データシート1!$A$1:$BS$1,0),0)</f>
        <v>199</v>
      </c>
      <c r="CN28" s="20">
        <f>VLOOKUP($CK28&amp;"_"&amp;$AZ$5,データシート1!$A:$BS,MATCH("ab_家庭",データシート1!$A$1:$BS$1,0),0)</f>
        <v>2857</v>
      </c>
      <c r="CO28" s="260">
        <f t="shared" si="15"/>
        <v>6.965348267413371E-2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47313</v>
      </c>
      <c r="AY29" s="20" t="str">
        <f>IF(IFERROR(比較地域マスタ!$Z22,"")=0,"",IFERROR(比較地域マスタ!$Z22,""))</f>
        <v>宜野座村</v>
      </c>
      <c r="BC29" s="960" t="str">
        <f t="shared" si="0"/>
        <v>47313</v>
      </c>
      <c r="BD29" s="123" t="str">
        <f t="shared" si="2"/>
        <v>宜野座村</v>
      </c>
      <c r="BE29" s="40">
        <f>VLOOKUP($BC29&amp;"_"&amp;$AZ$7,データシート1!$A:$BS,MATCH("cb_"&amp;BE$12,データシート1!$A$1:$BS$1,0),0)</f>
        <v>921.62999999999965</v>
      </c>
      <c r="BF29" s="40">
        <f>VLOOKUP($BC29&amp;"_"&amp;$AZ$7,データシート1!$A:$BS,MATCH("cb_"&amp;BF$12,データシート1!$A$1:$BS$1,0),0)</f>
        <v>7651.3000000000047</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8572.9300000000039</v>
      </c>
      <c r="BL29" s="42"/>
      <c r="BM29" s="960" t="str">
        <f t="shared" si="4"/>
        <v>47313</v>
      </c>
      <c r="BN29" s="123" t="str">
        <f t="shared" si="5"/>
        <v>宜野座村</v>
      </c>
      <c r="BO29" s="40">
        <f>BE29*VLOOKUP(BO$12,別紙!$B$4:$E$10,MATCH("設備利用率",別紙!$B$4:$E$4,0),0)/100*8760/10^3</f>
        <v>1106.0665955999996</v>
      </c>
      <c r="BP29" s="40">
        <f>BF29*VLOOKUP(BP$12,別紙!$B$4:$E$10,MATCH("設備利用率",別紙!$B$4:$E$4,0),0)/100*8760/10^3</f>
        <v>10120.833588000005</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11226.900183600004</v>
      </c>
      <c r="BV29" s="42"/>
      <c r="BW29" s="38" t="str">
        <f t="shared" si="7"/>
        <v>47313</v>
      </c>
      <c r="BX29" s="38" t="str">
        <f t="shared" si="8"/>
        <v>宜野座村</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22257.521290355155</v>
      </c>
      <c r="BZ29" s="42"/>
      <c r="CA29" s="38" t="str">
        <f t="shared" si="9"/>
        <v>47313</v>
      </c>
      <c r="CB29" s="38" t="str">
        <f t="shared" si="10"/>
        <v>宜野座村</v>
      </c>
      <c r="CC29" s="260">
        <f t="shared" si="11"/>
        <v>4.9694059871765284E-2</v>
      </c>
      <c r="CD29" s="260">
        <f t="shared" ref="CD29:CD60" si="16">BP29/$BY29</f>
        <v>0.45471521540836007</v>
      </c>
      <c r="CE29" s="260">
        <f t="shared" ref="CE29:CE60" si="17">BQ29/$BY29</f>
        <v>0</v>
      </c>
      <c r="CF29" s="260">
        <f t="shared" ref="CF29:CF60" si="18">BR29/$BY29</f>
        <v>0</v>
      </c>
      <c r="CG29" s="260">
        <f t="shared" ref="CG29:CG60" si="19">BS29/$BY29</f>
        <v>0</v>
      </c>
      <c r="CH29" s="260">
        <f t="shared" ref="CH29:CH60" si="20">BT29/$BY29</f>
        <v>0</v>
      </c>
      <c r="CI29" s="260">
        <f t="shared" si="12"/>
        <v>0.50440927528012536</v>
      </c>
      <c r="CK29" s="20" t="str">
        <f t="shared" si="13"/>
        <v>47313</v>
      </c>
      <c r="CL29" s="20" t="str">
        <f t="shared" si="14"/>
        <v>宜野座村</v>
      </c>
      <c r="CM29" s="20">
        <f>VLOOKUP($CK29&amp;"_"&amp;$AZ$7,データシート1!$A:$BS,MATCH("ca_太陽光発電（10kW未満）",データシート1!$A$1:$BS$1,0),0)</f>
        <v>140</v>
      </c>
      <c r="CN29" s="20">
        <f>VLOOKUP($CK29&amp;"_"&amp;$AZ$5,データシート1!$A:$BS,MATCH("ab_家庭",データシート1!$A$1:$BS$1,0),0)</f>
        <v>2669</v>
      </c>
      <c r="CO29" s="260">
        <f t="shared" si="15"/>
        <v>5.245410266017235E-2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46533</v>
      </c>
      <c r="AY30" s="20" t="str">
        <f>IF(IFERROR(比較地域マスタ!$Z23,"")=0,"",IFERROR(比較地域マスタ!$Z23,""))</f>
        <v>和泊町</v>
      </c>
      <c r="BC30" s="960" t="str">
        <f t="shared" si="0"/>
        <v>46533</v>
      </c>
      <c r="BD30" s="123" t="str">
        <f t="shared" si="2"/>
        <v>和泊町</v>
      </c>
      <c r="BE30" s="40">
        <f>VLOOKUP($BC30&amp;"_"&amp;$AZ$7,データシート1!$A:$BS,MATCH("cb_"&amp;BE$12,データシート1!$A$1:$BS$1,0),0)</f>
        <v>396.35999999999996</v>
      </c>
      <c r="BF30" s="40">
        <f>VLOOKUP($BC30&amp;"_"&amp;$AZ$7,データシート1!$A:$BS,MATCH("cb_"&amp;BF$12,データシート1!$A$1:$BS$1,0),0)</f>
        <v>1100</v>
      </c>
      <c r="BG30" s="40">
        <f>VLOOKUP($BC30&amp;"_"&amp;$AZ$7,データシート1!$A:$BS,MATCH("cb_"&amp;BG$12,データシート1!$A$1:$BS$1,0),0)</f>
        <v>600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2096.3599999999997</v>
      </c>
      <c r="BL30" s="42"/>
      <c r="BM30" s="960" t="str">
        <f t="shared" si="4"/>
        <v>46533</v>
      </c>
      <c r="BN30" s="123" t="str">
        <f t="shared" si="5"/>
        <v>和泊町</v>
      </c>
      <c r="BO30" s="40">
        <f>BE30*VLOOKUP(BO$12,別紙!$B$4:$E$10,MATCH("設備利用率",別紙!$B$4:$E$4,0),0)/100*8760/10^3</f>
        <v>475.6795631999999</v>
      </c>
      <c r="BP30" s="40">
        <f>BF30*VLOOKUP(BP$12,別紙!$B$4:$E$10,MATCH("設備利用率",別紙!$B$4:$E$4,0),0)/100*8760/10^3</f>
        <v>1455.0360000000001</v>
      </c>
      <c r="BQ30" s="40">
        <f>BG30*VLOOKUP(BQ$12,別紙!$B$4:$E$10,MATCH("設備利用率",別紙!$B$4:$E$4,0),0)/100*8760/10^3</f>
        <v>1303.4880000000001</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3234.2035631999997</v>
      </c>
      <c r="BV30" s="42"/>
      <c r="BW30" s="38" t="str">
        <f t="shared" si="7"/>
        <v>46533</v>
      </c>
      <c r="BX30" s="38" t="str">
        <f t="shared" si="8"/>
        <v>和泊町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31789.155241911234</v>
      </c>
      <c r="BZ30" s="42"/>
      <c r="CA30" s="38" t="str">
        <f t="shared" si="9"/>
        <v>46533</v>
      </c>
      <c r="CB30" s="38" t="str">
        <f t="shared" si="10"/>
        <v>和泊町</v>
      </c>
      <c r="CC30" s="260">
        <f t="shared" si="11"/>
        <v>1.496357986175291E-2</v>
      </c>
      <c r="CD30" s="260">
        <f t="shared" si="16"/>
        <v>4.5771458502982226E-2</v>
      </c>
      <c r="CE30" s="260">
        <f t="shared" si="17"/>
        <v>4.1004172337409731E-2</v>
      </c>
      <c r="CF30" s="260">
        <f t="shared" si="18"/>
        <v>0</v>
      </c>
      <c r="CG30" s="260">
        <f t="shared" si="19"/>
        <v>0</v>
      </c>
      <c r="CH30" s="260">
        <f t="shared" si="20"/>
        <v>0</v>
      </c>
      <c r="CI30" s="260">
        <f t="shared" si="12"/>
        <v>0.10173921070214485</v>
      </c>
      <c r="CK30" s="20" t="str">
        <f t="shared" si="13"/>
        <v>46533</v>
      </c>
      <c r="CL30" s="20" t="str">
        <f t="shared" si="14"/>
        <v>和泊町</v>
      </c>
      <c r="CM30" s="20">
        <f>VLOOKUP($CK30&amp;"_"&amp;$AZ$7,データシート1!$A:$BS,MATCH("ca_太陽光発電（10kW未満）",データシート1!$A$1:$BS$1,0),0)</f>
        <v>85</v>
      </c>
      <c r="CN30" s="20">
        <f>VLOOKUP($CK30&amp;"_"&amp;$AZ$5,データシート1!$A:$BS,MATCH("ab_家庭",データシート1!$A$1:$BS$1,0),0)</f>
        <v>3287</v>
      </c>
      <c r="CO30" s="260">
        <f t="shared" si="15"/>
        <v>2.5859446303620321E-2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38356</v>
      </c>
      <c r="AY31" s="20" t="str">
        <f>IF(IFERROR(比較地域マスタ!$Z24,"")=0,"",IFERROR(比較地域マスタ!$Z24,""))</f>
        <v>上島町</v>
      </c>
      <c r="BC31" s="960" t="str">
        <f t="shared" si="0"/>
        <v>38356</v>
      </c>
      <c r="BD31" s="123" t="str">
        <f t="shared" si="2"/>
        <v>上島町</v>
      </c>
      <c r="BE31" s="40">
        <f>VLOOKUP($BC31&amp;"_"&amp;$AZ$7,データシート1!$A:$BS,MATCH("cb_"&amp;BE$12,データシート1!$A$1:$BS$1,0),0)</f>
        <v>821.08199999999965</v>
      </c>
      <c r="BF31" s="40">
        <f>VLOOKUP($BC31&amp;"_"&amp;$AZ$7,データシート1!$A:$BS,MATCH("cb_"&amp;BF$12,データシート1!$A$1:$BS$1,0),0)</f>
        <v>3435.3000000000006</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4256.3820000000005</v>
      </c>
      <c r="BL31" s="42"/>
      <c r="BM31" s="960" t="str">
        <f t="shared" si="4"/>
        <v>38356</v>
      </c>
      <c r="BN31" s="123" t="str">
        <f t="shared" si="5"/>
        <v>上島町</v>
      </c>
      <c r="BO31" s="40">
        <f>BE31*VLOOKUP(BO$12,別紙!$B$4:$E$10,MATCH("設備利用率",別紙!$B$4:$E$4,0),0)/100*8760/10^3</f>
        <v>985.39692983999942</v>
      </c>
      <c r="BP31" s="40">
        <f>BF31*VLOOKUP(BP$12,別紙!$B$4:$E$10,MATCH("設備利用率",別紙!$B$4:$E$4,0),0)/100*8760/10^3</f>
        <v>4544.0774280000005</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5529.4743578400003</v>
      </c>
      <c r="BV31" s="42"/>
      <c r="BW31" s="38" t="str">
        <f t="shared" si="7"/>
        <v>38356</v>
      </c>
      <c r="BX31" s="38" t="str">
        <f t="shared" si="8"/>
        <v>上島町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57553.578620940461</v>
      </c>
      <c r="BZ31" s="42"/>
      <c r="CA31" s="38" t="str">
        <f t="shared" si="9"/>
        <v>38356</v>
      </c>
      <c r="CB31" s="38" t="str">
        <f t="shared" si="10"/>
        <v>上島町</v>
      </c>
      <c r="CC31" s="260">
        <f t="shared" si="11"/>
        <v>1.7121384168481048E-2</v>
      </c>
      <c r="CD31" s="260">
        <f t="shared" si="16"/>
        <v>7.8953864153751691E-2</v>
      </c>
      <c r="CE31" s="260">
        <f t="shared" si="17"/>
        <v>0</v>
      </c>
      <c r="CF31" s="260">
        <f t="shared" si="18"/>
        <v>0</v>
      </c>
      <c r="CG31" s="260">
        <f t="shared" si="19"/>
        <v>0</v>
      </c>
      <c r="CH31" s="260">
        <f t="shared" si="20"/>
        <v>0</v>
      </c>
      <c r="CI31" s="260">
        <f t="shared" si="12"/>
        <v>9.6075248322232742E-2</v>
      </c>
      <c r="CK31" s="20" t="str">
        <f t="shared" si="13"/>
        <v>38356</v>
      </c>
      <c r="CL31" s="20" t="str">
        <f t="shared" si="14"/>
        <v>上島町</v>
      </c>
      <c r="CM31" s="20">
        <f>VLOOKUP($CK31&amp;"_"&amp;$AZ$7,データシート1!$A:$BS,MATCH("ca_太陽光発電（10kW未満）",データシート1!$A$1:$BS$1,0),0)</f>
        <v>166</v>
      </c>
      <c r="CN31" s="20">
        <f>VLOOKUP($CK31&amp;"_"&amp;$AZ$5,データシート1!$A:$BS,MATCH("ab_家庭",データシート1!$A$1:$BS$1,0),0)</f>
        <v>3827</v>
      </c>
      <c r="CO31" s="260">
        <f t="shared" si="15"/>
        <v>4.3376012542461456E-2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29441</v>
      </c>
      <c r="AY32" s="20" t="str">
        <f>IF(IFERROR(比較地域マスタ!$Z25,"")=0,"",IFERROR(比較地域マスタ!$Z25,""))</f>
        <v>吉野町</v>
      </c>
      <c r="AZ32" s="24"/>
      <c r="BA32" s="24"/>
      <c r="BB32" s="24"/>
      <c r="BC32" s="960" t="str">
        <f t="shared" si="0"/>
        <v>29441</v>
      </c>
      <c r="BD32" s="123" t="str">
        <f t="shared" si="2"/>
        <v>吉野町</v>
      </c>
      <c r="BE32" s="40">
        <f>VLOOKUP($BC32&amp;"_"&amp;$AZ$7,データシート1!$A:$BS,MATCH("cb_"&amp;BE$12,データシート1!$A$1:$BS$1,0),0)</f>
        <v>452.30000000000007</v>
      </c>
      <c r="BF32" s="40">
        <f>VLOOKUP($BC32&amp;"_"&amp;$AZ$7,データシート1!$A:$BS,MATCH("cb_"&amp;BF$12,データシート1!$A$1:$BS$1,0),0)</f>
        <v>33469.200000000004</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33921.500000000007</v>
      </c>
      <c r="BL32" s="42"/>
      <c r="BM32" s="960" t="str">
        <f t="shared" si="4"/>
        <v>29441</v>
      </c>
      <c r="BN32" s="123" t="str">
        <f t="shared" si="5"/>
        <v>吉野町</v>
      </c>
      <c r="BO32" s="40">
        <f>BE32*VLOOKUP(BO$12,別紙!$B$4:$E$10,MATCH("設備利用率",別紙!$B$4:$E$4,0),0)/100*8760/10^3</f>
        <v>542.81427599999995</v>
      </c>
      <c r="BP32" s="40">
        <f>BF32*VLOOKUP(BP$12,別紙!$B$4:$E$10,MATCH("設備利用率",別紙!$B$4:$E$4,0),0)/100*8760/10^3</f>
        <v>44271.718992000009</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44814.533268000007</v>
      </c>
      <c r="BV32" s="42"/>
      <c r="BW32" s="38" t="str">
        <f t="shared" si="7"/>
        <v>29441</v>
      </c>
      <c r="BX32" s="38" t="str">
        <f t="shared" si="8"/>
        <v>吉野町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37000.378339730451</v>
      </c>
      <c r="BZ32" s="42"/>
      <c r="CA32" s="38" t="str">
        <f t="shared" si="9"/>
        <v>29441</v>
      </c>
      <c r="CB32" s="38" t="str">
        <f t="shared" si="10"/>
        <v>吉野町</v>
      </c>
      <c r="CC32" s="260">
        <f t="shared" si="11"/>
        <v>1.4670506096342645E-2</v>
      </c>
      <c r="CD32" s="260">
        <f t="shared" si="16"/>
        <v>1.1965207108291025</v>
      </c>
      <c r="CE32" s="260">
        <f t="shared" si="17"/>
        <v>0</v>
      </c>
      <c r="CF32" s="260">
        <f t="shared" si="18"/>
        <v>0</v>
      </c>
      <c r="CG32" s="260">
        <f t="shared" si="19"/>
        <v>0</v>
      </c>
      <c r="CH32" s="260">
        <f t="shared" si="20"/>
        <v>0</v>
      </c>
      <c r="CI32" s="260">
        <f t="shared" si="12"/>
        <v>1.2111912169254451</v>
      </c>
      <c r="CJ32" s="24"/>
      <c r="CK32" s="20" t="str">
        <f t="shared" si="13"/>
        <v>29441</v>
      </c>
      <c r="CL32" s="20" t="str">
        <f t="shared" si="14"/>
        <v>吉野町</v>
      </c>
      <c r="CM32" s="20">
        <f>VLOOKUP($CK32&amp;"_"&amp;$AZ$7,データシート1!$A:$BS,MATCH("ca_太陽光発電（10kW未満）",データシート1!$A$1:$BS$1,0),0)</f>
        <v>96</v>
      </c>
      <c r="CN32" s="20">
        <f>VLOOKUP($CK32&amp;"_"&amp;$AZ$5,データシート1!$A:$BS,MATCH("ab_家庭",データシート1!$A$1:$BS$1,0),0)</f>
        <v>3139</v>
      </c>
      <c r="CO32" s="260">
        <f t="shared" si="15"/>
        <v>3.0582988212806625E-2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01331</v>
      </c>
      <c r="AY33" s="20" t="str">
        <f>IF(IFERROR(比較地域マスタ!$Z26,"")=0,"",IFERROR(比較地域マスタ!$Z26,""))</f>
        <v>松前町</v>
      </c>
      <c r="BC33" s="960" t="str">
        <f t="shared" si="0"/>
        <v>01331</v>
      </c>
      <c r="BD33" s="123" t="str">
        <f t="shared" si="2"/>
        <v>松前町</v>
      </c>
      <c r="BE33" s="40">
        <f>VLOOKUP($BC33&amp;"_"&amp;$AZ$7,データシート1!$A:$BS,MATCH("cb_"&amp;BE$12,データシート1!$A$1:$BS$1,0),0)</f>
        <v>34.5</v>
      </c>
      <c r="BF33" s="40">
        <f>VLOOKUP($BC33&amp;"_"&amp;$AZ$7,データシート1!$A:$BS,MATCH("cb_"&amp;BF$12,データシート1!$A$1:$BS$1,0),0)</f>
        <v>2175.6999999999998</v>
      </c>
      <c r="BG33" s="40">
        <f>VLOOKUP($BC33&amp;"_"&amp;$AZ$7,データシート1!$A:$BS,MATCH("cb_"&amp;BG$12,データシート1!$A$1:$BS$1,0),0)</f>
        <v>42923.1</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45133.299999999996</v>
      </c>
      <c r="BL33" s="42"/>
      <c r="BM33" s="960" t="str">
        <f t="shared" si="4"/>
        <v>01331</v>
      </c>
      <c r="BN33" s="123" t="str">
        <f t="shared" si="5"/>
        <v>松前町</v>
      </c>
      <c r="BO33" s="40">
        <f>BE33*VLOOKUP(BO$12,別紙!$B$4:$E$10,MATCH("設備利用率",別紙!$B$4:$E$4,0),0)/100*8760/10^3</f>
        <v>41.404139999999998</v>
      </c>
      <c r="BP33" s="40">
        <f>BF33*VLOOKUP(BP$12,別紙!$B$4:$E$10,MATCH("設備利用率",別紙!$B$4:$E$4,0),0)/100*8760/10^3</f>
        <v>2877.9289319999998</v>
      </c>
      <c r="BQ33" s="40">
        <f>BG33*VLOOKUP(BQ$12,別紙!$B$4:$E$10,MATCH("設備利用率",別紙!$B$4:$E$4,0),0)/100*8760/10^3</f>
        <v>93249.576287999997</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96168.909359999991</v>
      </c>
      <c r="BV33" s="42"/>
      <c r="BW33" s="38" t="str">
        <f t="shared" si="7"/>
        <v>01331</v>
      </c>
      <c r="BX33" s="38" t="str">
        <f t="shared" si="8"/>
        <v>松前町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29556.132496744664</v>
      </c>
      <c r="BZ33" s="42"/>
      <c r="CA33" s="38" t="str">
        <f t="shared" si="9"/>
        <v>01331</v>
      </c>
      <c r="CB33" s="38" t="str">
        <f t="shared" si="10"/>
        <v>松前町</v>
      </c>
      <c r="CC33" s="260">
        <f t="shared" si="11"/>
        <v>1.400864609216388E-3</v>
      </c>
      <c r="CD33" s="260">
        <f t="shared" si="16"/>
        <v>9.7371634543761007E-2</v>
      </c>
      <c r="CE33" s="260">
        <f t="shared" si="17"/>
        <v>3.1549992644765203</v>
      </c>
      <c r="CF33" s="260">
        <f t="shared" si="18"/>
        <v>0</v>
      </c>
      <c r="CG33" s="260">
        <f t="shared" si="19"/>
        <v>0</v>
      </c>
      <c r="CH33" s="260">
        <f t="shared" si="20"/>
        <v>0</v>
      </c>
      <c r="CI33" s="260">
        <f t="shared" si="12"/>
        <v>3.2537717636294978</v>
      </c>
      <c r="CK33" s="20" t="str">
        <f t="shared" si="13"/>
        <v>01331</v>
      </c>
      <c r="CL33" s="20" t="str">
        <f t="shared" si="14"/>
        <v>松前町</v>
      </c>
      <c r="CM33" s="20">
        <f>VLOOKUP($CK33&amp;"_"&amp;$AZ$7,データシート1!$A:$BS,MATCH("ca_太陽光発電（10kW未満）",データシート1!$A$1:$BS$1,0),0)</f>
        <v>6</v>
      </c>
      <c r="CN33" s="20">
        <f>VLOOKUP($CK33&amp;"_"&amp;$AZ$5,データシート1!$A:$BS,MATCH("ab_家庭",データシート1!$A$1:$BS$1,0),0)</f>
        <v>3760</v>
      </c>
      <c r="CO33" s="260">
        <f t="shared" si="15"/>
        <v>1.5957446808510637E-3</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01642</v>
      </c>
      <c r="AY34" s="20" t="str">
        <f>IF(IFERROR(比較地域マスタ!$Z27,"")=0,"",IFERROR(比較地域マスタ!$Z27,""))</f>
        <v>広尾町</v>
      </c>
      <c r="BC34" s="960" t="str">
        <f t="shared" si="0"/>
        <v>01642</v>
      </c>
      <c r="BD34" s="123" t="str">
        <f t="shared" si="2"/>
        <v>広尾町</v>
      </c>
      <c r="BE34" s="40">
        <f>VLOOKUP($BC34&amp;"_"&amp;$AZ$7,データシート1!$A:$BS,MATCH("cb_"&amp;BE$12,データシート1!$A$1:$BS$1,0),0)</f>
        <v>351.59999999999997</v>
      </c>
      <c r="BF34" s="40">
        <f>VLOOKUP($BC34&amp;"_"&amp;$AZ$7,データシート1!$A:$BS,MATCH("cb_"&amp;BF$12,データシート1!$A$1:$BS$1,0),0)</f>
        <v>9405.3999999999978</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200</v>
      </c>
      <c r="BK34" s="40">
        <f t="shared" si="3"/>
        <v>9956.9999999999982</v>
      </c>
      <c r="BL34" s="42"/>
      <c r="BM34" s="960" t="str">
        <f t="shared" si="4"/>
        <v>01642</v>
      </c>
      <c r="BN34" s="123" t="str">
        <f t="shared" si="5"/>
        <v>広尾町</v>
      </c>
      <c r="BO34" s="40">
        <f>BE34*VLOOKUP(BO$12,別紙!$B$4:$E$10,MATCH("設備利用率",別紙!$B$4:$E$4,0),0)/100*8760/10^3</f>
        <v>421.9621919999999</v>
      </c>
      <c r="BP34" s="40">
        <f>BF34*VLOOKUP(BP$12,別紙!$B$4:$E$10,MATCH("設備利用率",別紙!$B$4:$E$4,0),0)/100*8760/10^3</f>
        <v>12441.086903999998</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1401.6</v>
      </c>
      <c r="BU34" s="40">
        <f t="shared" si="6"/>
        <v>14264.649095999997</v>
      </c>
      <c r="BV34" s="42"/>
      <c r="BW34" s="38" t="str">
        <f t="shared" si="7"/>
        <v>01642</v>
      </c>
      <c r="BX34" s="38" t="str">
        <f t="shared" si="8"/>
        <v>広尾町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38487.750873002449</v>
      </c>
      <c r="BZ34" s="42"/>
      <c r="CA34" s="38" t="str">
        <f t="shared" si="9"/>
        <v>01642</v>
      </c>
      <c r="CB34" s="38" t="str">
        <f t="shared" si="10"/>
        <v>広尾町</v>
      </c>
      <c r="CC34" s="260">
        <f t="shared" si="11"/>
        <v>1.0963545087171846E-2</v>
      </c>
      <c r="CD34" s="260">
        <f t="shared" si="16"/>
        <v>0.32324795868305467</v>
      </c>
      <c r="CE34" s="260">
        <f t="shared" si="17"/>
        <v>0</v>
      </c>
      <c r="CF34" s="260">
        <f t="shared" si="18"/>
        <v>0</v>
      </c>
      <c r="CG34" s="260">
        <f t="shared" si="19"/>
        <v>0</v>
      </c>
      <c r="CH34" s="260">
        <f t="shared" si="20"/>
        <v>3.6416781137064667E-2</v>
      </c>
      <c r="CI34" s="260">
        <f t="shared" si="12"/>
        <v>0.37062828490729122</v>
      </c>
      <c r="CK34" s="20" t="str">
        <f t="shared" si="13"/>
        <v>01642</v>
      </c>
      <c r="CL34" s="20" t="str">
        <f t="shared" si="14"/>
        <v>広尾町</v>
      </c>
      <c r="CM34" s="20">
        <f>VLOOKUP($CK34&amp;"_"&amp;$AZ$7,データシート1!$A:$BS,MATCH("ca_太陽光発電（10kW未満）",データシート1!$A$1:$BS$1,0),0)</f>
        <v>53</v>
      </c>
      <c r="CN34" s="20">
        <f>VLOOKUP($CK34&amp;"_"&amp;$AZ$5,データシート1!$A:$BS,MATCH("ab_家庭",データシート1!$A$1:$BS$1,0),0)</f>
        <v>3239</v>
      </c>
      <c r="CO34" s="260">
        <f t="shared" si="15"/>
        <v>1.6363075023155295E-2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07464</v>
      </c>
      <c r="AY35" s="20" t="str">
        <f>IF(IFERROR(比較地域マスタ!$Z28,"")=0,"",IFERROR(比較地域マスタ!$Z28,""))</f>
        <v>泉崎村</v>
      </c>
      <c r="BC35" s="960" t="str">
        <f t="shared" si="0"/>
        <v>07464</v>
      </c>
      <c r="BD35" s="123" t="str">
        <f t="shared" si="2"/>
        <v>泉崎村</v>
      </c>
      <c r="BE35" s="40">
        <f>VLOOKUP($BC35&amp;"_"&amp;$AZ$7,データシート1!$A:$BS,MATCH("cb_"&amp;BE$12,データシート1!$A$1:$BS$1,0),0)</f>
        <v>1077.7</v>
      </c>
      <c r="BF35" s="40">
        <f>VLOOKUP($BC35&amp;"_"&amp;$AZ$7,データシート1!$A:$BS,MATCH("cb_"&amp;BF$12,データシート1!$A$1:$BS$1,0),0)</f>
        <v>16090.699999999999</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17168.399999999998</v>
      </c>
      <c r="BL35" s="42"/>
      <c r="BM35" s="960" t="str">
        <f t="shared" si="4"/>
        <v>07464</v>
      </c>
      <c r="BN35" s="123" t="str">
        <f t="shared" si="5"/>
        <v>泉崎村</v>
      </c>
      <c r="BO35" s="40">
        <f>BE35*VLOOKUP(BO$12,別紙!$B$4:$E$10,MATCH("設備利用率",別紙!$B$4:$E$4,0),0)/100*8760/10^3</f>
        <v>1293.369324</v>
      </c>
      <c r="BP35" s="40">
        <f>BF35*VLOOKUP(BP$12,別紙!$B$4:$E$10,MATCH("設備利用率",別紙!$B$4:$E$4,0),0)/100*8760/10^3</f>
        <v>21284.134331999998</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22577.503655999997</v>
      </c>
      <c r="BV35" s="42"/>
      <c r="BW35" s="38" t="str">
        <f t="shared" si="7"/>
        <v>07464</v>
      </c>
      <c r="BX35" s="38" t="str">
        <f t="shared" si="8"/>
        <v>泉崎村</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109752.81510791949</v>
      </c>
      <c r="BZ35" s="42"/>
      <c r="CA35" s="38" t="str">
        <f t="shared" si="9"/>
        <v>07464</v>
      </c>
      <c r="CB35" s="38" t="str">
        <f t="shared" si="10"/>
        <v>泉崎村</v>
      </c>
      <c r="CC35" s="260">
        <f t="shared" si="11"/>
        <v>1.1784384051818947E-2</v>
      </c>
      <c r="CD35" s="260">
        <f t="shared" si="16"/>
        <v>0.19392791256489772</v>
      </c>
      <c r="CE35" s="260">
        <f t="shared" si="17"/>
        <v>0</v>
      </c>
      <c r="CF35" s="260">
        <f t="shared" si="18"/>
        <v>0</v>
      </c>
      <c r="CG35" s="260">
        <f t="shared" si="19"/>
        <v>0</v>
      </c>
      <c r="CH35" s="260">
        <f t="shared" si="20"/>
        <v>0</v>
      </c>
      <c r="CI35" s="260">
        <f t="shared" si="12"/>
        <v>0.20571229661671667</v>
      </c>
      <c r="CK35" s="20" t="str">
        <f t="shared" si="13"/>
        <v>07464</v>
      </c>
      <c r="CL35" s="20" t="str">
        <f t="shared" si="14"/>
        <v>泉崎村</v>
      </c>
      <c r="CM35" s="20">
        <f>VLOOKUP($CK35&amp;"_"&amp;$AZ$7,データシート1!$A:$BS,MATCH("ca_太陽光発電（10kW未満）",データシート1!$A$1:$BS$1,0),0)</f>
        <v>227</v>
      </c>
      <c r="CN35" s="20">
        <f>VLOOKUP($CK35&amp;"_"&amp;$AZ$5,データシート1!$A:$BS,MATCH("ab_家庭",データシート1!$A$1:$BS$1,0),0)</f>
        <v>2376</v>
      </c>
      <c r="CO35" s="260">
        <f t="shared" si="15"/>
        <v>9.5538720538720534E-2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06323</v>
      </c>
      <c r="AY36" s="20" t="str">
        <f>IF(IFERROR(比較地域マスタ!$Z29,"")=0,"",IFERROR(比較地域マスタ!$Z29,""))</f>
        <v>朝日町</v>
      </c>
      <c r="BC36" s="960" t="str">
        <f t="shared" si="0"/>
        <v>06323</v>
      </c>
      <c r="BD36" s="123" t="str">
        <f t="shared" si="2"/>
        <v>朝日町</v>
      </c>
      <c r="BE36" s="40">
        <f>VLOOKUP($BC36&amp;"_"&amp;$AZ$7,データシート1!$A:$BS,MATCH("cb_"&amp;BE$12,データシート1!$A$1:$BS$1,0),0)</f>
        <v>295.40000000000003</v>
      </c>
      <c r="BF36" s="40">
        <f>VLOOKUP($BC36&amp;"_"&amp;$AZ$7,データシート1!$A:$BS,MATCH("cb_"&amp;BF$12,データシート1!$A$1:$BS$1,0),0)</f>
        <v>2230.5</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2525.9</v>
      </c>
      <c r="BL36" s="42"/>
      <c r="BM36" s="960" t="str">
        <f t="shared" si="4"/>
        <v>06323</v>
      </c>
      <c r="BN36" s="123" t="str">
        <f t="shared" si="5"/>
        <v>朝日町</v>
      </c>
      <c r="BO36" s="40">
        <f>BE36*VLOOKUP(BO$12,別紙!$B$4:$E$10,MATCH("設備利用率",別紙!$B$4:$E$4,0),0)/100*8760/10^3</f>
        <v>354.51544800000005</v>
      </c>
      <c r="BP36" s="40">
        <f>BF36*VLOOKUP(BP$12,別紙!$B$4:$E$10,MATCH("設備利用率",別紙!$B$4:$E$4,0),0)/100*8760/10^3</f>
        <v>2950.4161799999993</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3304.9316279999994</v>
      </c>
      <c r="BV36" s="42"/>
      <c r="BW36" s="38" t="str">
        <f t="shared" si="7"/>
        <v>06323</v>
      </c>
      <c r="BX36" s="38" t="str">
        <f t="shared" si="8"/>
        <v>朝日町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25120.608080910584</v>
      </c>
      <c r="BZ36" s="42"/>
      <c r="CA36" s="38" t="str">
        <f t="shared" si="9"/>
        <v>06323</v>
      </c>
      <c r="CB36" s="38" t="str">
        <f t="shared" si="10"/>
        <v>朝日町</v>
      </c>
      <c r="CC36" s="260">
        <f t="shared" si="11"/>
        <v>1.4112534491925777E-2</v>
      </c>
      <c r="CD36" s="260">
        <f t="shared" si="16"/>
        <v>0.11745003028975448</v>
      </c>
      <c r="CE36" s="260">
        <f t="shared" si="17"/>
        <v>0</v>
      </c>
      <c r="CF36" s="260">
        <f t="shared" si="18"/>
        <v>0</v>
      </c>
      <c r="CG36" s="260">
        <f t="shared" si="19"/>
        <v>0</v>
      </c>
      <c r="CH36" s="260">
        <f t="shared" si="20"/>
        <v>0</v>
      </c>
      <c r="CI36" s="260">
        <f t="shared" si="12"/>
        <v>0.13156256478168027</v>
      </c>
      <c r="CK36" s="20" t="str">
        <f t="shared" si="13"/>
        <v>06323</v>
      </c>
      <c r="CL36" s="20" t="str">
        <f t="shared" si="14"/>
        <v>朝日町</v>
      </c>
      <c r="CM36" s="20">
        <f>VLOOKUP($CK36&amp;"_"&amp;$AZ$7,データシート1!$A:$BS,MATCH("ca_太陽光発電（10kW未満）",データシート1!$A$1:$BS$1,0),0)</f>
        <v>67</v>
      </c>
      <c r="CN36" s="20">
        <f>VLOOKUP($CK36&amp;"_"&amp;$AZ$5,データシート1!$A:$BS,MATCH("ab_家庭",データシート1!$A$1:$BS$1,0),0)</f>
        <v>2368</v>
      </c>
      <c r="CO36" s="260">
        <f t="shared" si="15"/>
        <v>2.8293918918918918E-2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01454</v>
      </c>
      <c r="AY37" s="20" t="str">
        <f>IF(IFERROR(比較地域マスタ!$Z30,"")=0,"",IFERROR(比較地域マスタ!$Z30,""))</f>
        <v>当麻町</v>
      </c>
      <c r="BC37" s="960" t="str">
        <f t="shared" si="0"/>
        <v>01454</v>
      </c>
      <c r="BD37" s="123" t="str">
        <f t="shared" si="2"/>
        <v>当麻町</v>
      </c>
      <c r="BE37" s="40">
        <f>VLOOKUP($BC37&amp;"_"&amp;$AZ$7,データシート1!$A:$BS,MATCH("cb_"&amp;BE$12,データシート1!$A$1:$BS$1,0),0)</f>
        <v>369.14400000000001</v>
      </c>
      <c r="BF37" s="40">
        <f>VLOOKUP($BC37&amp;"_"&amp;$AZ$7,データシート1!$A:$BS,MATCH("cb_"&amp;BF$12,データシート1!$A$1:$BS$1,0),0)</f>
        <v>2129.8000000000002</v>
      </c>
      <c r="BG37" s="40">
        <f>VLOOKUP($BC37&amp;"_"&amp;$AZ$7,データシート1!$A:$BS,MATCH("cb_"&amp;BG$12,データシート1!$A$1:$BS$1,0),0)</f>
        <v>0</v>
      </c>
      <c r="BH37" s="40">
        <f>VLOOKUP($BC37&amp;"_"&amp;$AZ$7,データシート1!$A:$BS,MATCH("cb_"&amp;BH$12,データシート1!$A$1:$BS$1,0),0)</f>
        <v>139</v>
      </c>
      <c r="BI37" s="40">
        <f>VLOOKUP($BC37&amp;"_"&amp;$AZ$7,データシート1!$A:$BS,MATCH("cb_"&amp;BI$12,データシート1!$A$1:$BS$1,0),0)</f>
        <v>0</v>
      </c>
      <c r="BJ37" s="40">
        <f>VLOOKUP($BC37&amp;"_"&amp;$AZ$7,データシート1!$A:$BS,MATCH("cb_"&amp;BJ$12,データシート1!$A$1:$BS$1,0),0)</f>
        <v>0</v>
      </c>
      <c r="BK37" s="40">
        <f t="shared" si="3"/>
        <v>2637.9440000000004</v>
      </c>
      <c r="BL37" s="42"/>
      <c r="BM37" s="960" t="str">
        <f t="shared" si="4"/>
        <v>01454</v>
      </c>
      <c r="BN37" s="123" t="str">
        <f t="shared" si="5"/>
        <v>当麻町</v>
      </c>
      <c r="BO37" s="40">
        <f>BE37*VLOOKUP(BO$12,別紙!$B$4:$E$10,MATCH("設備利用率",別紙!$B$4:$E$4,0),0)/100*8760/10^3</f>
        <v>443.01709727999997</v>
      </c>
      <c r="BP37" s="40">
        <f>BF37*VLOOKUP(BP$12,別紙!$B$4:$E$10,MATCH("設備利用率",別紙!$B$4:$E$4,0),0)/100*8760/10^3</f>
        <v>2817.2142480000002</v>
      </c>
      <c r="BQ37" s="40">
        <f>BG37*VLOOKUP(BQ$12,別紙!$B$4:$E$10,MATCH("設備利用率",別紙!$B$4:$E$4,0),0)/100*8760/10^3</f>
        <v>0</v>
      </c>
      <c r="BR37" s="40">
        <f>BH37*VLOOKUP(BR$12,別紙!$B$4:$E$10,MATCH("設備利用率",別紙!$B$4:$E$4,0),0)/100*8760/10^3</f>
        <v>730.58399999999995</v>
      </c>
      <c r="BS37" s="40">
        <f>BI37*VLOOKUP(BS$12,別紙!$B$4:$E$10,MATCH("設備利用率",別紙!$B$4:$E$4,0),0)/100*8760/10^3</f>
        <v>0</v>
      </c>
      <c r="BT37" s="40">
        <f>BJ37*VLOOKUP(BT$12,別紙!$B$4:$E$10,MATCH("設備利用率",別紙!$B$4:$E$4,0),0)/100*8760/10^3</f>
        <v>0</v>
      </c>
      <c r="BU37" s="40">
        <f t="shared" si="6"/>
        <v>3990.8153452800002</v>
      </c>
      <c r="BV37" s="42"/>
      <c r="BW37" s="38" t="str">
        <f t="shared" si="7"/>
        <v>01454</v>
      </c>
      <c r="BX37" s="38" t="str">
        <f t="shared" si="8"/>
        <v>当麻町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27918.11934707428</v>
      </c>
      <c r="BZ37" s="42"/>
      <c r="CA37" s="38" t="str">
        <f t="shared" si="9"/>
        <v>01454</v>
      </c>
      <c r="CB37" s="38" t="str">
        <f t="shared" si="10"/>
        <v>当麻町</v>
      </c>
      <c r="CC37" s="260">
        <f t="shared" si="11"/>
        <v>1.5868443421008106E-2</v>
      </c>
      <c r="CD37" s="260">
        <f t="shared" si="16"/>
        <v>0.1009098862633537</v>
      </c>
      <c r="CE37" s="260">
        <f t="shared" si="17"/>
        <v>0</v>
      </c>
      <c r="CF37" s="260">
        <f t="shared" si="18"/>
        <v>2.6168811405864363E-2</v>
      </c>
      <c r="CG37" s="260">
        <f t="shared" si="19"/>
        <v>0</v>
      </c>
      <c r="CH37" s="260">
        <f t="shared" si="20"/>
        <v>0</v>
      </c>
      <c r="CI37" s="260">
        <f t="shared" si="12"/>
        <v>0.14294714109022619</v>
      </c>
      <c r="CK37" s="20" t="str">
        <f t="shared" si="13"/>
        <v>01454</v>
      </c>
      <c r="CL37" s="20" t="str">
        <f t="shared" si="14"/>
        <v>当麻町</v>
      </c>
      <c r="CM37" s="20">
        <f>VLOOKUP($CK37&amp;"_"&amp;$AZ$7,データシート1!$A:$BS,MATCH("ca_太陽光発電（10kW未満）",データシート1!$A$1:$BS$1,0),0)</f>
        <v>63</v>
      </c>
      <c r="CN37" s="20">
        <f>VLOOKUP($CK37&amp;"_"&amp;$AZ$5,データシート1!$A:$BS,MATCH("ab_家庭",データシート1!$A$1:$BS$1,0),0)</f>
        <v>3037</v>
      </c>
      <c r="CO37" s="260">
        <f t="shared" si="15"/>
        <v>2.0744155416529471E-2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01644</v>
      </c>
      <c r="AY38" s="20" t="str">
        <f>IF(IFERROR(比較地域マスタ!$Z31,"")=0,"",IFERROR(比較地域マスタ!$Z31,""))</f>
        <v>池田町</v>
      </c>
      <c r="BC38" s="960" t="str">
        <f t="shared" si="0"/>
        <v>01644</v>
      </c>
      <c r="BD38" s="123" t="str">
        <f t="shared" si="2"/>
        <v>池田町</v>
      </c>
      <c r="BE38" s="40">
        <f>VLOOKUP($BC38&amp;"_"&amp;$AZ$7,データシート1!$A:$BS,MATCH("cb_"&amp;BE$12,データシート1!$A$1:$BS$1,0),0)</f>
        <v>804.0359999999996</v>
      </c>
      <c r="BF38" s="40">
        <f>VLOOKUP($BC38&amp;"_"&amp;$AZ$7,データシート1!$A:$BS,MATCH("cb_"&amp;BF$12,データシート1!$A$1:$BS$1,0),0)</f>
        <v>7523.2999999999984</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8327.3359999999975</v>
      </c>
      <c r="BL38" s="42"/>
      <c r="BM38" s="960" t="str">
        <f t="shared" si="4"/>
        <v>01644</v>
      </c>
      <c r="BN38" s="123" t="str">
        <f t="shared" si="5"/>
        <v>池田町</v>
      </c>
      <c r="BO38" s="40">
        <f>BE38*VLOOKUP(BO$12,別紙!$B$4:$E$10,MATCH("設備利用率",別紙!$B$4:$E$4,0),0)/100*8760/10^3</f>
        <v>964.93968431999951</v>
      </c>
      <c r="BP38" s="40">
        <f>BF38*VLOOKUP(BP$12,別紙!$B$4:$E$10,MATCH("設備利用率",別紙!$B$4:$E$4,0),0)/100*8760/10^3</f>
        <v>9951.5203079999992</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10916.459992319998</v>
      </c>
      <c r="BV38" s="42"/>
      <c r="BW38" s="38" t="str">
        <f t="shared" si="7"/>
        <v>01644</v>
      </c>
      <c r="BX38" s="38" t="str">
        <f t="shared" si="8"/>
        <v>池田町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35539.537557848591</v>
      </c>
      <c r="BZ38" s="42"/>
      <c r="CA38" s="38" t="str">
        <f t="shared" si="9"/>
        <v>01644</v>
      </c>
      <c r="CB38" s="38" t="str">
        <f t="shared" si="10"/>
        <v>池田町</v>
      </c>
      <c r="CC38" s="260">
        <f t="shared" si="11"/>
        <v>2.7151160387198149E-2</v>
      </c>
      <c r="CD38" s="260">
        <f t="shared" si="16"/>
        <v>0.28001265609609188</v>
      </c>
      <c r="CE38" s="260">
        <f t="shared" si="17"/>
        <v>0</v>
      </c>
      <c r="CF38" s="260">
        <f t="shared" si="18"/>
        <v>0</v>
      </c>
      <c r="CG38" s="260">
        <f t="shared" si="19"/>
        <v>0</v>
      </c>
      <c r="CH38" s="260">
        <f t="shared" si="20"/>
        <v>0</v>
      </c>
      <c r="CI38" s="260">
        <f t="shared" si="12"/>
        <v>0.30716381648329005</v>
      </c>
      <c r="CK38" s="20" t="str">
        <f t="shared" si="13"/>
        <v>01644</v>
      </c>
      <c r="CL38" s="20" t="str">
        <f t="shared" si="14"/>
        <v>池田町</v>
      </c>
      <c r="CM38" s="20">
        <f>VLOOKUP($CK38&amp;"_"&amp;$AZ$7,データシート1!$A:$BS,MATCH("ca_太陽光発電（10kW未満）",データシート1!$A$1:$BS$1,0),0)</f>
        <v>137</v>
      </c>
      <c r="CN38" s="20">
        <f>VLOOKUP($CK38&amp;"_"&amp;$AZ$5,データシート1!$A:$BS,MATCH("ab_家庭",データシート1!$A$1:$BS$1,0),0)</f>
        <v>3294</v>
      </c>
      <c r="CO38" s="260">
        <f t="shared" si="15"/>
        <v>4.1590771098967819E-2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17324</v>
      </c>
      <c r="AY39" s="20" t="str">
        <f>IF(IFERROR(比較地域マスタ!$Z32,"")=0,"",IFERROR(比較地域マスタ!$Z32,""))</f>
        <v>川北町</v>
      </c>
      <c r="BC39" s="960" t="str">
        <f t="shared" si="0"/>
        <v>17324</v>
      </c>
      <c r="BD39" s="123" t="str">
        <f t="shared" si="2"/>
        <v>川北町</v>
      </c>
      <c r="BE39" s="40">
        <f>VLOOKUP($BC39&amp;"_"&amp;$AZ$7,データシート1!$A:$BS,MATCH("cb_"&amp;BE$12,データシート1!$A$1:$BS$1,0),0)</f>
        <v>786.99999999999977</v>
      </c>
      <c r="BF39" s="40">
        <f>VLOOKUP($BC39&amp;"_"&amp;$AZ$7,データシート1!$A:$BS,MATCH("cb_"&amp;BF$12,データシート1!$A$1:$BS$1,0),0)</f>
        <v>3286.3</v>
      </c>
      <c r="BG39" s="40">
        <f>VLOOKUP($BC39&amp;"_"&amp;$AZ$7,データシート1!$A:$BS,MATCH("cb_"&amp;BG$12,データシート1!$A$1:$BS$1,0),0)</f>
        <v>0</v>
      </c>
      <c r="BH39" s="40">
        <f>VLOOKUP($BC39&amp;"_"&amp;$AZ$7,データシート1!$A:$BS,MATCH("cb_"&amp;BH$12,データシート1!$A$1:$BS$1,0),0)</f>
        <v>630</v>
      </c>
      <c r="BI39" s="40">
        <f>VLOOKUP($BC39&amp;"_"&amp;$AZ$7,データシート1!$A:$BS,MATCH("cb_"&amp;BI$12,データシート1!$A$1:$BS$1,0),0)</f>
        <v>0</v>
      </c>
      <c r="BJ39" s="40">
        <f>VLOOKUP($BC39&amp;"_"&amp;$AZ$7,データシート1!$A:$BS,MATCH("cb_"&amp;BJ$12,データシート1!$A$1:$BS$1,0),0)</f>
        <v>0</v>
      </c>
      <c r="BK39" s="40">
        <f t="shared" si="3"/>
        <v>4703.3</v>
      </c>
      <c r="BL39" s="42"/>
      <c r="BM39" s="960" t="str">
        <f t="shared" si="4"/>
        <v>17324</v>
      </c>
      <c r="BN39" s="123" t="str">
        <f t="shared" si="5"/>
        <v>川北町</v>
      </c>
      <c r="BO39" s="40">
        <f>BE39*VLOOKUP(BO$12,別紙!$B$4:$E$10,MATCH("設備利用率",別紙!$B$4:$E$4,0),0)/100*8760/10^3</f>
        <v>944.4944399999996</v>
      </c>
      <c r="BP39" s="40">
        <f>BF39*VLOOKUP(BP$12,別紙!$B$4:$E$10,MATCH("設備利用率",別紙!$B$4:$E$4,0),0)/100*8760/10^3</f>
        <v>4346.9861879999999</v>
      </c>
      <c r="BQ39" s="40">
        <f>BG39*VLOOKUP(BQ$12,別紙!$B$4:$E$10,MATCH("設備利用率",別紙!$B$4:$E$4,0),0)/100*8760/10^3</f>
        <v>0</v>
      </c>
      <c r="BR39" s="40">
        <f>BH39*VLOOKUP(BR$12,別紙!$B$4:$E$10,MATCH("設備利用率",別紙!$B$4:$E$4,0),0)/100*8760/10^3</f>
        <v>3311.28</v>
      </c>
      <c r="BS39" s="40">
        <f>BI39*VLOOKUP(BS$12,別紙!$B$4:$E$10,MATCH("設備利用率",別紙!$B$4:$E$4,0),0)/100*8760/10^3</f>
        <v>0</v>
      </c>
      <c r="BT39" s="40">
        <f>BJ39*VLOOKUP(BT$12,別紙!$B$4:$E$10,MATCH("設備利用率",別紙!$B$4:$E$4,0),0)/100*8760/10^3</f>
        <v>0</v>
      </c>
      <c r="BU39" s="40">
        <f t="shared" si="6"/>
        <v>8602.760628</v>
      </c>
      <c r="BV39" s="42"/>
      <c r="BW39" s="38" t="str">
        <f t="shared" si="7"/>
        <v>17324</v>
      </c>
      <c r="BX39" s="38" t="str">
        <f t="shared" si="8"/>
        <v>川北町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70814.316378417148</v>
      </c>
      <c r="BZ39" s="42"/>
      <c r="CA39" s="38" t="str">
        <f t="shared" si="9"/>
        <v>17324</v>
      </c>
      <c r="CB39" s="38" t="str">
        <f t="shared" si="10"/>
        <v>川北町</v>
      </c>
      <c r="CC39" s="260">
        <f t="shared" si="11"/>
        <v>1.3337619965895251E-2</v>
      </c>
      <c r="CD39" s="260">
        <f t="shared" si="16"/>
        <v>6.1385697275824838E-2</v>
      </c>
      <c r="CE39" s="260">
        <f t="shared" si="17"/>
        <v>0</v>
      </c>
      <c r="CF39" s="260">
        <f t="shared" si="18"/>
        <v>4.6760036237661333E-2</v>
      </c>
      <c r="CG39" s="260">
        <f t="shared" si="19"/>
        <v>0</v>
      </c>
      <c r="CH39" s="260">
        <f t="shared" si="20"/>
        <v>0</v>
      </c>
      <c r="CI39" s="260">
        <f t="shared" si="12"/>
        <v>0.12148335347938143</v>
      </c>
      <c r="CK39" s="20" t="str">
        <f t="shared" si="13"/>
        <v>17324</v>
      </c>
      <c r="CL39" s="20" t="str">
        <f t="shared" si="14"/>
        <v>川北町</v>
      </c>
      <c r="CM39" s="20">
        <f>VLOOKUP($CK39&amp;"_"&amp;$AZ$7,データシート1!$A:$BS,MATCH("ca_太陽光発電（10kW未満）",データシート1!$A$1:$BS$1,0),0)</f>
        <v>167</v>
      </c>
      <c r="CN39" s="20">
        <f>VLOOKUP($CK39&amp;"_"&amp;$AZ$5,データシート1!$A:$BS,MATCH("ab_家庭",データシート1!$A$1:$BS$1,0),0)</f>
        <v>2002</v>
      </c>
      <c r="CO39" s="260">
        <f t="shared" si="15"/>
        <v>8.3416583416583423E-2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41423</v>
      </c>
      <c r="AY40" s="20" t="str">
        <f>IF(IFERROR(比較地域マスタ!$Z33,"")=0,"",IFERROR(比較地域マスタ!$Z33,""))</f>
        <v>大町町</v>
      </c>
      <c r="BC40" s="960" t="str">
        <f t="shared" si="0"/>
        <v>41423</v>
      </c>
      <c r="BD40" s="123" t="str">
        <f t="shared" si="2"/>
        <v>大町町</v>
      </c>
      <c r="BE40" s="40">
        <f>VLOOKUP($BC40&amp;"_"&amp;$AZ$7,データシート1!$A:$BS,MATCH("cb_"&amp;BE$12,データシート1!$A$1:$BS$1,0),0)</f>
        <v>1498.9699999999998</v>
      </c>
      <c r="BF40" s="40">
        <f>VLOOKUP($BC40&amp;"_"&amp;$AZ$7,データシート1!$A:$BS,MATCH("cb_"&amp;BF$12,データシート1!$A$1:$BS$1,0),0)</f>
        <v>6349.5999999999995</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7848.57</v>
      </c>
      <c r="BL40" s="42"/>
      <c r="BM40" s="960" t="str">
        <f t="shared" si="4"/>
        <v>41423</v>
      </c>
      <c r="BN40" s="123" t="str">
        <f t="shared" si="5"/>
        <v>大町町</v>
      </c>
      <c r="BO40" s="40">
        <f>BE40*VLOOKUP(BO$12,別紙!$B$4:$E$10,MATCH("設備利用率",別紙!$B$4:$E$4,0),0)/100*8760/10^3</f>
        <v>1798.9438763999995</v>
      </c>
      <c r="BP40" s="40">
        <f>BF40*VLOOKUP(BP$12,別紙!$B$4:$E$10,MATCH("設備利用率",別紙!$B$4:$E$4,0),0)/100*8760/10^3</f>
        <v>8398.9968960000006</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10197.940772399999</v>
      </c>
      <c r="BV40" s="42"/>
      <c r="BW40" s="38" t="str">
        <f t="shared" si="7"/>
        <v>41423</v>
      </c>
      <c r="BX40" s="38" t="str">
        <f t="shared" si="8"/>
        <v>大町町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56531.51045411174</v>
      </c>
      <c r="BZ40" s="42"/>
      <c r="CA40" s="38" t="str">
        <f t="shared" si="9"/>
        <v>41423</v>
      </c>
      <c r="CB40" s="38" t="str">
        <f t="shared" si="10"/>
        <v>大町町</v>
      </c>
      <c r="CC40" s="260">
        <f t="shared" si="11"/>
        <v>3.1821967287788182E-2</v>
      </c>
      <c r="CD40" s="260">
        <f t="shared" si="16"/>
        <v>0.14857195267792658</v>
      </c>
      <c r="CE40" s="260">
        <f t="shared" si="17"/>
        <v>0</v>
      </c>
      <c r="CF40" s="260">
        <f t="shared" si="18"/>
        <v>0</v>
      </c>
      <c r="CG40" s="260">
        <f t="shared" si="19"/>
        <v>0</v>
      </c>
      <c r="CH40" s="260">
        <f t="shared" si="20"/>
        <v>0</v>
      </c>
      <c r="CI40" s="260">
        <f t="shared" si="12"/>
        <v>0.18039391996571474</v>
      </c>
      <c r="CK40" s="20" t="str">
        <f t="shared" si="13"/>
        <v>41423</v>
      </c>
      <c r="CL40" s="20" t="str">
        <f t="shared" si="14"/>
        <v>大町町</v>
      </c>
      <c r="CM40" s="20">
        <f>VLOOKUP($CK40&amp;"_"&amp;$AZ$7,データシート1!$A:$BS,MATCH("ca_太陽光発電（10kW未満）",データシート1!$A$1:$BS$1,0),0)</f>
        <v>300</v>
      </c>
      <c r="CN40" s="20">
        <f>VLOOKUP($CK40&amp;"_"&amp;$AZ$5,データシート1!$A:$BS,MATCH("ab_家庭",データシート1!$A$1:$BS$1,0),0)</f>
        <v>2718</v>
      </c>
      <c r="CO40" s="260">
        <f t="shared" si="15"/>
        <v>0.11037527593818984</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39401</v>
      </c>
      <c r="AY41" s="20" t="str">
        <f>IF(IFERROR(比較地域マスタ!$Z34,"")=0,"",IFERROR(比較地域マスタ!$Z34,""))</f>
        <v>中土佐町</v>
      </c>
      <c r="BC41" s="960" t="str">
        <f t="shared" si="0"/>
        <v>39401</v>
      </c>
      <c r="BD41" s="123" t="str">
        <f t="shared" si="2"/>
        <v>中土佐町</v>
      </c>
      <c r="BE41" s="40">
        <f>VLOOKUP($BC41&amp;"_"&amp;$AZ$7,データシート1!$A:$BS,MATCH("cb_"&amp;BE$12,データシート1!$A$1:$BS$1,0),0)</f>
        <v>647.149</v>
      </c>
      <c r="BF41" s="40">
        <f>VLOOKUP($BC41&amp;"_"&amp;$AZ$7,データシート1!$A:$BS,MATCH("cb_"&amp;BF$12,データシート1!$A$1:$BS$1,0),0)</f>
        <v>4332.22</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4979.3690000000006</v>
      </c>
      <c r="BL41" s="42"/>
      <c r="BM41" s="960" t="str">
        <f t="shared" si="4"/>
        <v>39401</v>
      </c>
      <c r="BN41" s="123" t="str">
        <f t="shared" si="5"/>
        <v>中土佐町</v>
      </c>
      <c r="BO41" s="40">
        <f>BE41*VLOOKUP(BO$12,別紙!$B$4:$E$10,MATCH("設備利用率",別紙!$B$4:$E$4,0),0)/100*8760/10^3</f>
        <v>776.65645787999995</v>
      </c>
      <c r="BP41" s="40">
        <f>BF41*VLOOKUP(BP$12,別紙!$B$4:$E$10,MATCH("設備利用率",別紙!$B$4:$E$4,0),0)/100*8760/10^3</f>
        <v>5730.4873272000013</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6507.1437850800012</v>
      </c>
      <c r="BV41" s="42"/>
      <c r="BW41" s="38" t="str">
        <f t="shared" si="7"/>
        <v>39401</v>
      </c>
      <c r="BX41" s="38" t="str">
        <f t="shared" si="8"/>
        <v>中土佐町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26852.854907459274</v>
      </c>
      <c r="BZ41" s="42"/>
      <c r="CA41" s="38" t="str">
        <f t="shared" si="9"/>
        <v>39401</v>
      </c>
      <c r="CB41" s="38" t="str">
        <f t="shared" si="10"/>
        <v>中土佐町</v>
      </c>
      <c r="CC41" s="260">
        <f t="shared" si="11"/>
        <v>2.8922677330083729E-2</v>
      </c>
      <c r="CD41" s="260">
        <f t="shared" si="16"/>
        <v>0.21340328046863158</v>
      </c>
      <c r="CE41" s="260">
        <f t="shared" si="17"/>
        <v>0</v>
      </c>
      <c r="CF41" s="260">
        <f t="shared" si="18"/>
        <v>0</v>
      </c>
      <c r="CG41" s="260">
        <f t="shared" si="19"/>
        <v>0</v>
      </c>
      <c r="CH41" s="260">
        <f t="shared" si="20"/>
        <v>0</v>
      </c>
      <c r="CI41" s="260">
        <f t="shared" si="12"/>
        <v>0.2423259577987153</v>
      </c>
      <c r="CK41" s="20" t="str">
        <f t="shared" si="13"/>
        <v>39401</v>
      </c>
      <c r="CL41" s="20" t="str">
        <f t="shared" si="14"/>
        <v>中土佐町</v>
      </c>
      <c r="CM41" s="20">
        <f>VLOOKUP($CK41&amp;"_"&amp;$AZ$7,データシート1!$A:$BS,MATCH("ca_太陽光発電（10kW未満）",データシート1!$A$1:$BS$1,0),0)</f>
        <v>140</v>
      </c>
      <c r="CN41" s="20">
        <f>VLOOKUP($CK41&amp;"_"&amp;$AZ$5,データシート1!$A:$BS,MATCH("ab_家庭",データシート1!$A$1:$BS$1,0),0)</f>
        <v>3379</v>
      </c>
      <c r="CO41" s="260">
        <f t="shared" si="15"/>
        <v>4.1432376442734536E-2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01647</v>
      </c>
      <c r="AY72" s="20" t="str">
        <f>IF(IFERROR(比較地域マスタ!$AE7,"")=0,"",IFERROR(比較地域マスタ!$AE7,""))</f>
        <v>足寄町</v>
      </c>
      <c r="AZ72" s="18"/>
      <c r="BA72" s="24">
        <v>1</v>
      </c>
      <c r="BB72" s="24">
        <v>1</v>
      </c>
      <c r="BC72" s="20" t="str">
        <f>AX72</f>
        <v>01647</v>
      </c>
      <c r="BD72" s="20" t="str">
        <f>AY72</f>
        <v>足寄町</v>
      </c>
      <c r="BE72" s="953">
        <f>VLOOKUP(BC72&amp;"_令和4年度",データシート3!A:AB,MATCH("ea_"&amp;"太陽光（建物系）"&amp;"_年間発電",データシート3!$A$1:$AB$1,0),0)/10^3+VLOOKUP(BC72&amp;"_令和4年度",データシート3!A:AB,MATCH("ea_"&amp;"太陽光（土地系）"&amp;"_年間発電",データシート3!$A$1:$AB$1,0),0)/10^3</f>
        <v>5789704.4139999999</v>
      </c>
      <c r="BF72" s="953">
        <f>VLOOKUP(BC72&amp;"_令和4年度",データシート3!A:AB,MATCH("ea_"&amp;"風力（陸上）"&amp;"_年間発電",データシート3!$A$1:$AB$1,0),0)/10^3</f>
        <v>8958639.4409999996</v>
      </c>
      <c r="BG72" s="953">
        <f>VLOOKUP(BC72&amp;"_令和4年度",データシート3!A:AB,MATCH("ea_"&amp;"中小水（河川）"&amp;"_年間発電",データシート3!$A$1:$AB$1,0),0)/10^3+VLOOKUP(BC72&amp;"_令和4年度",データシート3!A:AB,MATCH("ea_"&amp;"中小水（農業用水路）"&amp;"_年間発電",データシート3!$A$1:$AB$1,0),0)/10^3</f>
        <v>81203.334000000003</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33291.364000000001</v>
      </c>
      <c r="BI72" s="953">
        <f>SUM(BE72:BH72)</f>
        <v>14862838.553000001</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32118.381771352939</v>
      </c>
      <c r="BK72" s="953">
        <f t="shared" ref="BK72:BK103" si="21">BI72-BJ72</f>
        <v>14830720.171228649</v>
      </c>
      <c r="BL72" s="953">
        <f t="shared" ref="BL72:BL103" si="22">IF(BK72&gt;0,0,BK72)</f>
        <v>0</v>
      </c>
      <c r="BM72" s="953">
        <f t="shared" ref="BM72:BM103" si="23">IF(BK72&gt;0,BK72,0)</f>
        <v>14830720.171228649</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01662</v>
      </c>
      <c r="AY73" s="20" t="str">
        <f>IF(IFERROR(比較地域マスタ!$AE8,"")=0,"",IFERROR(比較地域マスタ!$AE8,""))</f>
        <v>厚岸町</v>
      </c>
      <c r="AZ73" s="18"/>
      <c r="BA73" s="24">
        <v>2</v>
      </c>
      <c r="BB73" s="24">
        <v>1</v>
      </c>
      <c r="BC73" s="20" t="str">
        <f t="shared" ref="BC73:BC136" si="24">AX73</f>
        <v>01662</v>
      </c>
      <c r="BD73" s="20" t="str">
        <f t="shared" ref="BD73:BD136" si="25">AY73</f>
        <v>厚岸町</v>
      </c>
      <c r="BE73" s="953">
        <f>VLOOKUP(BC73&amp;"_令和4年度",データシート3!A:AB,MATCH("ea_"&amp;"太陽光（建物系）"&amp;"_年間発電",データシート3!$A$1:$AB$1,0),0)/10^3+VLOOKUP(BC73&amp;"_令和4年度",データシート3!A:AB,MATCH("ea_"&amp;"太陽光（土地系）"&amp;"_年間発電",データシート3!$A$1:$AB$1,0),0)/10^3</f>
        <v>3935168.2420000001</v>
      </c>
      <c r="BF73" s="953">
        <f>VLOOKUP(BC73&amp;"_令和4年度",データシート3!A:AB,MATCH("ea_"&amp;"風力（陸上）"&amp;"_年間発電",データシート3!$A$1:$AB$1,0),0)/10^3</f>
        <v>10135208.824999999</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14070377.067</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50526.389341363523</v>
      </c>
      <c r="BK73" s="953">
        <f t="shared" si="21"/>
        <v>14019850.677658636</v>
      </c>
      <c r="BL73" s="953">
        <f t="shared" si="22"/>
        <v>0</v>
      </c>
      <c r="BM73" s="953">
        <f t="shared" si="23"/>
        <v>14019850.677658636</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01211</v>
      </c>
      <c r="AY74" s="20" t="str">
        <f>IF(IFERROR(比較地域マスタ!$AE9,"")=0,"",IFERROR(比較地域マスタ!$AE9,""))</f>
        <v>網走市</v>
      </c>
      <c r="AZ74" s="18"/>
      <c r="BA74" s="24">
        <v>3</v>
      </c>
      <c r="BB74" s="24">
        <v>1</v>
      </c>
      <c r="BC74" s="20" t="str">
        <f t="shared" si="24"/>
        <v>01211</v>
      </c>
      <c r="BD74" s="20" t="str">
        <f t="shared" si="25"/>
        <v>網走市</v>
      </c>
      <c r="BE74" s="953">
        <f>VLOOKUP(BC74&amp;"_令和4年度",データシート3!A:AB,MATCH("ea_"&amp;"太陽光（建物系）"&amp;"_年間発電",データシート3!$A$1:$AB$1,0),0)/10^3+VLOOKUP(BC74&amp;"_令和4年度",データシート3!A:AB,MATCH("ea_"&amp;"太陽光（土地系）"&amp;"_年間発電",データシート3!$A$1:$AB$1,0),0)/10^3</f>
        <v>6255785.0430000005</v>
      </c>
      <c r="BF74" s="953">
        <f>VLOOKUP(BC74&amp;"_令和4年度",データシート3!A:AB,MATCH("ea_"&amp;"風力（陸上）"&amp;"_年間発電",データシート3!$A$1:$AB$1,0),0)/10^3</f>
        <v>2806310.571</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272.99700000000001</v>
      </c>
      <c r="BI74" s="953">
        <f t="shared" si="26"/>
        <v>9062368.6109999996</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208541.16095980201</v>
      </c>
      <c r="BK74" s="953">
        <f t="shared" si="21"/>
        <v>8853827.450040197</v>
      </c>
      <c r="BL74" s="953">
        <f t="shared" si="22"/>
        <v>0</v>
      </c>
      <c r="BM74" s="953">
        <f t="shared" si="23"/>
        <v>8853827.450040197</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01644</v>
      </c>
      <c r="AY75" s="20" t="str">
        <f>IF(IFERROR(比較地域マスタ!$AE10,"")=0,"",IFERROR(比較地域マスタ!$AE10,""))</f>
        <v>池田町</v>
      </c>
      <c r="AZ75" s="18"/>
      <c r="BA75" s="24">
        <v>4</v>
      </c>
      <c r="BB75" s="24">
        <v>1</v>
      </c>
      <c r="BC75" s="20" t="str">
        <f t="shared" si="24"/>
        <v>01644</v>
      </c>
      <c r="BD75" s="20" t="str">
        <f t="shared" si="25"/>
        <v>池田町</v>
      </c>
      <c r="BE75" s="953">
        <f>VLOOKUP(BC75&amp;"_令和4年度",データシート3!A:AB,MATCH("ea_"&amp;"太陽光（建物系）"&amp;"_年間発電",データシート3!$A$1:$AB$1,0),0)/10^3+VLOOKUP(BC75&amp;"_令和4年度",データシート3!A:AB,MATCH("ea_"&amp;"太陽光（土地系）"&amp;"_年間発電",データシート3!$A$1:$AB$1,0),0)/10^3</f>
        <v>2790519.7690000008</v>
      </c>
      <c r="BF75" s="953">
        <f>VLOOKUP(BC75&amp;"_令和4年度",データシート3!A:AB,MATCH("ea_"&amp;"風力（陸上）"&amp;"_年間発電",データシート3!$A$1:$AB$1,0),0)/10^3</f>
        <v>2437250.1830000002</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5227769.9520000014</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35539.537557848591</v>
      </c>
      <c r="BK75" s="953">
        <f t="shared" si="21"/>
        <v>5192230.4144421527</v>
      </c>
      <c r="BL75" s="953">
        <f t="shared" si="22"/>
        <v>0</v>
      </c>
      <c r="BM75" s="953">
        <f t="shared" si="23"/>
        <v>5192230.4144421527</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01649</v>
      </c>
      <c r="AY76" s="20" t="str">
        <f>IF(IFERROR(比較地域マスタ!$AE11,"")=0,"",IFERROR(比較地域マスタ!$AE11,""))</f>
        <v>浦幌町</v>
      </c>
      <c r="AZ76" s="18"/>
      <c r="BA76" s="24">
        <v>5</v>
      </c>
      <c r="BB76" s="24">
        <v>1</v>
      </c>
      <c r="BC76" s="20" t="str">
        <f t="shared" si="24"/>
        <v>01649</v>
      </c>
      <c r="BD76" s="20" t="str">
        <f t="shared" si="25"/>
        <v>浦幌町</v>
      </c>
      <c r="BE76" s="953">
        <f>VLOOKUP(BC76&amp;"_令和4年度",データシート3!A:AB,MATCH("ea_"&amp;"太陽光（建物系）"&amp;"_年間発電",データシート3!$A$1:$AB$1,0),0)/10^3+VLOOKUP(BC76&amp;"_令和4年度",データシート3!A:AB,MATCH("ea_"&amp;"太陽光（土地系）"&amp;"_年間発電",データシート3!$A$1:$AB$1,0),0)/10^3</f>
        <v>4103844.773</v>
      </c>
      <c r="BF76" s="953">
        <f>VLOOKUP(BC76&amp;"_令和4年度",データシート3!A:AB,MATCH("ea_"&amp;"風力（陸上）"&amp;"_年間発電",データシート3!$A$1:$AB$1,0),0)/10^3</f>
        <v>5495693.6330000013</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581.80399999999997</v>
      </c>
      <c r="BI76" s="953">
        <f t="shared" si="26"/>
        <v>9600120.2100000009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33187.00418424885</v>
      </c>
      <c r="BK76" s="953">
        <f t="shared" si="21"/>
        <v>9566933.205815753</v>
      </c>
      <c r="BL76" s="953">
        <f t="shared" si="22"/>
        <v>0</v>
      </c>
      <c r="BM76" s="953">
        <f t="shared" si="23"/>
        <v>9566933.205815753</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01555</v>
      </c>
      <c r="AY77" s="20" t="str">
        <f>IF(IFERROR(比較地域マスタ!$AE12,"")=0,"",IFERROR(比較地域マスタ!$AE12,""))</f>
        <v>遠軽町</v>
      </c>
      <c r="AZ77" s="18"/>
      <c r="BA77" s="24">
        <v>6</v>
      </c>
      <c r="BB77" s="24">
        <v>1</v>
      </c>
      <c r="BC77" s="20" t="str">
        <f t="shared" si="24"/>
        <v>01555</v>
      </c>
      <c r="BD77" s="20" t="str">
        <f t="shared" si="25"/>
        <v>遠軽町</v>
      </c>
      <c r="BE77" s="953">
        <f>VLOOKUP(BC77&amp;"_令和4年度",データシート3!A:AB,MATCH("ea_"&amp;"太陽光（建物系）"&amp;"_年間発電",データシート3!$A$1:$AB$1,0),0)/10^3+VLOOKUP(BC77&amp;"_令和4年度",データシート3!A:AB,MATCH("ea_"&amp;"太陽光（土地系）"&amp;"_年間発電",データシート3!$A$1:$AB$1,0),0)/10^3</f>
        <v>3160922.8990000002</v>
      </c>
      <c r="BF77" s="953">
        <f>VLOOKUP(BC77&amp;"_令和4年度",データシート3!A:AB,MATCH("ea_"&amp;"風力（陸上）"&amp;"_年間発電",データシート3!$A$1:$AB$1,0),0)/10^3</f>
        <v>11469027.208000002</v>
      </c>
      <c r="BG77" s="953">
        <f>VLOOKUP(BC77&amp;"_令和4年度",データシート3!A:AB,MATCH("ea_"&amp;"中小水（河川）"&amp;"_年間発電",データシート3!$A$1:$AB$1,0),0)/10^3+VLOOKUP(BC77&amp;"_令和4年度",データシート3!A:AB,MATCH("ea_"&amp;"中小水（農業用水路）"&amp;"_年間発電",データシート3!$A$1:$AB$1,0),0)/10^3</f>
        <v>34433.678999999996</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2468.0070000000001</v>
      </c>
      <c r="BI77" s="953">
        <f t="shared" si="26"/>
        <v>14666851.793000001</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92790.679063478034</v>
      </c>
      <c r="BK77" s="953">
        <f t="shared" si="21"/>
        <v>14574061.113936523</v>
      </c>
      <c r="BL77" s="953">
        <f t="shared" si="22"/>
        <v>0</v>
      </c>
      <c r="BM77" s="953">
        <f t="shared" si="23"/>
        <v>14574061.113936523</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01563</v>
      </c>
      <c r="AY78" s="20" t="str">
        <f>IF(IFERROR(比較地域マスタ!$AE13,"")=0,"",IFERROR(比較地域マスタ!$AE13,""))</f>
        <v>雄武町</v>
      </c>
      <c r="AZ78" s="18"/>
      <c r="BA78" s="24">
        <v>7</v>
      </c>
      <c r="BB78" s="24">
        <v>1</v>
      </c>
      <c r="BC78" s="20" t="str">
        <f t="shared" si="24"/>
        <v>01563</v>
      </c>
      <c r="BD78" s="20" t="str">
        <f t="shared" si="25"/>
        <v>雄武町</v>
      </c>
      <c r="BE78" s="953">
        <f>VLOOKUP(BC78&amp;"_令和4年度",データシート3!A:AB,MATCH("ea_"&amp;"太陽光（建物系）"&amp;"_年間発電",データシート3!$A$1:$AB$1,0),0)/10^3+VLOOKUP(BC78&amp;"_令和4年度",データシート3!A:AB,MATCH("ea_"&amp;"太陽光（土地系）"&amp;"_年間発電",データシート3!$A$1:$AB$1,0),0)/10^3</f>
        <v>3828201.7709999997</v>
      </c>
      <c r="BF78" s="953">
        <f>VLOOKUP(BC78&amp;"_令和4年度",データシート3!A:AB,MATCH("ea_"&amp;"風力（陸上）"&amp;"_年間発電",データシート3!$A$1:$AB$1,0),0)/10^3</f>
        <v>13389848.154999999</v>
      </c>
      <c r="BG78" s="953">
        <f>VLOOKUP(BC78&amp;"_令和4年度",データシート3!A:AB,MATCH("ea_"&amp;"中小水（河川）"&amp;"_年間発電",データシート3!$A$1:$AB$1,0),0)/10^3+VLOOKUP(BC78&amp;"_令和4年度",データシート3!A:AB,MATCH("ea_"&amp;"中小水（農業用水路）"&amp;"_年間発電",データシート3!$A$1:$AB$1,0),0)/10^3</f>
        <v>4505.3630000000003</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17222555.289000001</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29985.562710030525</v>
      </c>
      <c r="BK78" s="953">
        <f t="shared" si="21"/>
        <v>17192569.726289969</v>
      </c>
      <c r="BL78" s="953">
        <f t="shared" si="22"/>
        <v>0</v>
      </c>
      <c r="BM78" s="953">
        <f t="shared" si="23"/>
        <v>17192569.726289969</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01564</v>
      </c>
      <c r="AY79" s="20" t="str">
        <f>IF(IFERROR(比較地域マスタ!$AE14,"")=0,"",IFERROR(比較地域マスタ!$AE14,""))</f>
        <v>大空町</v>
      </c>
      <c r="AZ79" s="18"/>
      <c r="BA79" s="24">
        <v>8</v>
      </c>
      <c r="BB79" s="24">
        <v>1</v>
      </c>
      <c r="BC79" s="20" t="str">
        <f t="shared" si="24"/>
        <v>01564</v>
      </c>
      <c r="BD79" s="20" t="str">
        <f t="shared" si="25"/>
        <v>大空町</v>
      </c>
      <c r="BE79" s="953">
        <f>VLOOKUP(BC79&amp;"_令和4年度",データシート3!A:AB,MATCH("ea_"&amp;"太陽光（建物系）"&amp;"_年間発電",データシート3!$A$1:$AB$1,0),0)/10^3+VLOOKUP(BC79&amp;"_令和4年度",データシート3!A:AB,MATCH("ea_"&amp;"太陽光（土地系）"&amp;"_年間発電",データシート3!$A$1:$AB$1,0),0)/10^3</f>
        <v>5124621.2980000004</v>
      </c>
      <c r="BF79" s="953">
        <f>VLOOKUP(BC79&amp;"_令和4年度",データシート3!A:AB,MATCH("ea_"&amp;"風力（陸上）"&amp;"_年間発電",データシート3!$A$1:$AB$1,0),0)/10^3</f>
        <v>3054967.483</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27531.453000000001</v>
      </c>
      <c r="BI79" s="953">
        <f t="shared" si="26"/>
        <v>8207120.2340000002</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30525.642953768776</v>
      </c>
      <c r="BK79" s="953">
        <f t="shared" si="21"/>
        <v>8176594.5910462318</v>
      </c>
      <c r="BL79" s="953">
        <f>IF(BK79&gt;0,0,BK79)</f>
        <v>0</v>
      </c>
      <c r="BM79" s="953">
        <f>IF(BK79&gt;0,BK79,0)</f>
        <v>8176594.5910462318</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01550</v>
      </c>
      <c r="AY80" s="20" t="str">
        <f>IF(IFERROR(比較地域マスタ!$AE15,"")=0,"",IFERROR(比較地域マスタ!$AE15,""))</f>
        <v>置戸町</v>
      </c>
      <c r="AZ80" s="18"/>
      <c r="BA80" s="24">
        <v>9</v>
      </c>
      <c r="BB80" s="24">
        <v>1</v>
      </c>
      <c r="BC80" s="20" t="str">
        <f t="shared" si="24"/>
        <v>01550</v>
      </c>
      <c r="BD80" s="20" t="str">
        <f t="shared" si="25"/>
        <v>置戸町</v>
      </c>
      <c r="BE80" s="953">
        <f>VLOOKUP(BC80&amp;"_令和4年度",データシート3!A:AB,MATCH("ea_"&amp;"太陽光（建物系）"&amp;"_年間発電",データシート3!$A$1:$AB$1,0),0)/10^3+VLOOKUP(BC80&amp;"_令和4年度",データシート3!A:AB,MATCH("ea_"&amp;"太陽光（土地系）"&amp;"_年間発電",データシート3!$A$1:$AB$1,0),0)/10^3</f>
        <v>1968801.38</v>
      </c>
      <c r="BF80" s="953">
        <f>VLOOKUP(BC80&amp;"_令和4年度",データシート3!A:AB,MATCH("ea_"&amp;"風力（陸上）"&amp;"_年間発電",データシート3!$A$1:$AB$1,0),0)/10^3</f>
        <v>4682305.0070000002</v>
      </c>
      <c r="BG80" s="953">
        <f>VLOOKUP(BC80&amp;"_令和4年度",データシート3!A:AB,MATCH("ea_"&amp;"中小水（河川）"&amp;"_年間発電",データシート3!$A$1:$AB$1,0),0)/10^3+VLOOKUP(BC80&amp;"_令和4年度",データシート3!A:AB,MATCH("ea_"&amp;"中小水（農業用水路）"&amp;"_年間発電",データシート3!$A$1:$AB$1,0),0)/10^3</f>
        <v>14283.795</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28.943000000000001</v>
      </c>
      <c r="BI80" s="953">
        <f t="shared" si="26"/>
        <v>6665419.125</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12963.184524149028</v>
      </c>
      <c r="BK80" s="953">
        <f t="shared" si="21"/>
        <v>6652455.9404758513</v>
      </c>
      <c r="BL80" s="953">
        <f t="shared" si="22"/>
        <v>0</v>
      </c>
      <c r="BM80" s="953">
        <f t="shared" si="23"/>
        <v>6652455.9404758513</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01561</v>
      </c>
      <c r="AY81" s="20" t="str">
        <f>IF(IFERROR(比較地域マスタ!$AE16,"")=0,"",IFERROR(比較地域マスタ!$AE16,""))</f>
        <v>興部町</v>
      </c>
      <c r="AZ81" s="18"/>
      <c r="BA81" s="24">
        <v>10</v>
      </c>
      <c r="BB81" s="24">
        <v>1</v>
      </c>
      <c r="BC81" s="20" t="str">
        <f t="shared" si="24"/>
        <v>01561</v>
      </c>
      <c r="BD81" s="20" t="str">
        <f t="shared" si="25"/>
        <v>興部町</v>
      </c>
      <c r="BE81" s="953">
        <f>VLOOKUP(BC81&amp;"_令和4年度",データシート3!A:AB,MATCH("ea_"&amp;"太陽光（建物系）"&amp;"_年間発電",データシート3!$A$1:$AB$1,0),0)/10^3+VLOOKUP(BC81&amp;"_令和4年度",データシート3!A:AB,MATCH("ea_"&amp;"太陽光（土地系）"&amp;"_年間発電",データシート3!$A$1:$AB$1,0),0)/10^3</f>
        <v>2304699.0010000002</v>
      </c>
      <c r="BF81" s="953">
        <f>VLOOKUP(BC81&amp;"_令和4年度",データシート3!A:AB,MATCH("ea_"&amp;"風力（陸上）"&amp;"_年間発電",データシート3!$A$1:$AB$1,0),0)/10^3</f>
        <v>5690768.4630000005</v>
      </c>
      <c r="BG81" s="953">
        <f>VLOOKUP(BC81&amp;"_令和4年度",データシート3!A:AB,MATCH("ea_"&amp;"中小水（河川）"&amp;"_年間発電",データシート3!$A$1:$AB$1,0),0)/10^3+VLOOKUP(BC81&amp;"_令和4年度",データシート3!A:AB,MATCH("ea_"&amp;"中小水（農業用水路）"&amp;"_年間発電",データシート3!$A$1:$AB$1,0),0)/10^3</f>
        <v>820.10500000000002</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7996287.5690000011</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24108.152025803356</v>
      </c>
      <c r="BK81" s="953">
        <f t="shared" si="21"/>
        <v>7972179.4169741981</v>
      </c>
      <c r="BL81" s="953">
        <f t="shared" si="22"/>
        <v>0</v>
      </c>
      <c r="BM81" s="953">
        <f t="shared" si="23"/>
        <v>7972179.4169741981</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01631</v>
      </c>
      <c r="AY82" s="20" t="str">
        <f>IF(IFERROR(比較地域マスタ!$AE17,"")=0,"",IFERROR(比較地域マスタ!$AE17,""))</f>
        <v>音更町</v>
      </c>
      <c r="AZ82" s="18"/>
      <c r="BA82" s="24">
        <v>11</v>
      </c>
      <c r="BB82" s="24">
        <v>1</v>
      </c>
      <c r="BC82" s="20" t="str">
        <f t="shared" si="24"/>
        <v>01631</v>
      </c>
      <c r="BD82" s="20" t="str">
        <f t="shared" si="25"/>
        <v>音更町</v>
      </c>
      <c r="BE82" s="953">
        <f>VLOOKUP(BC82&amp;"_令和4年度",データシート3!A:AB,MATCH("ea_"&amp;"太陽光（建物系）"&amp;"_年間発電",データシート3!$A$1:$AB$1,0),0)/10^3+VLOOKUP(BC82&amp;"_令和4年度",データシート3!A:AB,MATCH("ea_"&amp;"太陽光（土地系）"&amp;"_年間発電",データシート3!$A$1:$AB$1,0),0)/10^3</f>
        <v>11237636.923</v>
      </c>
      <c r="BF82" s="953">
        <f>VLOOKUP(BC82&amp;"_令和4年度",データシート3!A:AB,MATCH("ea_"&amp;"風力（陸上）"&amp;"_年間発電",データシート3!$A$1:$AB$1,0),0)/10^3</f>
        <v>1393663.273</v>
      </c>
      <c r="BG82" s="953">
        <f>VLOOKUP(BC82&amp;"_令和4年度",データシート3!A:AB,MATCH("ea_"&amp;"中小水（河川）"&amp;"_年間発電",データシート3!$A$1:$AB$1,0),0)/10^3+VLOOKUP(BC82&amp;"_令和4年度",データシート3!A:AB,MATCH("ea_"&amp;"中小水（農業用水路）"&amp;"_年間発電",データシート3!$A$1:$AB$1,0),0)/10^3</f>
        <v>16763.18</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972.29</v>
      </c>
      <c r="BI82" s="953">
        <f t="shared" si="26"/>
        <v>12649035.665999999</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224912.69025433733</v>
      </c>
      <c r="BK82" s="953">
        <f t="shared" si="21"/>
        <v>12424122.975745661</v>
      </c>
      <c r="BL82" s="953">
        <f t="shared" si="22"/>
        <v>0</v>
      </c>
      <c r="BM82" s="953">
        <f t="shared" si="23"/>
        <v>12424122.975745661</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01207</v>
      </c>
      <c r="AY83" s="20" t="str">
        <f>IF(IFERROR(比較地域マスタ!$AE18,"")=0,"",IFERROR(比較地域マスタ!$AE18,""))</f>
        <v>帯広市</v>
      </c>
      <c r="AZ83" s="18"/>
      <c r="BA83" s="24">
        <v>12</v>
      </c>
      <c r="BB83" s="24">
        <v>1</v>
      </c>
      <c r="BC83" s="20" t="str">
        <f t="shared" si="24"/>
        <v>01207</v>
      </c>
      <c r="BD83" s="20" t="str">
        <f t="shared" si="25"/>
        <v>帯広市</v>
      </c>
      <c r="BE83" s="953">
        <f>VLOOKUP(BC83&amp;"_令和4年度",データシート3!A:AB,MATCH("ea_"&amp;"太陽光（建物系）"&amp;"_年間発電",データシート3!$A$1:$AB$1,0),0)/10^3+VLOOKUP(BC83&amp;"_令和4年度",データシート3!A:AB,MATCH("ea_"&amp;"太陽光（土地系）"&amp;"_年間発電",データシート3!$A$1:$AB$1,0),0)/10^3</f>
        <v>10856740.892999999</v>
      </c>
      <c r="BF83" s="953">
        <f>VLOOKUP(BC83&amp;"_令和4年度",データシート3!A:AB,MATCH("ea_"&amp;"風力（陸上）"&amp;"_年間発電",データシート3!$A$1:$AB$1,0),0)/10^3</f>
        <v>141060.41800000001</v>
      </c>
      <c r="BG83" s="953">
        <f>VLOOKUP(BC83&amp;"_令和4年度",データシート3!A:AB,MATCH("ea_"&amp;"中小水（河川）"&amp;"_年間発電",データシート3!$A$1:$AB$1,0),0)/10^3+VLOOKUP(BC83&amp;"_令和4年度",データシート3!A:AB,MATCH("ea_"&amp;"中小水（農業用水路）"&amp;"_年間発電",データシート3!$A$1:$AB$1,0),0)/10^3</f>
        <v>156341.99600000004</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9.0749999999999993</v>
      </c>
      <c r="BI83" s="953">
        <f t="shared" si="26"/>
        <v>11154152.381999997</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949808.4571301993</v>
      </c>
      <c r="BK83" s="953">
        <f t="shared" si="21"/>
        <v>10204343.924869798</v>
      </c>
      <c r="BL83" s="953">
        <f t="shared" si="22"/>
        <v>0</v>
      </c>
      <c r="BM83" s="953">
        <f t="shared" si="23"/>
        <v>10204343.924869798</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01633</v>
      </c>
      <c r="AY84" s="20" t="str">
        <f>IF(IFERROR(比較地域マスタ!$AE19,"")=0,"",IFERROR(比較地域マスタ!$AE19,""))</f>
        <v>上士幌町</v>
      </c>
      <c r="AZ84" s="18"/>
      <c r="BA84" s="24">
        <v>13</v>
      </c>
      <c r="BB84" s="24">
        <v>1</v>
      </c>
      <c r="BC84" s="20" t="str">
        <f t="shared" si="24"/>
        <v>01633</v>
      </c>
      <c r="BD84" s="20" t="str">
        <f t="shared" si="25"/>
        <v>上士幌町</v>
      </c>
      <c r="BE84" s="953">
        <f>VLOOKUP(BC84&amp;"_令和4年度",データシート3!A:AB,MATCH("ea_"&amp;"太陽光（建物系）"&amp;"_年間発電",データシート3!$A$1:$AB$1,0),0)/10^3+VLOOKUP(BC84&amp;"_令和4年度",データシート3!A:AB,MATCH("ea_"&amp;"太陽光（土地系）"&amp;"_年間発電",データシート3!$A$1:$AB$1,0),0)/10^3</f>
        <v>4751183.3310000012</v>
      </c>
      <c r="BF84" s="953">
        <f>VLOOKUP(BC84&amp;"_令和4年度",データシート3!A:AB,MATCH("ea_"&amp;"風力（陸上）"&amp;"_年間発電",データシート3!$A$1:$AB$1,0),0)/10^3</f>
        <v>2782375.6090000002</v>
      </c>
      <c r="BG84" s="953">
        <f>VLOOKUP(BC84&amp;"_令和4年度",データシート3!A:AB,MATCH("ea_"&amp;"中小水（河川）"&amp;"_年間発電",データシート3!$A$1:$AB$1,0),0)/10^3+VLOOKUP(BC84&amp;"_令和4年度",データシート3!A:AB,MATCH("ea_"&amp;"中小水（農業用水路）"&amp;"_年間発電",データシート3!$A$1:$AB$1,0),0)/10^3</f>
        <v>52481.294000000002</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962.47900000000016</v>
      </c>
      <c r="BI84" s="953">
        <f t="shared" si="26"/>
        <v>7587002.7130000014</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26028.918067497085</v>
      </c>
      <c r="BK84" s="953">
        <f t="shared" si="21"/>
        <v>7560973.7949325042</v>
      </c>
      <c r="BL84" s="953">
        <f t="shared" si="22"/>
        <v>0</v>
      </c>
      <c r="BM84" s="953">
        <f t="shared" si="23"/>
        <v>7560973.7949325042</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01208</v>
      </c>
      <c r="AY85" s="20" t="str">
        <f>IF(IFERROR(比較地域マスタ!$AE20,"")=0,"",IFERROR(比較地域マスタ!$AE20,""))</f>
        <v>北見市</v>
      </c>
      <c r="AZ85" s="18"/>
      <c r="BA85" s="24">
        <v>14</v>
      </c>
      <c r="BB85" s="24">
        <v>1</v>
      </c>
      <c r="BC85" s="20" t="str">
        <f t="shared" si="24"/>
        <v>01208</v>
      </c>
      <c r="BD85" s="20" t="str">
        <f t="shared" si="25"/>
        <v>北見市</v>
      </c>
      <c r="BE85" s="953">
        <f>VLOOKUP(BC85&amp;"_令和4年度",データシート3!A:AB,MATCH("ea_"&amp;"太陽光（建物系）"&amp;"_年間発電",データシート3!$A$1:$AB$1,0),0)/10^3+VLOOKUP(BC85&amp;"_令和4年度",データシート3!A:AB,MATCH("ea_"&amp;"太陽光（土地系）"&amp;"_年間発電",データシート3!$A$1:$AB$1,0),0)/10^3</f>
        <v>8258509.9069999997</v>
      </c>
      <c r="BF85" s="953">
        <f>VLOOKUP(BC85&amp;"_令和4年度",データシート3!A:AB,MATCH("ea_"&amp;"風力（陸上）"&amp;"_年間発電",データシート3!$A$1:$AB$1,0),0)/10^3</f>
        <v>10298985.789000001</v>
      </c>
      <c r="BG85" s="953">
        <f>VLOOKUP(BC85&amp;"_令和4年度",データシート3!A:AB,MATCH("ea_"&amp;"中小水（河川）"&amp;"_年間発電",データシート3!$A$1:$AB$1,0),0)/10^3+VLOOKUP(BC85&amp;"_令和4年度",データシート3!A:AB,MATCH("ea_"&amp;"中小水（農業用水路）"&amp;"_年間発電",データシート3!$A$1:$AB$1,0),0)/10^3</f>
        <v>20633.915000000001</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13</v>
      </c>
      <c r="BI85" s="953">
        <f t="shared" si="26"/>
        <v>18578142.611000001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597926.55893044465</v>
      </c>
      <c r="BK85" s="953">
        <f t="shared" si="21"/>
        <v>17980216.052069556</v>
      </c>
      <c r="BL85" s="953">
        <f t="shared" si="22"/>
        <v>0</v>
      </c>
      <c r="BM85" s="953">
        <f t="shared" si="23"/>
        <v>17980216.052069556</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01546</v>
      </c>
      <c r="AY86" s="20" t="str">
        <f>IF(IFERROR(比較地域マスタ!$AE21,"")=0,"",IFERROR(比較地域マスタ!$AE21,""))</f>
        <v>清里町</v>
      </c>
      <c r="AZ86" s="18"/>
      <c r="BA86" s="24">
        <v>15</v>
      </c>
      <c r="BB86" s="24">
        <v>1</v>
      </c>
      <c r="BC86" s="20" t="str">
        <f t="shared" si="24"/>
        <v>01546</v>
      </c>
      <c r="BD86" s="20" t="str">
        <f t="shared" si="25"/>
        <v>清里町</v>
      </c>
      <c r="BE86" s="953">
        <f>VLOOKUP(BC86&amp;"_令和4年度",データシート3!A:AB,MATCH("ea_"&amp;"太陽光（建物系）"&amp;"_年間発電",データシート3!$A$1:$AB$1,0),0)/10^3+VLOOKUP(BC86&amp;"_令和4年度",データシート3!A:AB,MATCH("ea_"&amp;"太陽光（土地系）"&amp;"_年間発電",データシート3!$A$1:$AB$1,0),0)/10^3</f>
        <v>3478514.2930000001</v>
      </c>
      <c r="BF86" s="953">
        <f>VLOOKUP(BC86&amp;"_令和4年度",データシート3!A:AB,MATCH("ea_"&amp;"風力（陸上）"&amp;"_年間発電",データシート3!$A$1:$AB$1,0),0)/10^3</f>
        <v>4741552.2060000002</v>
      </c>
      <c r="BG86" s="953">
        <f>VLOOKUP(BC86&amp;"_令和4年度",データシート3!A:AB,MATCH("ea_"&amp;"中小水（河川）"&amp;"_年間発電",データシート3!$A$1:$AB$1,0),0)/10^3+VLOOKUP(BC86&amp;"_令和4年度",データシート3!A:AB,MATCH("ea_"&amp;"中小水（農業用水路）"&amp;"_年間発電",データシート3!$A$1:$AB$1,0),0)/10^3</f>
        <v>7696.3580000000002</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37039.733</v>
      </c>
      <c r="BI86" s="953">
        <f t="shared" si="26"/>
        <v>8264802.5899999999</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13239.657880980809</v>
      </c>
      <c r="BK86" s="953">
        <f t="shared" si="21"/>
        <v>8251562.9321190193</v>
      </c>
      <c r="BL86" s="953">
        <f t="shared" si="22"/>
        <v>0</v>
      </c>
      <c r="BM86" s="953">
        <f t="shared" si="23"/>
        <v>8251562.9321190193</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01206</v>
      </c>
      <c r="AY87" s="20" t="str">
        <f>IF(IFERROR(比較地域マスタ!$AE22,"")=0,"",IFERROR(比較地域マスタ!$AE22,""))</f>
        <v>釧路市</v>
      </c>
      <c r="AZ87" s="18"/>
      <c r="BA87" s="24">
        <v>16</v>
      </c>
      <c r="BB87" s="24">
        <v>1</v>
      </c>
      <c r="BC87" s="20" t="str">
        <f t="shared" si="24"/>
        <v>01206</v>
      </c>
      <c r="BD87" s="20" t="str">
        <f t="shared" si="25"/>
        <v>釧路市</v>
      </c>
      <c r="BE87" s="953">
        <f>VLOOKUP(BC87&amp;"_令和4年度",データシート3!A:AB,MATCH("ea_"&amp;"太陽光（建物系）"&amp;"_年間発電",データシート3!$A$1:$AB$1,0),0)/10^3+VLOOKUP(BC87&amp;"_令和4年度",データシート3!A:AB,MATCH("ea_"&amp;"太陽光（土地系）"&amp;"_年間発電",データシート3!$A$1:$AB$1,0),0)/10^3</f>
        <v>5556687.2139999988</v>
      </c>
      <c r="BF87" s="953">
        <f>VLOOKUP(BC87&amp;"_令和4年度",データシート3!A:AB,MATCH("ea_"&amp;"風力（陸上）"&amp;"_年間発電",データシート3!$A$1:$AB$1,0),0)/10^3</f>
        <v>11379357.924000001</v>
      </c>
      <c r="BG87" s="953">
        <f>VLOOKUP(BC87&amp;"_令和4年度",データシート3!A:AB,MATCH("ea_"&amp;"中小水（河川）"&amp;"_年間発電",データシート3!$A$1:$AB$1,0),0)/10^3+VLOOKUP(BC87&amp;"_令和4年度",データシート3!A:AB,MATCH("ea_"&amp;"中小水（農業用水路）"&amp;"_年間発電",データシート3!$A$1:$AB$1,0),0)/10^3</f>
        <v>40828.821000000011</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3194457.605</v>
      </c>
      <c r="BI87" s="953">
        <f t="shared" si="26"/>
        <v>20171331.563999999</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928996.41172323585</v>
      </c>
      <c r="BK87" s="953">
        <f t="shared" si="21"/>
        <v>19242335.152276762</v>
      </c>
      <c r="BL87" s="953">
        <f t="shared" si="22"/>
        <v>0</v>
      </c>
      <c r="BM87" s="953">
        <f t="shared" si="23"/>
        <v>19242335.152276762</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01661</v>
      </c>
      <c r="AY88" s="20" t="str">
        <f>IF(IFERROR(比較地域マスタ!$AE23,"")=0,"",IFERROR(比較地域マスタ!$AE23,""))</f>
        <v>釧路町</v>
      </c>
      <c r="AZ88" s="18"/>
      <c r="BA88" s="24">
        <v>17</v>
      </c>
      <c r="BB88" s="24">
        <v>1</v>
      </c>
      <c r="BC88" s="20" t="str">
        <f t="shared" si="24"/>
        <v>01661</v>
      </c>
      <c r="BD88" s="20" t="str">
        <f t="shared" si="25"/>
        <v>釧路町</v>
      </c>
      <c r="BE88" s="953">
        <f>VLOOKUP(BC88&amp;"_令和4年度",データシート3!A:AB,MATCH("ea_"&amp;"太陽光（建物系）"&amp;"_年間発電",データシート3!$A$1:$AB$1,0),0)/10^3+VLOOKUP(BC88&amp;"_令和4年度",データシート3!A:AB,MATCH("ea_"&amp;"太陽光（土地系）"&amp;"_年間発電",データシート3!$A$1:$AB$1,0),0)/10^3</f>
        <v>398991.87000000011</v>
      </c>
      <c r="BF88" s="953">
        <f>VLOOKUP(BC88&amp;"_令和4年度",データシート3!A:AB,MATCH("ea_"&amp;"風力（陸上）"&amp;"_年間発電",データシート3!$A$1:$AB$1,0),0)/10^3</f>
        <v>3239611.2280000001</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3638603.0980000002</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97836.050679522043</v>
      </c>
      <c r="BK88" s="953">
        <f t="shared" si="21"/>
        <v>3540767.0473204781</v>
      </c>
      <c r="BL88" s="953">
        <f t="shared" si="22"/>
        <v>0</v>
      </c>
      <c r="BM88" s="953">
        <f t="shared" si="23"/>
        <v>3540767.0473204781</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01549</v>
      </c>
      <c r="AY89" s="20" t="str">
        <f>IF(IFERROR(比較地域マスタ!$AE24,"")=0,"",IFERROR(比較地域マスタ!$AE24,""))</f>
        <v>訓子府町</v>
      </c>
      <c r="AZ89" s="18"/>
      <c r="BA89" s="24">
        <v>18</v>
      </c>
      <c r="BB89" s="24">
        <v>1</v>
      </c>
      <c r="BC89" s="20" t="str">
        <f t="shared" si="24"/>
        <v>01549</v>
      </c>
      <c r="BD89" s="20" t="str">
        <f t="shared" si="25"/>
        <v>訓子府町</v>
      </c>
      <c r="BE89" s="953">
        <f>VLOOKUP(BC89&amp;"_令和4年度",データシート3!A:AB,MATCH("ea_"&amp;"太陽光（建物系）"&amp;"_年間発電",データシート3!$A$1:$AB$1,0),0)/10^3+VLOOKUP(BC89&amp;"_令和4年度",データシート3!A:AB,MATCH("ea_"&amp;"太陽光（土地系）"&amp;"_年間発電",データシート3!$A$1:$AB$1,0),0)/10^3</f>
        <v>3048281.29</v>
      </c>
      <c r="BF89" s="953">
        <f>VLOOKUP(BC89&amp;"_令和4年度",データシート3!A:AB,MATCH("ea_"&amp;"風力（陸上）"&amp;"_年間発電",データシート3!$A$1:$AB$1,0),0)/10^3</f>
        <v>1519440.5589999999</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4567721.8489999995</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21541.421537369904</v>
      </c>
      <c r="BK89" s="953">
        <f t="shared" si="21"/>
        <v>4546180.42746263</v>
      </c>
      <c r="BL89" s="953">
        <f t="shared" si="22"/>
        <v>0</v>
      </c>
      <c r="BM89" s="953">
        <f t="shared" si="23"/>
        <v>4546180.42746263</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01547</v>
      </c>
      <c r="AY90" s="20" t="str">
        <f>IF(IFERROR(比較地域マスタ!$AE25,"")=0,"",IFERROR(比較地域マスタ!$AE25,""))</f>
        <v>小清水町</v>
      </c>
      <c r="AZ90" s="18"/>
      <c r="BA90" s="24">
        <v>19</v>
      </c>
      <c r="BB90" s="24">
        <v>1</v>
      </c>
      <c r="BC90" s="20" t="str">
        <f t="shared" si="24"/>
        <v>01547</v>
      </c>
      <c r="BD90" s="20" t="str">
        <f t="shared" si="25"/>
        <v>小清水町</v>
      </c>
      <c r="BE90" s="953">
        <f>VLOOKUP(BC90&amp;"_令和4年度",データシート3!A:AB,MATCH("ea_"&amp;"太陽光（建物系）"&amp;"_年間発電",データシート3!$A$1:$AB$1,0),0)/10^3+VLOOKUP(BC90&amp;"_令和4年度",データシート3!A:AB,MATCH("ea_"&amp;"太陽光（土地系）"&amp;"_年間発電",データシート3!$A$1:$AB$1,0),0)/10^3</f>
        <v>4751071.7580000004</v>
      </c>
      <c r="BF90" s="953">
        <f>VLOOKUP(BC90&amp;"_令和4年度",データシート3!A:AB,MATCH("ea_"&amp;"風力（陸上）"&amp;"_年間発電",データシート3!$A$1:$AB$1,0),0)/10^3</f>
        <v>4157763.5320000001</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2859.2289999999998</v>
      </c>
      <c r="BI90" s="953">
        <f t="shared" si="26"/>
        <v>8911694.5190000013</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21703.973908888416</v>
      </c>
      <c r="BK90" s="953">
        <f t="shared" si="21"/>
        <v>8889990.5450911131</v>
      </c>
      <c r="BL90" s="953">
        <f t="shared" si="22"/>
        <v>0</v>
      </c>
      <c r="BM90" s="953">
        <f t="shared" si="23"/>
        <v>8889990.5450911131</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01639</v>
      </c>
      <c r="AY91" s="20" t="str">
        <f>IF(IFERROR(比較地域マスタ!$AE26,"")=0,"",IFERROR(比較地域マスタ!$AE26,""))</f>
        <v>更別村</v>
      </c>
      <c r="BA91" s="24">
        <v>20</v>
      </c>
      <c r="BB91" s="24">
        <v>1</v>
      </c>
      <c r="BC91" s="20" t="str">
        <f t="shared" si="24"/>
        <v>01639</v>
      </c>
      <c r="BD91" s="20" t="str">
        <f t="shared" si="25"/>
        <v>更別村</v>
      </c>
      <c r="BE91" s="953">
        <f>VLOOKUP(BC91&amp;"_令和4年度",データシート3!A:AB,MATCH("ea_"&amp;"太陽光（建物系）"&amp;"_年間発電",データシート3!$A$1:$AB$1,0),0)/10^3+VLOOKUP(BC91&amp;"_令和4年度",データシート3!A:AB,MATCH("ea_"&amp;"太陽光（土地系）"&amp;"_年間発電",データシート3!$A$1:$AB$1,0),0)/10^3</f>
        <v>5728597.8110000016</v>
      </c>
      <c r="BF91" s="953">
        <f>VLOOKUP(BC91&amp;"_令和4年度",データシート3!A:AB,MATCH("ea_"&amp;"風力（陸上）"&amp;"_年間発電",データシート3!$A$1:$AB$1,0),0)/10^3</f>
        <v>19322.841</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5747920.6520000016</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13148.6439491935</v>
      </c>
      <c r="BK91" s="953">
        <f t="shared" si="21"/>
        <v>5734772.0080508078</v>
      </c>
      <c r="BL91" s="953">
        <f t="shared" si="22"/>
        <v>0</v>
      </c>
      <c r="BM91" s="953">
        <f t="shared" si="23"/>
        <v>5734772.0080508078</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01552</v>
      </c>
      <c r="AY92" s="20" t="str">
        <f>IF(IFERROR(比較地域マスタ!$AE27,"")=0,"",IFERROR(比較地域マスタ!$AE27,""))</f>
        <v>佐呂間町</v>
      </c>
      <c r="AZ92" s="18"/>
      <c r="BA92" s="24">
        <v>21</v>
      </c>
      <c r="BB92" s="24">
        <v>1</v>
      </c>
      <c r="BC92" s="20" t="str">
        <f t="shared" si="24"/>
        <v>01552</v>
      </c>
      <c r="BD92" s="20" t="str">
        <f t="shared" si="25"/>
        <v>佐呂間町</v>
      </c>
      <c r="BE92" s="953">
        <f>VLOOKUP(BC92&amp;"_令和4年度",データシート3!A:AB,MATCH("ea_"&amp;"太陽光（建物系）"&amp;"_年間発電",データシート3!$A$1:$AB$1,0),0)/10^3+VLOOKUP(BC92&amp;"_令和4年度",データシート3!A:AB,MATCH("ea_"&amp;"太陽光（土地系）"&amp;"_年間発電",データシート3!$A$1:$AB$1,0),0)/10^3</f>
        <v>2997880.1880000001</v>
      </c>
      <c r="BF92" s="953">
        <f>VLOOKUP(BC92&amp;"_令和4年度",データシート3!A:AB,MATCH("ea_"&amp;"風力（陸上）"&amp;"_年間発電",データシート3!$A$1:$AB$1,0),0)/10^3</f>
        <v>3008342.2960000006</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6006222.4840000011</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54370.231152491309</v>
      </c>
      <c r="BK92" s="953">
        <f>BI92-BJ92</f>
        <v>5951852.2528475095</v>
      </c>
      <c r="BL92" s="953">
        <f t="shared" si="22"/>
        <v>0</v>
      </c>
      <c r="BM92" s="953">
        <f t="shared" si="23"/>
        <v>5951852.2528475095</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01634</v>
      </c>
      <c r="AY93" s="20" t="str">
        <f>IF(IFERROR(比較地域マスタ!$AE28,"")=0,"",IFERROR(比較地域マスタ!$AE28,""))</f>
        <v>鹿追町</v>
      </c>
      <c r="AZ93" s="18"/>
      <c r="BA93" s="24">
        <v>22</v>
      </c>
      <c r="BB93" s="24">
        <v>1</v>
      </c>
      <c r="BC93" s="20" t="str">
        <f t="shared" si="24"/>
        <v>01634</v>
      </c>
      <c r="BD93" s="20" t="str">
        <f t="shared" si="25"/>
        <v>鹿追町</v>
      </c>
      <c r="BE93" s="953">
        <f>VLOOKUP(BC93&amp;"_令和4年度",データシート3!A:AB,MATCH("ea_"&amp;"太陽光（建物系）"&amp;"_年間発電",データシート3!$A$1:$AB$1,0),0)/10^3+VLOOKUP(BC93&amp;"_令和4年度",データシート3!A:AB,MATCH("ea_"&amp;"太陽光（土地系）"&amp;"_年間発電",データシート3!$A$1:$AB$1,0),0)/10^3</f>
        <v>5548983.6260000002</v>
      </c>
      <c r="BF93" s="953">
        <f>VLOOKUP(BC93&amp;"_令和4年度",データシート3!A:AB,MATCH("ea_"&amp;"風力（陸上）"&amp;"_年間発電",データシート3!$A$1:$AB$1,0),0)/10^3</f>
        <v>924214.272</v>
      </c>
      <c r="BG93" s="953">
        <f>VLOOKUP(BC93&amp;"_令和4年度",データシート3!A:AB,MATCH("ea_"&amp;"中小水（河川）"&amp;"_年間発電",データシート3!$A$1:$AB$1,0),0)/10^3+VLOOKUP(BC93&amp;"_令和4年度",データシート3!A:AB,MATCH("ea_"&amp;"中小水（農業用水路）"&amp;"_年間発電",データシート3!$A$1:$AB$1,0),0)/10^3</f>
        <v>23717.687999999998</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21749.036999999997</v>
      </c>
      <c r="BI93" s="953">
        <f t="shared" si="26"/>
        <v>6518664.6229999997</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23794.807404413288</v>
      </c>
      <c r="BK93" s="953">
        <f t="shared" si="21"/>
        <v>6494869.8155955868</v>
      </c>
      <c r="BL93" s="953">
        <f t="shared" si="22"/>
        <v>0</v>
      </c>
      <c r="BM93" s="953">
        <f t="shared" si="23"/>
        <v>6494869.8155955868</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01664</v>
      </c>
      <c r="AY94" s="20" t="str">
        <f>IF(IFERROR(比較地域マスタ!$AE29,"")=0,"",IFERROR(比較地域マスタ!$AE29,""))</f>
        <v>標茶町</v>
      </c>
      <c r="AZ94" s="18"/>
      <c r="BA94" s="24">
        <v>23</v>
      </c>
      <c r="BB94" s="24">
        <v>1</v>
      </c>
      <c r="BC94" s="20" t="str">
        <f t="shared" si="24"/>
        <v>01664</v>
      </c>
      <c r="BD94" s="20" t="str">
        <f t="shared" si="25"/>
        <v>標茶町</v>
      </c>
      <c r="BE94" s="953">
        <f>VLOOKUP(BC94&amp;"_令和4年度",データシート3!A:AB,MATCH("ea_"&amp;"太陽光（建物系）"&amp;"_年間発電",データシート3!$A$1:$AB$1,0),0)/10^3+VLOOKUP(BC94&amp;"_令和4年度",データシート3!A:AB,MATCH("ea_"&amp;"太陽光（土地系）"&amp;"_年間発電",データシート3!$A$1:$AB$1,0),0)/10^3</f>
        <v>12551183.975</v>
      </c>
      <c r="BF94" s="953">
        <f>VLOOKUP(BC94&amp;"_令和4年度",データシート3!A:AB,MATCH("ea_"&amp;"風力（陸上）"&amp;"_年間発電",データシート3!$A$1:$AB$1,0),0)/10^3</f>
        <v>11020079.445</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7344.1739999999991</v>
      </c>
      <c r="BI94" s="953">
        <f t="shared" si="26"/>
        <v>23578607.594000001</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48993.524804092944</v>
      </c>
      <c r="BK94" s="953">
        <f t="shared" si="21"/>
        <v>23529614.069195908</v>
      </c>
      <c r="BL94" s="953">
        <f t="shared" si="22"/>
        <v>0</v>
      </c>
      <c r="BM94" s="953">
        <f t="shared" si="23"/>
        <v>23529614.069195908</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01693</v>
      </c>
      <c r="AY95" s="20" t="str">
        <f>IF(IFERROR(比較地域マスタ!$AE30,"")=0,"",IFERROR(比較地域マスタ!$AE30,""))</f>
        <v>標津町</v>
      </c>
      <c r="AZ95" s="18"/>
      <c r="BA95" s="24">
        <v>24</v>
      </c>
      <c r="BB95" s="24">
        <v>1</v>
      </c>
      <c r="BC95" s="20" t="str">
        <f t="shared" si="24"/>
        <v>01693</v>
      </c>
      <c r="BD95" s="20" t="str">
        <f t="shared" si="25"/>
        <v>標津町</v>
      </c>
      <c r="BE95" s="953">
        <f>VLOOKUP(BC95&amp;"_令和4年度",データシート3!A:AB,MATCH("ea_"&amp;"太陽光（建物系）"&amp;"_年間発電",データシート3!$A$1:$AB$1,0),0)/10^3+VLOOKUP(BC95&amp;"_令和4年度",データシート3!A:AB,MATCH("ea_"&amp;"太陽光（土地系）"&amp;"_年間発電",データシート3!$A$1:$AB$1,0),0)/10^3</f>
        <v>5523080.2960000001</v>
      </c>
      <c r="BF95" s="953">
        <f>VLOOKUP(BC95&amp;"_令和4年度",データシート3!A:AB,MATCH("ea_"&amp;"風力（陸上）"&amp;"_年間発電",データシート3!$A$1:$AB$1,0),0)/10^3</f>
        <v>8772873.9179999996</v>
      </c>
      <c r="BG95" s="953">
        <f>VLOOKUP(BC95&amp;"_令和4年度",データシート3!A:AB,MATCH("ea_"&amp;"中小水（河川）"&amp;"_年間発電",データシート3!$A$1:$AB$1,0),0)/10^3+VLOOKUP(BC95&amp;"_令和4年度",データシート3!A:AB,MATCH("ea_"&amp;"中小水（農業用水路）"&amp;"_年間発電",データシート3!$A$1:$AB$1,0),0)/10^3</f>
        <v>6231.1009999999997</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2247884.4210000001</v>
      </c>
      <c r="BI95" s="953">
        <f t="shared" si="26"/>
        <v>16550069.736</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30246.939817423219</v>
      </c>
      <c r="BK95" s="953">
        <f t="shared" si="21"/>
        <v>16519822.796182577</v>
      </c>
      <c r="BL95" s="953">
        <f t="shared" si="22"/>
        <v>0</v>
      </c>
      <c r="BM95" s="953">
        <f t="shared" si="23"/>
        <v>16519822.796182577</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01632</v>
      </c>
      <c r="AY96" s="20" t="str">
        <f>IF(IFERROR(比較地域マスタ!$AE31,"")=0,"",IFERROR(比較地域マスタ!$AE31,""))</f>
        <v>士幌町</v>
      </c>
      <c r="AZ96" s="18"/>
      <c r="BA96" s="24">
        <v>25</v>
      </c>
      <c r="BB96" s="24">
        <v>1</v>
      </c>
      <c r="BC96" s="20" t="str">
        <f t="shared" si="24"/>
        <v>01632</v>
      </c>
      <c r="BD96" s="20" t="str">
        <f t="shared" si="25"/>
        <v>士幌町</v>
      </c>
      <c r="BE96" s="953">
        <f>VLOOKUP(BC96&amp;"_令和4年度",データシート3!A:AB,MATCH("ea_"&amp;"太陽光（建物系）"&amp;"_年間発電",データシート3!$A$1:$AB$1,0),0)/10^3+VLOOKUP(BC96&amp;"_令和4年度",データシート3!A:AB,MATCH("ea_"&amp;"太陽光（土地系）"&amp;"_年間発電",データシート3!$A$1:$AB$1,0),0)/10^3</f>
        <v>6900245.7310000015</v>
      </c>
      <c r="BF96" s="953">
        <f>VLOOKUP(BC96&amp;"_令和4年度",データシート3!A:AB,MATCH("ea_"&amp;"風力（陸上）"&amp;"_年間発電",データシート3!$A$1:$AB$1,0),0)/10^3</f>
        <v>262471.15300000005</v>
      </c>
      <c r="BG96" s="953">
        <f>VLOOKUP(BC96&amp;"_令和4年度",データシート3!A:AB,MATCH("ea_"&amp;"中小水（河川）"&amp;"_年間発電",データシート3!$A$1:$AB$1,0),0)/10^3+VLOOKUP(BC96&amp;"_令和4年度",データシート3!A:AB,MATCH("ea_"&amp;"中小水（農業用水路）"&amp;"_年間発電",データシート3!$A$1:$AB$1,0),0)/10^3</f>
        <v>64395.358999999997</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418.93799999999999</v>
      </c>
      <c r="BI96" s="953">
        <f t="shared" si="26"/>
        <v>7227531.1810000017</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52342.738848025678</v>
      </c>
      <c r="BK96" s="953">
        <f t="shared" si="21"/>
        <v>7175188.4421519758</v>
      </c>
      <c r="BL96" s="953">
        <f t="shared" si="22"/>
        <v>0</v>
      </c>
      <c r="BM96" s="953">
        <f t="shared" si="23"/>
        <v>7175188.4421519758</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01636</v>
      </c>
      <c r="AY97" s="20" t="str">
        <f>IF(IFERROR(比較地域マスタ!$AE32,"")=0,"",IFERROR(比較地域マスタ!$AE32,""))</f>
        <v>清水町</v>
      </c>
      <c r="AZ97" s="18"/>
      <c r="BA97" s="24">
        <v>26</v>
      </c>
      <c r="BB97" s="24">
        <v>1</v>
      </c>
      <c r="BC97" s="20" t="str">
        <f t="shared" si="24"/>
        <v>01636</v>
      </c>
      <c r="BD97" s="20" t="str">
        <f t="shared" si="25"/>
        <v>清水町</v>
      </c>
      <c r="BE97" s="953">
        <f>VLOOKUP(BC97&amp;"_令和4年度",データシート3!A:AB,MATCH("ea_"&amp;"太陽光（建物系）"&amp;"_年間発電",データシート3!$A$1:$AB$1,0),0)/10^3+VLOOKUP(BC97&amp;"_令和4年度",データシート3!A:AB,MATCH("ea_"&amp;"太陽光（土地系）"&amp;"_年間発電",データシート3!$A$1:$AB$1,0),0)/10^3</f>
        <v>6564710.4519999996</v>
      </c>
      <c r="BF97" s="953">
        <f>VLOOKUP(BC97&amp;"_令和4年度",データシート3!A:AB,MATCH("ea_"&amp;"風力（陸上）"&amp;"_年間発電",データシート3!$A$1:$AB$1,0),0)/10^3</f>
        <v>1492616.821</v>
      </c>
      <c r="BG97" s="953">
        <f>VLOOKUP(BC97&amp;"_令和4年度",データシート3!A:AB,MATCH("ea_"&amp;"中小水（河川）"&amp;"_年間発電",データシート3!$A$1:$AB$1,0),0)/10^3+VLOOKUP(BC97&amp;"_令和4年度",データシート3!A:AB,MATCH("ea_"&amp;"中小水（農業用水路）"&amp;"_年間発電",データシート3!$A$1:$AB$1,0),0)/10^3</f>
        <v>50924.531999999999</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8108251.8049999997</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59331.603191591719</v>
      </c>
      <c r="BK97" s="953">
        <f t="shared" si="21"/>
        <v>8048920.2018084079</v>
      </c>
      <c r="BL97" s="953">
        <f t="shared" si="22"/>
        <v>0</v>
      </c>
      <c r="BM97" s="953">
        <f t="shared" si="23"/>
        <v>8048920.2018084079</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01545</v>
      </c>
      <c r="AY98" s="20" t="str">
        <f>IF(IFERROR(比較地域マスタ!$AE33,"")=0,"",IFERROR(比較地域マスタ!$AE33,""))</f>
        <v>斜里町</v>
      </c>
      <c r="AZ98" s="18"/>
      <c r="BA98" s="24">
        <v>27</v>
      </c>
      <c r="BB98" s="24">
        <v>1</v>
      </c>
      <c r="BC98" s="20" t="str">
        <f t="shared" si="24"/>
        <v>01545</v>
      </c>
      <c r="BD98" s="20" t="str">
        <f t="shared" si="25"/>
        <v>斜里町</v>
      </c>
      <c r="BE98" s="953">
        <f>VLOOKUP(BC98&amp;"_令和4年度",データシート3!A:AB,MATCH("ea_"&amp;"太陽光（建物系）"&amp;"_年間発電",データシート3!$A$1:$AB$1,0),0)/10^3+VLOOKUP(BC98&amp;"_令和4年度",データシート3!A:AB,MATCH("ea_"&amp;"太陽光（土地系）"&amp;"_年間発電",データシート3!$A$1:$AB$1,0),0)/10^3</f>
        <v>3761632.1519999998</v>
      </c>
      <c r="BF98" s="953">
        <f>VLOOKUP(BC98&amp;"_令和4年度",データシート3!A:AB,MATCH("ea_"&amp;"風力（陸上）"&amp;"_年間発電",データシート3!$A$1:$AB$1,0),0)/10^3</f>
        <v>5259610.9210000001</v>
      </c>
      <c r="BG98" s="953">
        <f>VLOOKUP(BC98&amp;"_令和4年度",データシート3!A:AB,MATCH("ea_"&amp;"中小水（河川）"&amp;"_年間発電",データシート3!$A$1:$AB$1,0),0)/10^3+VLOOKUP(BC98&amp;"_令和4年度",データシート3!A:AB,MATCH("ea_"&amp;"中小水（農業用水路）"&amp;"_年間発電",データシート3!$A$1:$AB$1,0),0)/10^3</f>
        <v>11360.616</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55936.349999999991</v>
      </c>
      <c r="BI98" s="953">
        <f t="shared" si="26"/>
        <v>9088540.0389999989</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80183.568302308297</v>
      </c>
      <c r="BK98" s="953">
        <f t="shared" si="21"/>
        <v>9008356.4706976898</v>
      </c>
      <c r="BL98" s="953">
        <f t="shared" si="22"/>
        <v>0</v>
      </c>
      <c r="BM98" s="953">
        <f t="shared" si="23"/>
        <v>9008356.4706976898</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01668</v>
      </c>
      <c r="AY99" s="20" t="str">
        <f>IF(IFERROR(比較地域マスタ!$AE34,"")=0,"",IFERROR(比較地域マスタ!$AE34,""))</f>
        <v>白糠町</v>
      </c>
      <c r="AZ99" s="18"/>
      <c r="BA99" s="24">
        <v>28</v>
      </c>
      <c r="BB99" s="24">
        <v>1</v>
      </c>
      <c r="BC99" s="20" t="str">
        <f t="shared" si="24"/>
        <v>01668</v>
      </c>
      <c r="BD99" s="20" t="str">
        <f t="shared" si="25"/>
        <v>白糠町</v>
      </c>
      <c r="BE99" s="953">
        <f>VLOOKUP(BC99&amp;"_令和4年度",データシート3!A:AB,MATCH("ea_"&amp;"太陽光（建物系）"&amp;"_年間発電",データシート3!$A$1:$AB$1,0),0)/10^3+VLOOKUP(BC99&amp;"_令和4年度",データシート3!A:AB,MATCH("ea_"&amp;"太陽光（土地系）"&amp;"_年間発電",データシート3!$A$1:$AB$1,0),0)/10^3</f>
        <v>2260494.3089999999</v>
      </c>
      <c r="BF99" s="953">
        <f>VLOOKUP(BC99&amp;"_令和4年度",データシート3!A:AB,MATCH("ea_"&amp;"風力（陸上）"&amp;"_年間発電",データシート3!$A$1:$AB$1,0),0)/10^3</f>
        <v>5051289.8590000002</v>
      </c>
      <c r="BG99" s="953">
        <f>VLOOKUP(BC99&amp;"_令和4年度",データシート3!A:AB,MATCH("ea_"&amp;"中小水（河川）"&amp;"_年間発電",データシート3!$A$1:$AB$1,0),0)/10^3+VLOOKUP(BC99&amp;"_令和4年度",データシート3!A:AB,MATCH("ea_"&amp;"中小水（農業用水路）"&amp;"_年間発電",データシート3!$A$1:$AB$1,0),0)/10^3</f>
        <v>25808.970000000005</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1890.373</v>
      </c>
      <c r="BI99" s="953">
        <f t="shared" si="26"/>
        <v>7339483.510999999</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63757.402798523392</v>
      </c>
      <c r="BK99" s="953">
        <f t="shared" si="21"/>
        <v>7275726.1082014758</v>
      </c>
      <c r="BL99" s="953">
        <f t="shared" si="22"/>
        <v>0</v>
      </c>
      <c r="BM99" s="953">
        <f t="shared" si="23"/>
        <v>7275726.1082014758</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01635</v>
      </c>
      <c r="AY100" s="20" t="str">
        <f>IF(IFERROR(比較地域マスタ!$AE35,"")=0,"",IFERROR(比較地域マスタ!$AE35,""))</f>
        <v>新得町</v>
      </c>
      <c r="AZ100" s="18"/>
      <c r="BA100" s="24">
        <v>29</v>
      </c>
      <c r="BB100" s="24">
        <v>1</v>
      </c>
      <c r="BC100" s="20" t="str">
        <f t="shared" si="24"/>
        <v>01635</v>
      </c>
      <c r="BD100" s="20" t="str">
        <f t="shared" si="25"/>
        <v>新得町</v>
      </c>
      <c r="BE100" s="953">
        <f>VLOOKUP(BC100&amp;"_令和4年度",データシート3!A:AB,MATCH("ea_"&amp;"太陽光（建物系）"&amp;"_年間発電",データシート3!$A$1:$AB$1,0),0)/10^3+VLOOKUP(BC100&amp;"_令和4年度",データシート3!A:AB,MATCH("ea_"&amp;"太陽光（土地系）"&amp;"_年間発電",データシート3!$A$1:$AB$1,0),0)/10^3</f>
        <v>2862283.1630000006</v>
      </c>
      <c r="BF100" s="953">
        <f>VLOOKUP(BC100&amp;"_令和4年度",データシート3!A:AB,MATCH("ea_"&amp;"風力（陸上）"&amp;"_年間発電",データシート3!$A$1:$AB$1,0),0)/10^3</f>
        <v>5073677.6270000003</v>
      </c>
      <c r="BG100" s="953">
        <f>VLOOKUP(BC100&amp;"_令和4年度",データシート3!A:AB,MATCH("ea_"&amp;"中小水（河川）"&amp;"_年間発電",データシート3!$A$1:$AB$1,0),0)/10^3+VLOOKUP(BC100&amp;"_令和4年度",データシート3!A:AB,MATCH("ea_"&amp;"中小水（農業用水路）"&amp;"_年間発電",データシート3!$A$1:$AB$1,0),0)/10^3</f>
        <v>183550.05600000001</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36786.514000000003</v>
      </c>
      <c r="BI100" s="953">
        <f t="shared" si="26"/>
        <v>8156297.3600000013</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33118.412100411915</v>
      </c>
      <c r="BK100" s="953">
        <f t="shared" si="21"/>
        <v>8123178.9478995893</v>
      </c>
      <c r="BL100" s="953">
        <f t="shared" si="22"/>
        <v>0</v>
      </c>
      <c r="BM100" s="953">
        <f t="shared" si="23"/>
        <v>8123178.9478995893</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01641</v>
      </c>
      <c r="AY101" s="20" t="str">
        <f>IF(IFERROR(比較地域マスタ!$AE36,"")=0,"",IFERROR(比較地域マスタ!$AE36,""))</f>
        <v>大樹町</v>
      </c>
      <c r="AZ101" s="18"/>
      <c r="BA101" s="24">
        <v>30</v>
      </c>
      <c r="BB101" s="24">
        <v>1</v>
      </c>
      <c r="BC101" s="20" t="str">
        <f t="shared" si="24"/>
        <v>01641</v>
      </c>
      <c r="BD101" s="20" t="str">
        <f t="shared" si="25"/>
        <v>大樹町</v>
      </c>
      <c r="BE101" s="953">
        <f>VLOOKUP(BC101&amp;"_令和4年度",データシート3!A:AB,MATCH("ea_"&amp;"太陽光（建物系）"&amp;"_年間発電",データシート3!$A$1:$AB$1,0),0)/10^3+VLOOKUP(BC101&amp;"_令和4年度",データシート3!A:AB,MATCH("ea_"&amp;"太陽光（土地系）"&amp;"_年間発電",データシート3!$A$1:$AB$1,0),0)/10^3</f>
        <v>6592129.7239999995</v>
      </c>
      <c r="BF101" s="953">
        <f>VLOOKUP(BC101&amp;"_令和4年度",データシート3!A:AB,MATCH("ea_"&amp;"風力（陸上）"&amp;"_年間発電",データシート3!$A$1:$AB$1,0),0)/10^3</f>
        <v>3099551.7540000002</v>
      </c>
      <c r="BG101" s="953">
        <f>VLOOKUP(BC101&amp;"_令和4年度",データシート3!A:AB,MATCH("ea_"&amp;"中小水（河川）"&amp;"_年間発電",データシート3!$A$1:$AB$1,0),0)/10^3+VLOOKUP(BC101&amp;"_令和4年度",データシート3!A:AB,MATCH("ea_"&amp;"中小水（農業用水路）"&amp;"_年間発電",データシート3!$A$1:$AB$1,0),0)/10^3</f>
        <v>73105.822</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1566.1129999999998</v>
      </c>
      <c r="BI101" s="953">
        <f t="shared" si="26"/>
        <v>9766353.4130000006</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38758.206267948532</v>
      </c>
      <c r="BK101" s="953">
        <f t="shared" si="21"/>
        <v>9727595.2067320514</v>
      </c>
      <c r="BL101" s="953">
        <f t="shared" si="22"/>
        <v>0</v>
      </c>
      <c r="BM101" s="953">
        <f t="shared" si="23"/>
        <v>9727595.2067320514</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01560</v>
      </c>
      <c r="AY102" s="20" t="str">
        <f>IF(IFERROR(比較地域マスタ!$AE37,"")=0,"",IFERROR(比較地域マスタ!$AE37,""))</f>
        <v>滝上町</v>
      </c>
      <c r="AZ102" s="18"/>
      <c r="BA102" s="24">
        <v>31</v>
      </c>
      <c r="BB102" s="24">
        <v>1</v>
      </c>
      <c r="BC102" s="20" t="str">
        <f t="shared" si="24"/>
        <v>01560</v>
      </c>
      <c r="BD102" s="20" t="str">
        <f t="shared" si="25"/>
        <v>滝上町</v>
      </c>
      <c r="BE102" s="953">
        <f>VLOOKUP(BC102&amp;"_令和4年度",データシート3!A:AB,MATCH("ea_"&amp;"太陽光（建物系）"&amp;"_年間発電",データシート3!$A$1:$AB$1,0),0)/10^3+VLOOKUP(BC102&amp;"_令和4年度",データシート3!A:AB,MATCH("ea_"&amp;"太陽光（土地系）"&amp;"_年間発電",データシート3!$A$1:$AB$1,0),0)/10^3</f>
        <v>1513352.3769999999</v>
      </c>
      <c r="BF102" s="953">
        <f>VLOOKUP(BC102&amp;"_令和4年度",データシート3!A:AB,MATCH("ea_"&amp;"風力（陸上）"&amp;"_年間発電",データシート3!$A$1:$AB$1,0),0)/10^3</f>
        <v>6047348.6059999997</v>
      </c>
      <c r="BG102" s="953">
        <f>VLOOKUP(BC102&amp;"_令和4年度",データシート3!A:AB,MATCH("ea_"&amp;"中小水（河川）"&amp;"_年間発電",データシート3!$A$1:$AB$1,0),0)/10^3+VLOOKUP(BC102&amp;"_令和4年度",データシート3!A:AB,MATCH("ea_"&amp;"中小水（農業用水路）"&amp;"_年間発電",データシート3!$A$1:$AB$1,0),0)/10^3</f>
        <v>16206</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7576906.9829999991</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12298.366018302628</v>
      </c>
      <c r="BK102" s="953">
        <f t="shared" si="21"/>
        <v>7564608.6169816963</v>
      </c>
      <c r="BL102" s="953">
        <f t="shared" si="22"/>
        <v>0</v>
      </c>
      <c r="BM102" s="953">
        <f t="shared" si="23"/>
        <v>7564608.6169816963</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01544</v>
      </c>
      <c r="AY103" s="20" t="str">
        <f>IF(IFERROR(比較地域マスタ!$AE38,"")=0,"",IFERROR(比較地域マスタ!$AE38,""))</f>
        <v>津別町</v>
      </c>
      <c r="AZ103" s="18"/>
      <c r="BA103" s="24">
        <v>32</v>
      </c>
      <c r="BB103" s="24">
        <v>1</v>
      </c>
      <c r="BC103" s="20" t="str">
        <f t="shared" si="24"/>
        <v>01544</v>
      </c>
      <c r="BD103" s="20" t="str">
        <f t="shared" si="25"/>
        <v>津別町</v>
      </c>
      <c r="BE103" s="953">
        <f>VLOOKUP(BC103&amp;"_令和4年度",データシート3!A:AB,MATCH("ea_"&amp;"太陽光（建物系）"&amp;"_年間発電",データシート3!$A$1:$AB$1,0),0)/10^3+VLOOKUP(BC103&amp;"_令和4年度",データシート3!A:AB,MATCH("ea_"&amp;"太陽光（土地系）"&amp;"_年間発電",データシート3!$A$1:$AB$1,0),0)/10^3</f>
        <v>2475274.5659999996</v>
      </c>
      <c r="BF103" s="953">
        <f>VLOOKUP(BC103&amp;"_令和4年度",データシート3!A:AB,MATCH("ea_"&amp;"風力（陸上）"&amp;"_年間発電",データシート3!$A$1:$AB$1,0),0)/10^3</f>
        <v>9664159.4499999993</v>
      </c>
      <c r="BG103" s="953">
        <f>VLOOKUP(BC103&amp;"_令和4年度",データシート3!A:AB,MATCH("ea_"&amp;"中小水（河川）"&amp;"_年間発電",データシート3!$A$1:$AB$1,0),0)/10^3+VLOOKUP(BC103&amp;"_令和4年度",データシート3!A:AB,MATCH("ea_"&amp;"中小水（農業用水路）"&amp;"_年間発電",データシート3!$A$1:$AB$1,0),0)/10^3</f>
        <v>260.93799999999999</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5904.625</v>
      </c>
      <c r="BI103" s="953">
        <f t="shared" si="26"/>
        <v>12145599.578999998</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35035.773969896014</v>
      </c>
      <c r="BK103" s="953">
        <f t="shared" si="21"/>
        <v>12110563.805030102</v>
      </c>
      <c r="BL103" s="953">
        <f t="shared" si="22"/>
        <v>0</v>
      </c>
      <c r="BM103" s="953">
        <f t="shared" si="23"/>
        <v>12110563.805030102</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01667</v>
      </c>
      <c r="AY104" s="20" t="str">
        <f>IF(IFERROR(比較地域マスタ!$AE39,"")=0,"",IFERROR(比較地域マスタ!$AE39,""))</f>
        <v>鶴居村</v>
      </c>
      <c r="AZ104" s="18"/>
      <c r="BA104" s="24">
        <v>33</v>
      </c>
      <c r="BB104" s="24">
        <v>1</v>
      </c>
      <c r="BC104" s="20" t="str">
        <f t="shared" si="24"/>
        <v>01667</v>
      </c>
      <c r="BD104" s="20" t="str">
        <f t="shared" si="25"/>
        <v>鶴居村</v>
      </c>
      <c r="BE104" s="953">
        <f>VLOOKUP(BC104&amp;"_令和4年度",データシート3!A:AB,MATCH("ea_"&amp;"太陽光（建物系）"&amp;"_年間発電",データシート3!$A$1:$AB$1,0),0)/10^3+VLOOKUP(BC104&amp;"_令和4年度",データシート3!A:AB,MATCH("ea_"&amp;"太陽光（土地系）"&amp;"_年間発電",データシート3!$A$1:$AB$1,0),0)/10^3</f>
        <v>4038131.5129999998</v>
      </c>
      <c r="BF104" s="953">
        <f>VLOOKUP(BC104&amp;"_令和4年度",データシート3!A:AB,MATCH("ea_"&amp;"風力（陸上）"&amp;"_年間発電",データシート3!$A$1:$AB$1,0),0)/10^3</f>
        <v>5246615.93</v>
      </c>
      <c r="BG104" s="953">
        <f>VLOOKUP(BC104&amp;"_令和4年度",データシート3!A:AB,MATCH("ea_"&amp;"中小水（河川）"&amp;"_年間発電",データシート3!$A$1:$AB$1,0),0)/10^3+VLOOKUP(BC104&amp;"_令和4年度",データシート3!A:AB,MATCH("ea_"&amp;"中小水（農業用水路）"&amp;"_年間発電",データシート3!$A$1:$AB$1,0),0)/10^3</f>
        <v>1834.672</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3196.9500000000003</v>
      </c>
      <c r="BI104" s="953">
        <f t="shared" si="26"/>
        <v>9289779.0649999995</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12759.605084169629</v>
      </c>
      <c r="BK104" s="953">
        <f t="shared" ref="BK104:BK135" si="27">BI104-BJ104</f>
        <v>9277019.4599158298</v>
      </c>
      <c r="BL104" s="953">
        <f t="shared" ref="BL104:BL135" si="28">IF(BK104&gt;0,0,BK104)</f>
        <v>0</v>
      </c>
      <c r="BM104" s="953">
        <f t="shared" ref="BM104:BM135" si="29">IF(BK104&gt;0,BK104,0)</f>
        <v>9277019.4599158298</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01665</v>
      </c>
      <c r="AY105" s="20" t="str">
        <f>IF(IFERROR(比較地域マスタ!$AE40,"")=0,"",IFERROR(比較地域マスタ!$AE40,""))</f>
        <v>弟子屈町</v>
      </c>
      <c r="AZ105" s="18"/>
      <c r="BA105" s="24">
        <v>34</v>
      </c>
      <c r="BB105" s="24">
        <v>1</v>
      </c>
      <c r="BC105" s="20" t="str">
        <f t="shared" si="24"/>
        <v>01665</v>
      </c>
      <c r="BD105" s="20" t="str">
        <f t="shared" si="25"/>
        <v>弟子屈町</v>
      </c>
      <c r="BE105" s="953">
        <f>VLOOKUP(BC105&amp;"_令和4年度",データシート3!A:AB,MATCH("ea_"&amp;"太陽光（建物系）"&amp;"_年間発電",データシート3!$A$1:$AB$1,0),0)/10^3+VLOOKUP(BC105&amp;"_令和4年度",データシート3!A:AB,MATCH("ea_"&amp;"太陽光（土地系）"&amp;"_年間発電",データシート3!$A$1:$AB$1,0),0)/10^3</f>
        <v>4359311.307</v>
      </c>
      <c r="BF105" s="953">
        <f>VLOOKUP(BC105&amp;"_令和4年度",データシート3!A:AB,MATCH("ea_"&amp;"風力（陸上）"&amp;"_年間発電",データシート3!$A$1:$AB$1,0),0)/10^3</f>
        <v>6919596.3459999999</v>
      </c>
      <c r="BG105" s="953">
        <f>VLOOKUP(BC105&amp;"_令和4年度",データシート3!A:AB,MATCH("ea_"&amp;"中小水（河川）"&amp;"_年間発電",データシート3!$A$1:$AB$1,0),0)/10^3+VLOOKUP(BC105&amp;"_令和4年度",データシート3!A:AB,MATCH("ea_"&amp;"中小水（農業用水路）"&amp;"_年間発電",データシート3!$A$1:$AB$1,0),0)/10^3</f>
        <v>3117.6849999999999</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391223.40700000001</v>
      </c>
      <c r="BI105" s="953">
        <f t="shared" si="26"/>
        <v>11673248.745000001</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34494.285090992154</v>
      </c>
      <c r="BK105" s="953">
        <f t="shared" si="27"/>
        <v>11638754.459909009</v>
      </c>
      <c r="BL105" s="953">
        <f t="shared" si="28"/>
        <v>0</v>
      </c>
      <c r="BM105" s="953">
        <f t="shared" si="29"/>
        <v>11638754.459909009</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01645</v>
      </c>
      <c r="AY106" s="20" t="str">
        <f>IF(IFERROR(比較地域マスタ!$AE41,"")=0,"",IFERROR(比較地域マスタ!$AE41,""))</f>
        <v>豊頃町</v>
      </c>
      <c r="AZ106" s="18"/>
      <c r="BA106" s="24">
        <v>35</v>
      </c>
      <c r="BB106" s="24">
        <v>1</v>
      </c>
      <c r="BC106" s="20" t="str">
        <f t="shared" si="24"/>
        <v>01645</v>
      </c>
      <c r="BD106" s="20" t="str">
        <f t="shared" si="25"/>
        <v>豊頃町</v>
      </c>
      <c r="BE106" s="953">
        <f>VLOOKUP(BC106&amp;"_令和4年度",データシート3!A:AB,MATCH("ea_"&amp;"太陽光（建物系）"&amp;"_年間発電",データシート3!$A$1:$AB$1,0),0)/10^3+VLOOKUP(BC106&amp;"_令和4年度",データシート3!A:AB,MATCH("ea_"&amp;"太陽光（土地系）"&amp;"_年間発電",データシート3!$A$1:$AB$1,0),0)/10^3</f>
        <v>3635442.6600000006</v>
      </c>
      <c r="BF106" s="953">
        <f>VLOOKUP(BC106&amp;"_令和4年度",データシート3!A:AB,MATCH("ea_"&amp;"風力（陸上）"&amp;"_年間発電",データシート3!$A$1:$AB$1,0),0)/10^3</f>
        <v>4862119.6529999999</v>
      </c>
      <c r="BG106" s="953">
        <f>VLOOKUP(BC106&amp;"_令和4年度",データシート3!A:AB,MATCH("ea_"&amp;"中小水（河川）"&amp;"_年間発電",データシート3!$A$1:$AB$1,0),0)/10^3+VLOOKUP(BC106&amp;"_令和4年度",データシート3!A:AB,MATCH("ea_"&amp;"中小水（農業用水路）"&amp;"_年間発電",データシート3!$A$1:$AB$1,0),0)/10^3</f>
        <v>91.286000000000001</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15876.728999999999</v>
      </c>
      <c r="BI106" s="953">
        <f t="shared" si="26"/>
        <v>8513530.3280000016</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12685.199365600723</v>
      </c>
      <c r="BK106" s="953">
        <f t="shared" si="27"/>
        <v>8500845.1286344007</v>
      </c>
      <c r="BL106" s="953">
        <f t="shared" si="28"/>
        <v>0</v>
      </c>
      <c r="BM106" s="953">
        <f t="shared" si="29"/>
        <v>8500845.1286344007</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01638</v>
      </c>
      <c r="AY107" s="20" t="str">
        <f>IF(IFERROR(比較地域マスタ!$AE42,"")=0,"",IFERROR(比較地域マスタ!$AE42,""))</f>
        <v>中札内村</v>
      </c>
      <c r="AZ107" s="18"/>
      <c r="BA107" s="24">
        <v>36</v>
      </c>
      <c r="BB107" s="24">
        <v>1</v>
      </c>
      <c r="BC107" s="20" t="str">
        <f t="shared" si="24"/>
        <v>01638</v>
      </c>
      <c r="BD107" s="20" t="str">
        <f t="shared" si="25"/>
        <v>中札内村</v>
      </c>
      <c r="BE107" s="953">
        <f>VLOOKUP(BC107&amp;"_令和4年度",データシート3!A:AB,MATCH("ea_"&amp;"太陽光（建物系）"&amp;"_年間発電",データシート3!$A$1:$AB$1,0),0)/10^3+VLOOKUP(BC107&amp;"_令和4年度",データシート3!A:AB,MATCH("ea_"&amp;"太陽光（土地系）"&amp;"_年間発電",データシート3!$A$1:$AB$1,0),0)/10^3</f>
        <v>3283834.0959999999</v>
      </c>
      <c r="BF107" s="953">
        <f>VLOOKUP(BC107&amp;"_令和4年度",データシート3!A:AB,MATCH("ea_"&amp;"風力（陸上）"&amp;"_年間発電",データシート3!$A$1:$AB$1,0),0)/10^3</f>
        <v>97045.035000000003</v>
      </c>
      <c r="BG107" s="953">
        <f>VLOOKUP(BC107&amp;"_令和4年度",データシート3!A:AB,MATCH("ea_"&amp;"中小水（河川）"&amp;"_年間発電",データシート3!$A$1:$AB$1,0),0)/10^3+VLOOKUP(BC107&amp;"_令和4年度",データシート3!A:AB,MATCH("ea_"&amp;"中小水（農業用水路）"&amp;"_年間発電",データシート3!$A$1:$AB$1,0),0)/10^3</f>
        <v>49166.04</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3430045.1710000001</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35134.717265471489</v>
      </c>
      <c r="BK107" s="953">
        <f t="shared" si="27"/>
        <v>3394910.4537345287</v>
      </c>
      <c r="BL107" s="953">
        <f t="shared" si="28"/>
        <v>0</v>
      </c>
      <c r="BM107" s="953">
        <f t="shared" si="29"/>
        <v>3394910.4537345287</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01692</v>
      </c>
      <c r="AY108" s="20" t="str">
        <f>IF(IFERROR(比較地域マスタ!$AE43,"")=0,"",IFERROR(比較地域マスタ!$AE43,""))</f>
        <v>中標津町</v>
      </c>
      <c r="AZ108" s="18"/>
      <c r="BA108" s="24">
        <v>37</v>
      </c>
      <c r="BB108" s="24">
        <v>1</v>
      </c>
      <c r="BC108" s="20" t="str">
        <f t="shared" si="24"/>
        <v>01692</v>
      </c>
      <c r="BD108" s="20" t="str">
        <f t="shared" si="25"/>
        <v>中標津町</v>
      </c>
      <c r="BE108" s="953">
        <f>VLOOKUP(BC108&amp;"_令和4年度",データシート3!A:AB,MATCH("ea_"&amp;"太陽光（建物系）"&amp;"_年間発電",データシート3!$A$1:$AB$1,0),0)/10^3+VLOOKUP(BC108&amp;"_令和4年度",データシート3!A:AB,MATCH("ea_"&amp;"太陽光（土地系）"&amp;"_年間発電",データシート3!$A$1:$AB$1,0),0)/10^3</f>
        <v>11066924.649</v>
      </c>
      <c r="BF108" s="953">
        <f>VLOOKUP(BC108&amp;"_令和4年度",データシート3!A:AB,MATCH("ea_"&amp;"風力（陸上）"&amp;"_年間発電",データシート3!$A$1:$AB$1,0),0)/10^3</f>
        <v>5182050.7920000004</v>
      </c>
      <c r="BG108" s="953">
        <f>VLOOKUP(BC108&amp;"_令和4年度",データシート3!A:AB,MATCH("ea_"&amp;"中小水（河川）"&amp;"_年間発電",データシート3!$A$1:$AB$1,0),0)/10^3+VLOOKUP(BC108&amp;"_令和4年度",データシート3!A:AB,MATCH("ea_"&amp;"中小水（農業用水路）"&amp;"_年間発電",データシート3!$A$1:$AB$1,0),0)/10^3</f>
        <v>12995.83</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1869165.102</v>
      </c>
      <c r="BI108" s="953">
        <f t="shared" si="26"/>
        <v>18131136.373</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123295.76193529976</v>
      </c>
      <c r="BK108" s="953">
        <f t="shared" si="27"/>
        <v>18007840.611064699</v>
      </c>
      <c r="BL108" s="953">
        <f t="shared" si="28"/>
        <v>0</v>
      </c>
      <c r="BM108" s="953">
        <f t="shared" si="29"/>
        <v>18007840.611064699</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01562</v>
      </c>
      <c r="AY109" s="20" t="str">
        <f>IF(IFERROR(比較地域マスタ!$AE44,"")=0,"",IFERROR(比較地域マスタ!$AE44,""))</f>
        <v>西興部村</v>
      </c>
      <c r="AZ109" s="18"/>
      <c r="BA109" s="24">
        <v>38</v>
      </c>
      <c r="BB109" s="24">
        <v>1</v>
      </c>
      <c r="BC109" s="20" t="str">
        <f t="shared" si="24"/>
        <v>01562</v>
      </c>
      <c r="BD109" s="20" t="str">
        <f t="shared" si="25"/>
        <v>西興部村</v>
      </c>
      <c r="BE109" s="953">
        <f>VLOOKUP(BC109&amp;"_令和4年度",データシート3!A:AB,MATCH("ea_"&amp;"太陽光（建物系）"&amp;"_年間発電",データシート3!$A$1:$AB$1,0),0)/10^3+VLOOKUP(BC109&amp;"_令和4年度",データシート3!A:AB,MATCH("ea_"&amp;"太陽光（土地系）"&amp;"_年間発電",データシート3!$A$1:$AB$1,0),0)/10^3</f>
        <v>558869.84699999995</v>
      </c>
      <c r="BF109" s="953">
        <f>VLOOKUP(BC109&amp;"_令和4年度",データシート3!A:AB,MATCH("ea_"&amp;"風力（陸上）"&amp;"_年間発電",データシート3!$A$1:$AB$1,0),0)/10^3</f>
        <v>4138402.7319999994</v>
      </c>
      <c r="BG109" s="953">
        <f>VLOOKUP(BC109&amp;"_令和4年度",データシート3!A:AB,MATCH("ea_"&amp;"中小水（河川）"&amp;"_年間発電",データシート3!$A$1:$AB$1,0),0)/10^3+VLOOKUP(BC109&amp;"_令和4年度",データシート3!A:AB,MATCH("ea_"&amp;"中小水（農業用水路）"&amp;"_年間発電",データシート3!$A$1:$AB$1,0),0)/10^3</f>
        <v>1503.366</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4698775.9449999994</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6330.0785018277138</v>
      </c>
      <c r="BK109" s="953">
        <f t="shared" si="27"/>
        <v>4692445.8664981714</v>
      </c>
      <c r="BL109" s="953">
        <f t="shared" si="28"/>
        <v>0</v>
      </c>
      <c r="BM109" s="953">
        <f t="shared" si="29"/>
        <v>4692445.8664981714</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01223</v>
      </c>
      <c r="AY110" s="20" t="str">
        <f>IF(IFERROR(比較地域マスタ!$AE45,"")=0,"",IFERROR(比較地域マスタ!$AE45,""))</f>
        <v>根室市</v>
      </c>
      <c r="AZ110" s="18"/>
      <c r="BA110" s="24">
        <v>39</v>
      </c>
      <c r="BB110" s="24">
        <v>1</v>
      </c>
      <c r="BC110" s="20" t="str">
        <f t="shared" si="24"/>
        <v>01223</v>
      </c>
      <c r="BD110" s="20" t="str">
        <f t="shared" si="25"/>
        <v>根室市</v>
      </c>
      <c r="BE110" s="953">
        <f>VLOOKUP(BC110&amp;"_令和4年度",データシート3!A:AB,MATCH("ea_"&amp;"太陽光（建物系）"&amp;"_年間発電",データシート3!$A$1:$AB$1,0),0)/10^3+VLOOKUP(BC110&amp;"_令和4年度",データシート3!A:AB,MATCH("ea_"&amp;"太陽光（土地系）"&amp;"_年間発電",データシート3!$A$1:$AB$1,0),0)/10^3</f>
        <v>4057698.8129999996</v>
      </c>
      <c r="BF110" s="953">
        <f>VLOOKUP(BC110&amp;"_令和4年度",データシート3!A:AB,MATCH("ea_"&amp;"風力（陸上）"&amp;"_年間発電",データシート3!$A$1:$AB$1,0),0)/10^3</f>
        <v>4993371.51</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9051070.3229999989</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147087.52999448014</v>
      </c>
      <c r="BK110" s="953">
        <f t="shared" si="27"/>
        <v>8903982.7930055186</v>
      </c>
      <c r="BL110" s="953">
        <f t="shared" si="28"/>
        <v>0</v>
      </c>
      <c r="BM110" s="953">
        <f t="shared" si="29"/>
        <v>8903982.7930055186</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01663</v>
      </c>
      <c r="AY111" s="20" t="str">
        <f>IF(IFERROR(比較地域マスタ!$AE46,"")=0,"",IFERROR(比較地域マスタ!$AE46,""))</f>
        <v>浜中町</v>
      </c>
      <c r="AZ111" s="18"/>
      <c r="BA111" s="24">
        <v>40</v>
      </c>
      <c r="BB111" s="24">
        <v>1</v>
      </c>
      <c r="BC111" s="20" t="str">
        <f t="shared" si="24"/>
        <v>01663</v>
      </c>
      <c r="BD111" s="20" t="str">
        <f t="shared" si="25"/>
        <v>浜中町</v>
      </c>
      <c r="BE111" s="953">
        <f>VLOOKUP(BC111&amp;"_令和4年度",データシート3!A:AB,MATCH("ea_"&amp;"太陽光（建物系）"&amp;"_年間発電",データシート3!$A$1:$AB$1,0),0)/10^3+VLOOKUP(BC111&amp;"_令和4年度",データシート3!A:AB,MATCH("ea_"&amp;"太陽光（土地系）"&amp;"_年間発電",データシート3!$A$1:$AB$1,0),0)/10^3</f>
        <v>6234427.04</v>
      </c>
      <c r="BF111" s="953">
        <f>VLOOKUP(BC111&amp;"_令和4年度",データシート3!A:AB,MATCH("ea_"&amp;"風力（陸上）"&amp;"_年間発電",データシート3!$A$1:$AB$1,0),0)/10^3</f>
        <v>3693010.9180000001</v>
      </c>
      <c r="BG111" s="953">
        <f>VLOOKUP(BC111&amp;"_令和4年度",データシート3!A:AB,MATCH("ea_"&amp;"中小水（河川）"&amp;"_年間発電",データシート3!$A$1:$AB$1,0),0)/10^3+VLOOKUP(BC111&amp;"_令和4年度",データシート3!A:AB,MATCH("ea_"&amp;"中小水（農業用水路）"&amp;"_年間発電",データシート3!$A$1:$AB$1,0),0)/10^3</f>
        <v>0</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9927437.9580000006</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53175.647430563135</v>
      </c>
      <c r="BK111" s="953">
        <f t="shared" si="27"/>
        <v>9874262.3105694372</v>
      </c>
      <c r="BL111" s="953">
        <f t="shared" si="28"/>
        <v>0</v>
      </c>
      <c r="BM111" s="953">
        <f t="shared" si="29"/>
        <v>9874262.3105694372</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01543</v>
      </c>
      <c r="AY112" s="20" t="str">
        <f>IF(IFERROR(比較地域マスタ!$AE47,"")=0,"",IFERROR(比較地域マスタ!$AE47,""))</f>
        <v>美幌町</v>
      </c>
      <c r="AZ112" s="18"/>
      <c r="BA112" s="24">
        <v>41</v>
      </c>
      <c r="BB112" s="24">
        <v>1</v>
      </c>
      <c r="BC112" s="20" t="str">
        <f t="shared" si="24"/>
        <v>01543</v>
      </c>
      <c r="BD112" s="20" t="str">
        <f t="shared" si="25"/>
        <v>美幌町</v>
      </c>
      <c r="BE112" s="953">
        <f>VLOOKUP(BC112&amp;"_令和4年度",データシート3!A:AB,MATCH("ea_"&amp;"太陽光（建物系）"&amp;"_年間発電",データシート3!$A$1:$AB$1,0),0)/10^3+VLOOKUP(BC112&amp;"_令和4年度",データシート3!A:AB,MATCH("ea_"&amp;"太陽光（土地系）"&amp;"_年間発電",データシート3!$A$1:$AB$1,0),0)/10^3</f>
        <v>4591506.8259999994</v>
      </c>
      <c r="BF112" s="953">
        <f>VLOOKUP(BC112&amp;"_令和4年度",データシート3!A:AB,MATCH("ea_"&amp;"風力（陸上）"&amp;"_年間発電",データシート3!$A$1:$AB$1,0),0)/10^3</f>
        <v>4618972.74</v>
      </c>
      <c r="BG112" s="953">
        <f>VLOOKUP(BC112&amp;"_令和4年度",データシート3!A:AB,MATCH("ea_"&amp;"中小水（河川）"&amp;"_年間発電",データシート3!$A$1:$AB$1,0),0)/10^3+VLOOKUP(BC112&amp;"_令和4年度",データシート3!A:AB,MATCH("ea_"&amp;"中小水（農業用水路）"&amp;"_年間発電",データシート3!$A$1:$AB$1,0),0)/10^3</f>
        <v>0</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28323.463</v>
      </c>
      <c r="BI112" s="953">
        <f t="shared" si="26"/>
        <v>9238803.0289999992</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94839.353795980278</v>
      </c>
      <c r="BK112" s="953">
        <f t="shared" si="27"/>
        <v>9143963.6752040181</v>
      </c>
      <c r="BL112" s="953">
        <f t="shared" si="28"/>
        <v>0</v>
      </c>
      <c r="BM112" s="953">
        <f t="shared" si="29"/>
        <v>9143963.6752040181</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01642</v>
      </c>
      <c r="AY113" s="20" t="str">
        <f>IF(IFERROR(比較地域マスタ!$AE48,"")=0,"",IFERROR(比較地域マスタ!$AE48,""))</f>
        <v>広尾町</v>
      </c>
      <c r="AZ113" s="18"/>
      <c r="BA113" s="24">
        <v>42</v>
      </c>
      <c r="BB113" s="24">
        <v>1</v>
      </c>
      <c r="BC113" s="20" t="str">
        <f t="shared" si="24"/>
        <v>01642</v>
      </c>
      <c r="BD113" s="20" t="str">
        <f t="shared" si="25"/>
        <v>広尾町</v>
      </c>
      <c r="BE113" s="953">
        <f>VLOOKUP(BC113&amp;"_令和4年度",データシート3!A:AB,MATCH("ea_"&amp;"太陽光（建物系）"&amp;"_年間発電",データシート3!$A$1:$AB$1,0),0)/10^3+VLOOKUP(BC113&amp;"_令和4年度",データシート3!A:AB,MATCH("ea_"&amp;"太陽光（土地系）"&amp;"_年間発電",データシート3!$A$1:$AB$1,0),0)/10^3</f>
        <v>2988369.1460000002</v>
      </c>
      <c r="BF113" s="953">
        <f>VLOOKUP(BC113&amp;"_令和4年度",データシート3!A:AB,MATCH("ea_"&amp;"風力（陸上）"&amp;"_年間発電",データシート3!$A$1:$AB$1,0),0)/10^3</f>
        <v>2938360.3590000006</v>
      </c>
      <c r="BG113" s="953">
        <f>VLOOKUP(BC113&amp;"_令和4年度",データシート3!A:AB,MATCH("ea_"&amp;"中小水（河川）"&amp;"_年間発電",データシート3!$A$1:$AB$1,0),0)/10^3+VLOOKUP(BC113&amp;"_令和4年度",データシート3!A:AB,MATCH("ea_"&amp;"中小水（農業用水路）"&amp;"_年間発電",データシート3!$A$1:$AB$1,0),0)/10^3</f>
        <v>77204.796000000002</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3479.5430000000006</v>
      </c>
      <c r="BI113" s="953">
        <f t="shared" si="26"/>
        <v>6007413.8440000005</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38487.750873002449</v>
      </c>
      <c r="BK113" s="953">
        <f t="shared" si="27"/>
        <v>5968926.0931269983</v>
      </c>
      <c r="BL113" s="953">
        <f t="shared" si="28"/>
        <v>0</v>
      </c>
      <c r="BM113" s="953">
        <f t="shared" si="29"/>
        <v>5968926.0931269983</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01691</v>
      </c>
      <c r="AY114" s="20" t="str">
        <f>IF(IFERROR(比較地域マスタ!$AE49,"")=0,"",IFERROR(比較地域マスタ!$AE49,""))</f>
        <v>別海町</v>
      </c>
      <c r="AZ114" s="18"/>
      <c r="BA114" s="24">
        <v>43</v>
      </c>
      <c r="BB114" s="24">
        <v>1</v>
      </c>
      <c r="BC114" s="20" t="str">
        <f t="shared" si="24"/>
        <v>01691</v>
      </c>
      <c r="BD114" s="20" t="str">
        <f t="shared" si="25"/>
        <v>別海町</v>
      </c>
      <c r="BE114" s="953">
        <f>VLOOKUP(BC114&amp;"_令和4年度",データシート3!A:AB,MATCH("ea_"&amp;"太陽光（建物系）"&amp;"_年間発電",データシート3!$A$1:$AB$1,0),0)/10^3+VLOOKUP(BC114&amp;"_令和4年度",データシート3!A:AB,MATCH("ea_"&amp;"太陽光（土地系）"&amp;"_年間発電",データシート3!$A$1:$AB$1,0),0)/10^3</f>
        <v>28985231.511</v>
      </c>
      <c r="BF114" s="953">
        <f>VLOOKUP(BC114&amp;"_令和4年度",データシート3!A:AB,MATCH("ea_"&amp;"風力（陸上）"&amp;"_年間発電",データシート3!$A$1:$AB$1,0),0)/10^3</f>
        <v>8748652.1699999999</v>
      </c>
      <c r="BG114" s="953">
        <f>VLOOKUP(BC114&amp;"_令和4年度",データシート3!A:AB,MATCH("ea_"&amp;"中小水（河川）"&amp;"_年間発電",データシート3!$A$1:$AB$1,0),0)/10^3+VLOOKUP(BC114&amp;"_令和4年度",データシート3!A:AB,MATCH("ea_"&amp;"中小水（農業用水路）"&amp;"_年間発電",データシート3!$A$1:$AB$1,0),0)/10^3</f>
        <v>0</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835.66899999999998</v>
      </c>
      <c r="BI114" s="953">
        <f t="shared" si="26"/>
        <v>37734719.350000001</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127544.01157850232</v>
      </c>
      <c r="BK114" s="953">
        <f t="shared" si="27"/>
        <v>37607175.338421501</v>
      </c>
      <c r="BL114" s="953">
        <f t="shared" si="28"/>
        <v>0</v>
      </c>
      <c r="BM114" s="953">
        <f t="shared" si="29"/>
        <v>37607175.338421501</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01646</v>
      </c>
      <c r="AY115" s="20" t="str">
        <f>IF(IFERROR(比較地域マスタ!$AE50,"")=0,"",IFERROR(比較地域マスタ!$AE50,""))</f>
        <v>本別町</v>
      </c>
      <c r="AZ115" s="18"/>
      <c r="BA115" s="24">
        <v>44</v>
      </c>
      <c r="BB115" s="24">
        <v>1</v>
      </c>
      <c r="BC115" s="20" t="str">
        <f t="shared" si="24"/>
        <v>01646</v>
      </c>
      <c r="BD115" s="20" t="str">
        <f t="shared" si="25"/>
        <v>本別町</v>
      </c>
      <c r="BE115" s="953">
        <f>VLOOKUP(BC115&amp;"_令和4年度",データシート3!A:AB,MATCH("ea_"&amp;"太陽光（建物系）"&amp;"_年間発電",データシート3!$A$1:$AB$1,0),0)/10^3+VLOOKUP(BC115&amp;"_令和4年度",データシート3!A:AB,MATCH("ea_"&amp;"太陽光（土地系）"&amp;"_年間発電",データシート3!$A$1:$AB$1,0),0)/10^3</f>
        <v>5070836.4610000001</v>
      </c>
      <c r="BF115" s="953">
        <f>VLOOKUP(BC115&amp;"_令和4年度",データシート3!A:AB,MATCH("ea_"&amp;"風力（陸上）"&amp;"_年間発電",データシート3!$A$1:$AB$1,0),0)/10^3</f>
        <v>1248573.8319999999</v>
      </c>
      <c r="BG115" s="953">
        <f>VLOOKUP(BC115&amp;"_令和4年度",データシート3!A:AB,MATCH("ea_"&amp;"中小水（河川）"&amp;"_年間発電",データシート3!$A$1:$AB$1,0),0)/10^3+VLOOKUP(BC115&amp;"_令和4年度",データシート3!A:AB,MATCH("ea_"&amp;"中小水（農業用水路）"&amp;"_年間発電",データシート3!$A$1:$AB$1,0),0)/10^3</f>
        <v>0</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77.754000000000005</v>
      </c>
      <c r="BI115" s="953">
        <f t="shared" si="26"/>
        <v>6319488.0469999993</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52215.779381387882</v>
      </c>
      <c r="BK115" s="953">
        <f t="shared" si="27"/>
        <v>6267272.2676186115</v>
      </c>
      <c r="BL115" s="953">
        <f t="shared" si="28"/>
        <v>0</v>
      </c>
      <c r="BM115" s="953">
        <f t="shared" si="29"/>
        <v>6267272.2676186115</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t="str">
        <f>比較地域マスタ!AD51</f>
        <v>01643</v>
      </c>
      <c r="AY116" s="20" t="str">
        <f>IF(IFERROR(比較地域マスタ!$AE51,"")=0,"",IFERROR(比較地域マスタ!$AE51,""))</f>
        <v>幕別町</v>
      </c>
      <c r="AZ116" s="18"/>
      <c r="BA116" s="24">
        <v>45</v>
      </c>
      <c r="BB116" s="24">
        <v>1</v>
      </c>
      <c r="BC116" s="20" t="str">
        <f t="shared" si="24"/>
        <v>01643</v>
      </c>
      <c r="BD116" s="20" t="str">
        <f t="shared" si="25"/>
        <v>幕別町</v>
      </c>
      <c r="BE116" s="953">
        <f>VLOOKUP(BC116&amp;"_令和4年度",データシート3!A:AB,MATCH("ea_"&amp;"太陽光（建物系）"&amp;"_年間発電",データシート3!$A$1:$AB$1,0),0)/10^3+VLOOKUP(BC116&amp;"_令和4年度",データシート3!A:AB,MATCH("ea_"&amp;"太陽光（土地系）"&amp;"_年間発電",データシート3!$A$1:$AB$1,0),0)/10^3</f>
        <v>9666007.4040000029</v>
      </c>
      <c r="BF116" s="953">
        <f>VLOOKUP(BC116&amp;"_令和4年度",データシート3!A:AB,MATCH("ea_"&amp;"風力（陸上）"&amp;"_年間発電",データシート3!$A$1:$AB$1,0),0)/10^3</f>
        <v>1059383.9410000001</v>
      </c>
      <c r="BG116" s="953">
        <f>VLOOKUP(BC116&amp;"_令和4年度",データシート3!A:AB,MATCH("ea_"&amp;"中小水（河川）"&amp;"_年間発電",データシート3!$A$1:$AB$1,0),0)/10^3+VLOOKUP(BC116&amp;"_令和4年度",データシート3!A:AB,MATCH("ea_"&amp;"中小水（農業用水路）"&amp;"_年間発電",データシート3!$A$1:$AB$1,0),0)/10^3</f>
        <v>1254.8009999999997</v>
      </c>
      <c r="BH116" s="953">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47.094000000000008</v>
      </c>
      <c r="BI116" s="953">
        <f t="shared" si="26"/>
        <v>10726693.240000004</v>
      </c>
      <c r="BJ116" s="953">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114909.10868822188</v>
      </c>
      <c r="BK116" s="953">
        <f t="shared" si="27"/>
        <v>10611784.131311782</v>
      </c>
      <c r="BL116" s="953">
        <f t="shared" si="28"/>
        <v>0</v>
      </c>
      <c r="BM116" s="953">
        <f t="shared" si="29"/>
        <v>10611784.131311782</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t="str">
        <f>比較地域マスタ!AD52</f>
        <v>01637</v>
      </c>
      <c r="AY117" s="20" t="str">
        <f>IF(IFERROR(比較地域マスタ!$AE52,"")=0,"",IFERROR(比較地域マスタ!$AE52,""))</f>
        <v>芽室町</v>
      </c>
      <c r="AZ117" s="18"/>
      <c r="BA117" s="24">
        <v>46</v>
      </c>
      <c r="BB117" s="24">
        <v>1</v>
      </c>
      <c r="BC117" s="20" t="str">
        <f t="shared" si="24"/>
        <v>01637</v>
      </c>
      <c r="BD117" s="20" t="str">
        <f t="shared" si="25"/>
        <v>芽室町</v>
      </c>
      <c r="BE117" s="953">
        <f>VLOOKUP(BC117&amp;"_令和4年度",データシート3!A:AB,MATCH("ea_"&amp;"太陽光（建物系）"&amp;"_年間発電",データシート3!$A$1:$AB$1,0),0)/10^3+VLOOKUP(BC117&amp;"_令和4年度",データシート3!A:AB,MATCH("ea_"&amp;"太陽光（土地系）"&amp;"_年間発電",データシート3!$A$1:$AB$1,0),0)/10^3</f>
        <v>9470078.0969999991</v>
      </c>
      <c r="BF117" s="953">
        <f>VLOOKUP(BC117&amp;"_令和4年度",データシート3!A:AB,MATCH("ea_"&amp;"風力（陸上）"&amp;"_年間発電",データシート3!$A$1:$AB$1,0),0)/10^3</f>
        <v>283198.78399999999</v>
      </c>
      <c r="BG117" s="953">
        <f>VLOOKUP(BC117&amp;"_令和4年度",データシート3!A:AB,MATCH("ea_"&amp;"中小水（河川）"&amp;"_年間発電",データシート3!$A$1:$AB$1,0),0)/10^3+VLOOKUP(BC117&amp;"_令和4年度",データシート3!A:AB,MATCH("ea_"&amp;"中小水（農業用水路）"&amp;"_年間発電",データシート3!$A$1:$AB$1,0),0)/10^3</f>
        <v>38442.279000000002</v>
      </c>
      <c r="BH117" s="953">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2228.1239999999998</v>
      </c>
      <c r="BI117" s="953">
        <f t="shared" si="26"/>
        <v>9793947.2839999981</v>
      </c>
      <c r="BJ117" s="953">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142555.55488475878</v>
      </c>
      <c r="BK117" s="953">
        <f t="shared" si="27"/>
        <v>9651391.7291152403</v>
      </c>
      <c r="BL117" s="953">
        <f t="shared" si="28"/>
        <v>0</v>
      </c>
      <c r="BM117" s="953">
        <f t="shared" si="29"/>
        <v>9651391.7291152403</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t="str">
        <f>比較地域マスタ!AD53</f>
        <v>01219</v>
      </c>
      <c r="AY118" s="20" t="str">
        <f>IF(IFERROR(比較地域マスタ!$AE53,"")=0,"",IFERROR(比較地域マスタ!$AE53,""))</f>
        <v>紋別市</v>
      </c>
      <c r="AZ118" s="18"/>
      <c r="BA118" s="24">
        <v>47</v>
      </c>
      <c r="BB118" s="24">
        <v>1</v>
      </c>
      <c r="BC118" s="20" t="str">
        <f t="shared" si="24"/>
        <v>01219</v>
      </c>
      <c r="BD118" s="20" t="str">
        <f t="shared" si="25"/>
        <v>紋別市</v>
      </c>
      <c r="BE118" s="953">
        <f>VLOOKUP(BC118&amp;"_令和4年度",データシート3!A:AB,MATCH("ea_"&amp;"太陽光（建物系）"&amp;"_年間発電",データシート3!$A$1:$AB$1,0),0)/10^3+VLOOKUP(BC118&amp;"_令和4年度",データシート3!A:AB,MATCH("ea_"&amp;"太陽光（土地系）"&amp;"_年間発電",データシート3!$A$1:$AB$1,0),0)/10^3</f>
        <v>2866316.128</v>
      </c>
      <c r="BF118" s="953">
        <f>VLOOKUP(BC118&amp;"_令和4年度",データシート3!A:AB,MATCH("ea_"&amp;"風力（陸上）"&amp;"_年間発電",データシート3!$A$1:$AB$1,0),0)/10^3</f>
        <v>8879592.9189999998</v>
      </c>
      <c r="BG118" s="953">
        <f>VLOOKUP(BC118&amp;"_令和4年度",データシート3!A:AB,MATCH("ea_"&amp;"中小水（河川）"&amp;"_年間発電",データシート3!$A$1:$AB$1,0),0)/10^3+VLOOKUP(BC118&amp;"_令和4年度",データシート3!A:AB,MATCH("ea_"&amp;"中小水（農業用水路）"&amp;"_年間発電",データシート3!$A$1:$AB$1,0),0)/10^3</f>
        <v>621.77300000000002</v>
      </c>
      <c r="BH118" s="953">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0</v>
      </c>
      <c r="BI118" s="953">
        <f t="shared" si="26"/>
        <v>11746530.82</v>
      </c>
      <c r="BJ118" s="953">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167168.59829840169</v>
      </c>
      <c r="BK118" s="953">
        <f t="shared" si="27"/>
        <v>11579362.221701598</v>
      </c>
      <c r="BL118" s="953">
        <f t="shared" si="28"/>
        <v>0</v>
      </c>
      <c r="BM118" s="953">
        <f t="shared" si="29"/>
        <v>11579362.221701598</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t="str">
        <f>比較地域マスタ!AD54</f>
        <v>01559</v>
      </c>
      <c r="AY119" s="20" t="str">
        <f>IF(IFERROR(比較地域マスタ!$AE54,"")=0,"",IFERROR(比較地域マスタ!$AE54,""))</f>
        <v>湧別町</v>
      </c>
      <c r="AZ119" s="18"/>
      <c r="BA119" s="24">
        <v>48</v>
      </c>
      <c r="BB119" s="24">
        <v>1</v>
      </c>
      <c r="BC119" s="20" t="str">
        <f>AX119</f>
        <v>01559</v>
      </c>
      <c r="BD119" s="20" t="str">
        <f t="shared" si="25"/>
        <v>湧別町</v>
      </c>
      <c r="BE119" s="953">
        <f>VLOOKUP(BC119&amp;"_令和4年度",データシート3!A:AB,MATCH("ea_"&amp;"太陽光（建物系）"&amp;"_年間発電",データシート3!$A$1:$AB$1,0),0)/10^3+VLOOKUP(BC119&amp;"_令和4年度",データシート3!A:AB,MATCH("ea_"&amp;"太陽光（土地系）"&amp;"_年間発電",データシート3!$A$1:$AB$1,0),0)/10^3</f>
        <v>3524224.8660000004</v>
      </c>
      <c r="BF119" s="953">
        <f>VLOOKUP(BC119&amp;"_令和4年度",データシート3!A:AB,MATCH("ea_"&amp;"風力（陸上）"&amp;"_年間発電",データシート3!$A$1:$AB$1,0),0)/10^3</f>
        <v>4548306.1169999987</v>
      </c>
      <c r="BG119" s="953">
        <f>VLOOKUP(BC119&amp;"_令和4年度",データシート3!A:AB,MATCH("ea_"&amp;"中小水（河川）"&amp;"_年間発電",データシート3!$A$1:$AB$1,0),0)/10^3+VLOOKUP(BC119&amp;"_令和4年度",データシート3!A:AB,MATCH("ea_"&amp;"中小水（農業用水路）"&amp;"_年間発電",データシート3!$A$1:$AB$1,0),0)/10^3</f>
        <v>0</v>
      </c>
      <c r="BH119" s="953">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0</v>
      </c>
      <c r="BI119" s="953">
        <f t="shared" si="26"/>
        <v>8072530.9829999991</v>
      </c>
      <c r="BJ119" s="953">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51806.929481841107</v>
      </c>
      <c r="BK119" s="953">
        <f t="shared" si="27"/>
        <v>8020724.0535181584</v>
      </c>
      <c r="BL119" s="953">
        <f t="shared" si="28"/>
        <v>0</v>
      </c>
      <c r="BM119" s="953">
        <f t="shared" si="29"/>
        <v>8020724.0535181584</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t="str">
        <f>比較地域マスタ!AD55</f>
        <v>01694</v>
      </c>
      <c r="AY120" s="20" t="str">
        <f>IF(IFERROR(比較地域マスタ!$AE55,"")=0,"",IFERROR(比較地域マスタ!$AE55,""))</f>
        <v>羅臼町</v>
      </c>
      <c r="AZ120" s="18"/>
      <c r="BA120" s="24">
        <v>49</v>
      </c>
      <c r="BB120" s="24">
        <v>1</v>
      </c>
      <c r="BC120" s="20" t="str">
        <f t="shared" si="24"/>
        <v>01694</v>
      </c>
      <c r="BD120" s="20" t="str">
        <f t="shared" si="25"/>
        <v>羅臼町</v>
      </c>
      <c r="BE120" s="953">
        <f>VLOOKUP(BC120&amp;"_令和4年度",データシート3!A:AB,MATCH("ea_"&amp;"太陽光（建物系）"&amp;"_年間発電",データシート3!$A$1:$AB$1,0),0)/10^3+VLOOKUP(BC120&amp;"_令和4年度",データシート3!A:AB,MATCH("ea_"&amp;"太陽光（土地系）"&amp;"_年間発電",データシート3!$A$1:$AB$1,0),0)/10^3</f>
        <v>281757.55099999998</v>
      </c>
      <c r="BF120" s="953">
        <f>VLOOKUP(BC120&amp;"_令和4年度",データシート3!A:AB,MATCH("ea_"&amp;"風力（陸上）"&amp;"_年間発電",データシート3!$A$1:$AB$1,0),0)/10^3</f>
        <v>1491583.4110000001</v>
      </c>
      <c r="BG120" s="953">
        <f>VLOOKUP(BC120&amp;"_令和4年度",データシート3!A:AB,MATCH("ea_"&amp;"中小水（河川）"&amp;"_年間発電",データシート3!$A$1:$AB$1,0),0)/10^3+VLOOKUP(BC120&amp;"_令和4年度",データシート3!A:AB,MATCH("ea_"&amp;"中小水（農業用水路）"&amp;"_年間発電",データシート3!$A$1:$AB$1,0),0)/10^3</f>
        <v>9900.5580000000009</v>
      </c>
      <c r="BH120" s="953">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27005.101999999999</v>
      </c>
      <c r="BI120" s="953">
        <f t="shared" si="26"/>
        <v>1810246.622</v>
      </c>
      <c r="BJ120" s="953">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32116.934278220491</v>
      </c>
      <c r="BK120" s="953">
        <f t="shared" si="27"/>
        <v>1778129.6877217796</v>
      </c>
      <c r="BL120" s="953">
        <f t="shared" si="28"/>
        <v>0</v>
      </c>
      <c r="BM120" s="953">
        <f t="shared" si="29"/>
        <v>1778129.6877217796</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t="str">
        <f>比較地域マスタ!AD56</f>
        <v>01648</v>
      </c>
      <c r="AY121" s="20" t="str">
        <f>IF(IFERROR(比較地域マスタ!$AE56,"")=0,"",IFERROR(比較地域マスタ!$AE56,""))</f>
        <v>陸別町</v>
      </c>
      <c r="AZ121" s="18"/>
      <c r="BA121" s="24">
        <v>50</v>
      </c>
      <c r="BB121" s="24">
        <v>1</v>
      </c>
      <c r="BC121" s="20" t="str">
        <f t="shared" si="24"/>
        <v>01648</v>
      </c>
      <c r="BD121" s="20" t="str">
        <f t="shared" si="25"/>
        <v>陸別町</v>
      </c>
      <c r="BE121" s="953">
        <f>VLOOKUP(BC121&amp;"_令和4年度",データシート3!A:AB,MATCH("ea_"&amp;"太陽光（建物系）"&amp;"_年間発電",データシート3!$A$1:$AB$1,0),0)/10^3+VLOOKUP(BC121&amp;"_令和4年度",データシート3!A:AB,MATCH("ea_"&amp;"太陽光（土地系）"&amp;"_年間発電",データシート3!$A$1:$AB$1,0),0)/10^3</f>
        <v>2627840.0520000001</v>
      </c>
      <c r="BF121" s="953">
        <f>VLOOKUP(BC121&amp;"_令和4年度",データシート3!A:AB,MATCH("ea_"&amp;"風力（陸上）"&amp;"_年間発電",データシート3!$A$1:$AB$1,0),0)/10^3</f>
        <v>7301241.318</v>
      </c>
      <c r="BG121" s="953">
        <f>VLOOKUP(BC121&amp;"_令和4年度",データシート3!A:AB,MATCH("ea_"&amp;"中小水（河川）"&amp;"_年間発電",データシート3!$A$1:$AB$1,0),0)/10^3+VLOOKUP(BC121&amp;"_令和4年度",データシート3!A:AB,MATCH("ea_"&amp;"中小水（農業用水路）"&amp;"_年間発電",データシート3!$A$1:$AB$1,0),0)/10^3</f>
        <v>22120.356</v>
      </c>
      <c r="BH121" s="953">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237.18600000000001</v>
      </c>
      <c r="BI121" s="953">
        <f t="shared" si="26"/>
        <v>9951438.9120000023</v>
      </c>
      <c r="BJ121" s="953">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12500.121841968792</v>
      </c>
      <c r="BK121" s="953">
        <f t="shared" si="27"/>
        <v>9938938.7901580334</v>
      </c>
      <c r="BL121" s="953">
        <f t="shared" si="28"/>
        <v>0</v>
      </c>
      <c r="BM121" s="953">
        <f t="shared" si="29"/>
        <v>9938938.7901580334</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広尾町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01642</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1</v>
      </c>
      <c r="I7" s="786">
        <f t="shared" si="2"/>
        <v>1</v>
      </c>
      <c r="J7" s="786">
        <f t="shared" si="2"/>
        <v>1</v>
      </c>
      <c r="K7" s="787">
        <f t="shared" si="2"/>
        <v>1</v>
      </c>
      <c r="L7" s="787">
        <f t="shared" si="2"/>
        <v>1</v>
      </c>
      <c r="M7" s="787">
        <f t="shared" si="2"/>
        <v>1</v>
      </c>
      <c r="N7" s="787">
        <f t="shared" si="2"/>
        <v>1</v>
      </c>
      <c r="O7" s="787">
        <f>SUM(O8:O13)</f>
        <v>1</v>
      </c>
      <c r="P7" s="787">
        <f t="shared" si="2"/>
        <v>1</v>
      </c>
      <c r="Q7" s="788">
        <f>SUM(Q8:Q13)</f>
        <v>1</v>
      </c>
      <c r="R7" s="1028">
        <f t="shared" si="2"/>
        <v>0</v>
      </c>
      <c r="S7" s="1029">
        <f t="shared" si="2"/>
        <v>9.23</v>
      </c>
      <c r="T7" s="1029">
        <f t="shared" si="2"/>
        <v>10.958</v>
      </c>
      <c r="U7" s="1029">
        <f t="shared" si="2"/>
        <v>12.443</v>
      </c>
      <c r="V7" s="1029">
        <f t="shared" si="2"/>
        <v>11.864000000000001</v>
      </c>
      <c r="W7" s="1029">
        <f t="shared" si="2"/>
        <v>11.512</v>
      </c>
      <c r="X7" s="1029">
        <f t="shared" si="2"/>
        <v>12.065</v>
      </c>
      <c r="Y7" s="1029">
        <f t="shared" si="2"/>
        <v>12.474</v>
      </c>
      <c r="Z7" s="1029">
        <f>SUM(Z8:Z13)</f>
        <v>12.744999999999999</v>
      </c>
      <c r="AA7" s="1029">
        <f>SUM(AA8:AA13)</f>
        <v>12.917</v>
      </c>
      <c r="AB7" s="1030">
        <f t="shared" si="2"/>
        <v>11.771000000000001</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1</v>
      </c>
      <c r="I10" s="803">
        <f>VLOOKUP($D$3&amp;"_"&amp;I$3,データシート1!$A:$BT,MATCH($G$2&amp;"_"&amp;$C10,データシート1!$A$1:$BT$1,0),0)</f>
        <v>1</v>
      </c>
      <c r="J10" s="803">
        <f>VLOOKUP($D$3&amp;"_"&amp;J$3,データシート1!$A:$BT,MATCH($G$2&amp;"_"&amp;$C10,データシート1!$A$1:$BT$1,0),0)</f>
        <v>1</v>
      </c>
      <c r="K10" s="804">
        <f>VLOOKUP($D$3&amp;"_"&amp;K$3,データシート1!$A:$BT,MATCH($G$2&amp;"_"&amp;$C10,データシート1!$A$1:$BT$1,0),0)</f>
        <v>1</v>
      </c>
      <c r="L10" s="804">
        <f>VLOOKUP($D$3&amp;"_"&amp;L$3,データシート1!$A:$BT,MATCH($G$2&amp;"_"&amp;$C10,データシート1!$A$1:$BT$1,0),0)</f>
        <v>1</v>
      </c>
      <c r="M10" s="804">
        <f>VLOOKUP($D$3&amp;"_"&amp;M$3,データシート1!$A:$BT,MATCH($G$2&amp;"_"&amp;$C10,データシート1!$A$1:$BT$1,0),0)</f>
        <v>1</v>
      </c>
      <c r="N10" s="804">
        <f>VLOOKUP($D$3&amp;"_"&amp;N$3,データシート1!$A:$BT,MATCH($G$2&amp;"_"&amp;$C10,データシート1!$A$1:$BT$1,0),0)</f>
        <v>1</v>
      </c>
      <c r="O10" s="804">
        <f>VLOOKUP($D$3&amp;"_"&amp;O$3,データシート1!$A:$BT,MATCH($G$2&amp;"_"&amp;$C10,データシート1!$A$1:$BT$1,0),0)</f>
        <v>1</v>
      </c>
      <c r="P10" s="804">
        <f>VLOOKUP($D$3&amp;"_"&amp;P$3,データシート1!$A:$BT,MATCH($G$2&amp;"_"&amp;$C10,データシート1!$A$1:$BT$1,0),0)</f>
        <v>1</v>
      </c>
      <c r="Q10" s="805">
        <f>VLOOKUP($D$3&amp;"_"&amp;Q$3,データシート1!$A:$BT,MATCH($G$2&amp;"_"&amp;$C10,データシート1!$A$1:$BT$1,0),0)</f>
        <v>1</v>
      </c>
      <c r="R10" s="1034">
        <f>VLOOKUP($D$3&amp;"_"&amp;R$3,データシート1!$A:$BT,MATCH($R$2&amp;"_"&amp;$C10,データシート1!$A$1:$BT$1,0),0)</f>
        <v>0</v>
      </c>
      <c r="S10" s="1035">
        <f>VLOOKUP($D$3&amp;"_"&amp;S$3,データシート1!$A:$BT,MATCH($R$2&amp;"_"&amp;$C10,データシート1!$A$1:$BT$1,0),0)</f>
        <v>9.23</v>
      </c>
      <c r="T10" s="1035">
        <f>VLOOKUP($D$3&amp;"_"&amp;T$3,データシート1!$A:$BT,MATCH($R$2&amp;"_"&amp;$C10,データシート1!$A$1:$BT$1,0),0)</f>
        <v>10.958</v>
      </c>
      <c r="U10" s="1035">
        <f>VLOOKUP($D$3&amp;"_"&amp;U$3,データシート1!$A:$BT,MATCH($R$2&amp;"_"&amp;$C10,データシート1!$A$1:$BT$1,0),0)</f>
        <v>12.443</v>
      </c>
      <c r="V10" s="1035">
        <f>VLOOKUP($D$3&amp;"_"&amp;V$3,データシート1!$A:$BT,MATCH($R$2&amp;"_"&amp;$C10,データシート1!$A$1:$BT$1,0),0)</f>
        <v>11.864000000000001</v>
      </c>
      <c r="W10" s="1035">
        <f>VLOOKUP($D$3&amp;"_"&amp;W$3,データシート1!$A:$BT,MATCH($R$2&amp;"_"&amp;$C10,データシート1!$A$1:$BT$1,0),0)</f>
        <v>11.512</v>
      </c>
      <c r="X10" s="1035">
        <f>VLOOKUP($D$3&amp;"_"&amp;X$3,データシート1!$A:$BT,MATCH($R$2&amp;"_"&amp;$C10,データシート1!$A$1:$BT$1,0),0)</f>
        <v>12.065</v>
      </c>
      <c r="Y10" s="1035">
        <f>VLOOKUP($D$3&amp;"_"&amp;Y$3,データシート1!$A:$BT,MATCH($R$2&amp;"_"&amp;$C10,データシート1!$A$1:$BT$1,0),0)</f>
        <v>12.474</v>
      </c>
      <c r="Z10" s="1035">
        <f>VLOOKUP($D$3&amp;"_"&amp;Z$3,データシート1!$A:$BT,MATCH($R$2&amp;"_"&amp;$C10,データシート1!$A$1:$BT$1,0),0)</f>
        <v>12.744999999999999</v>
      </c>
      <c r="AA10" s="1035">
        <f>VLOOKUP($D$3&amp;"_"&amp;AA$3,データシート1!$A:$BT,MATCH($R$2&amp;"_"&amp;$C10,データシート1!$A$1:$BT$1,0),0)</f>
        <v>12.917</v>
      </c>
      <c r="AB10" s="1036">
        <f>VLOOKUP($D$3&amp;"_"&amp;AB$3,データシート1!$A:$BT,MATCH($R$2&amp;"_"&amp;$C10,データシート1!$A$1:$BT$1,0),0)</f>
        <v>11.771000000000001</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1</v>
      </c>
      <c r="I26" s="829">
        <f>VLOOKUP($D$3&amp;"_"&amp;I$3,データシート2!$A:$SI,MATCH($G$2&amp;"_"&amp;$B26,データシート2!$A$1:$SI$1,0),0)</f>
        <v>1</v>
      </c>
      <c r="J26" s="829">
        <f>VLOOKUP($D$3&amp;"_"&amp;J$3,データシート2!$A:$SI,MATCH($G$2&amp;"_"&amp;$B26,データシート2!$A$1:$SI$1,0),0)</f>
        <v>1</v>
      </c>
      <c r="K26" s="830">
        <f>VLOOKUP($D$3&amp;"_"&amp;K$3,データシート2!$A:$SI,MATCH($G$2&amp;"_"&amp;$B26,データシート2!$A$1:$SI$1,0),0)</f>
        <v>1</v>
      </c>
      <c r="L26" s="830">
        <f>VLOOKUP($D$3&amp;"_"&amp;L$3,データシート2!$A:$SI,MATCH($G$2&amp;"_"&amp;$B26,データシート2!$A$1:$SI$1,0),0)</f>
        <v>1</v>
      </c>
      <c r="M26" s="830">
        <f>VLOOKUP($D$3&amp;"_"&amp;M$3,データシート2!$A:$SI,MATCH($G$2&amp;"_"&amp;$B26,データシート2!$A$1:$SI$1,0),0)</f>
        <v>1</v>
      </c>
      <c r="N26" s="830">
        <f>VLOOKUP($D$3&amp;"_"&amp;N$3,データシート2!$A:$SI,MATCH($G$2&amp;"_"&amp;$B26,データシート2!$A$1:$SI$1,0),0)</f>
        <v>1</v>
      </c>
      <c r="O26" s="830">
        <f>VLOOKUP($D$3&amp;"_"&amp;O$3,データシート2!$A:$SI,MATCH($G$2&amp;"_"&amp;$B26,データシート2!$A$1:$SI$1,0),0)</f>
        <v>1</v>
      </c>
      <c r="P26" s="830">
        <f>VLOOKUP($D$3&amp;"_"&amp;P$3,データシート2!$A:$SI,MATCH($G$2&amp;"_"&amp;$B26,データシート2!$A$1:$SI$1,0),0)</f>
        <v>1</v>
      </c>
      <c r="Q26" s="831">
        <f>VLOOKUP($D$3&amp;"_"&amp;Q$3,データシート2!$A:$SI,MATCH($G$2&amp;"_"&amp;$B26,データシート2!$A$1:$SI$1,0),0)</f>
        <v>1</v>
      </c>
      <c r="R26" s="1043">
        <f>VLOOKUP($D$3&amp;"_"&amp;R$3,データシート2!$A:$SI,MATCH($R$2&amp;"_"&amp;$B26,データシート2!$A$1:$SI$1,0),0)</f>
        <v>0</v>
      </c>
      <c r="S26" s="1044">
        <f>VLOOKUP($D$3&amp;"_"&amp;S$3,データシート2!$A:$SI,MATCH($R$2&amp;"_"&amp;$B26,データシート2!$A$1:$SI$1,0),0)</f>
        <v>9.23</v>
      </c>
      <c r="T26" s="1044">
        <f>VLOOKUP($D$3&amp;"_"&amp;T$3,データシート2!$A:$SI,MATCH($R$2&amp;"_"&amp;$B26,データシート2!$A$1:$SI$1,0),0)</f>
        <v>10.958</v>
      </c>
      <c r="U26" s="1044">
        <f>VLOOKUP($D$3&amp;"_"&amp;U$3,データシート2!$A:$SI,MATCH($R$2&amp;"_"&amp;$B26,データシート2!$A$1:$SI$1,0),0)</f>
        <v>12.443</v>
      </c>
      <c r="V26" s="1044">
        <f>VLOOKUP($D$3&amp;"_"&amp;V$3,データシート2!$A:$SI,MATCH($R$2&amp;"_"&amp;$B26,データシート2!$A$1:$SI$1,0),0)</f>
        <v>11.864000000000001</v>
      </c>
      <c r="W26" s="1044">
        <f>VLOOKUP($D$3&amp;"_"&amp;W$3,データシート2!$A:$SI,MATCH($R$2&amp;"_"&amp;$B26,データシート2!$A$1:$SI$1,0),0)</f>
        <v>11.512</v>
      </c>
      <c r="X26" s="1044">
        <f>VLOOKUP($D$3&amp;"_"&amp;X$3,データシート2!$A:$SI,MATCH($R$2&amp;"_"&amp;$B26,データシート2!$A$1:$SI$1,0),0)</f>
        <v>12.065</v>
      </c>
      <c r="Y26" s="1044">
        <f>VLOOKUP($D$3&amp;"_"&amp;Y$3,データシート2!$A:$SI,MATCH($R$2&amp;"_"&amp;$B26,データシート2!$A$1:$SI$1,0),0)</f>
        <v>12.474</v>
      </c>
      <c r="Z26" s="1044">
        <f>VLOOKUP($D$3&amp;"_"&amp;Z$3,データシート2!$A:$SI,MATCH($R$2&amp;"_"&amp;$B26,データシート2!$A$1:$SI$1,0),0)</f>
        <v>12.744999999999999</v>
      </c>
      <c r="AA26" s="1044">
        <f>VLOOKUP($D$3&amp;"_"&amp;AA$3,データシート2!$A:$SI,MATCH($R$2&amp;"_"&amp;$B26,データシート2!$A$1:$SI$1,0),0)</f>
        <v>12.917</v>
      </c>
      <c r="AB26" s="1045">
        <f>VLOOKUP($D$3&amp;"_"&amp;AB$3,データシート2!$A:$SI,MATCH($R$2&amp;"_"&amp;$B26,データシート2!$A$1:$SI$1,0),0)</f>
        <v>11.771000000000001</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1</v>
      </c>
      <c r="I28" s="866">
        <f>VLOOKUP($D$3&amp;"_"&amp;I$3,データシート2!$A:$SI,MATCH($G$2&amp;"_"&amp;$C28,データシート2!$A$1:$SI$1,0),0)</f>
        <v>1</v>
      </c>
      <c r="J28" s="866">
        <f>VLOOKUP($D$3&amp;"_"&amp;J$3,データシート2!$A:$SI,MATCH($G$2&amp;"_"&amp;$C28,データシート2!$A$1:$SI$1,0),0)</f>
        <v>1</v>
      </c>
      <c r="K28" s="867">
        <f>VLOOKUP($D$3&amp;"_"&amp;K$3,データシート2!$A:$SI,MATCH($G$2&amp;"_"&amp;$C28,データシート2!$A$1:$SI$1,0),0)</f>
        <v>1</v>
      </c>
      <c r="L28" s="867">
        <f>VLOOKUP($D$3&amp;"_"&amp;L$3,データシート2!$A:$SI,MATCH($G$2&amp;"_"&amp;$C28,データシート2!$A$1:$SI$1,0),0)</f>
        <v>1</v>
      </c>
      <c r="M28" s="867">
        <f>VLOOKUP($D$3&amp;"_"&amp;M$3,データシート2!$A:$SI,MATCH($G$2&amp;"_"&amp;$C28,データシート2!$A$1:$SI$1,0),0)</f>
        <v>1</v>
      </c>
      <c r="N28" s="867">
        <f>VLOOKUP($D$3&amp;"_"&amp;N$3,データシート2!$A:$SI,MATCH($G$2&amp;"_"&amp;$C28,データシート2!$A$1:$SI$1,0),0)</f>
        <v>1</v>
      </c>
      <c r="O28" s="867">
        <f>VLOOKUP($D$3&amp;"_"&amp;O$3,データシート2!$A:$SI,MATCH($G$2&amp;"_"&amp;$C28,データシート2!$A$1:$SI$1,0),0)</f>
        <v>1</v>
      </c>
      <c r="P28" s="867">
        <f>VLOOKUP($D$3&amp;"_"&amp;P$3,データシート2!$A:$SI,MATCH($G$2&amp;"_"&amp;$C28,データシート2!$A$1:$SI$1,0),0)</f>
        <v>1</v>
      </c>
      <c r="Q28" s="868">
        <f>VLOOKUP($D$3&amp;"_"&amp;Q$3,データシート2!$A:$SI,MATCH($G$2&amp;"_"&amp;$C28,データシート2!$A$1:$SI$1,0),0)</f>
        <v>1</v>
      </c>
      <c r="R28" s="1056">
        <f>VLOOKUP($D$3&amp;"_"&amp;R$3,データシート2!$A:$SI,MATCH($R$2&amp;"_"&amp;$C28,データシート2!$A$1:$SI$1,0),0)</f>
        <v>0</v>
      </c>
      <c r="S28" s="1057">
        <f>VLOOKUP($D$3&amp;"_"&amp;S$3,データシート2!$A:$SI,MATCH($R$2&amp;"_"&amp;$C28,データシート2!$A$1:$SI$1,0),0)</f>
        <v>9.23</v>
      </c>
      <c r="T28" s="1057">
        <f>VLOOKUP($D$3&amp;"_"&amp;T$3,データシート2!$A:$SI,MATCH($R$2&amp;"_"&amp;$C28,データシート2!$A$1:$SI$1,0),0)</f>
        <v>10.958</v>
      </c>
      <c r="U28" s="1057">
        <f>VLOOKUP($D$3&amp;"_"&amp;U$3,データシート2!$A:$SI,MATCH($R$2&amp;"_"&amp;$C28,データシート2!$A$1:$SI$1,0),0)</f>
        <v>12.443</v>
      </c>
      <c r="V28" s="1057">
        <f>VLOOKUP($D$3&amp;"_"&amp;V$3,データシート2!$A:$SI,MATCH($R$2&amp;"_"&amp;$C28,データシート2!$A$1:$SI$1,0),0)</f>
        <v>11.864000000000001</v>
      </c>
      <c r="W28" s="1057">
        <f>VLOOKUP($D$3&amp;"_"&amp;W$3,データシート2!$A:$SI,MATCH($R$2&amp;"_"&amp;$C28,データシート2!$A$1:$SI$1,0),0)</f>
        <v>11.512</v>
      </c>
      <c r="X28" s="1057">
        <f>VLOOKUP($D$3&amp;"_"&amp;X$3,データシート2!$A:$SI,MATCH($R$2&amp;"_"&amp;$C28,データシート2!$A$1:$SI$1,0),0)</f>
        <v>12.065</v>
      </c>
      <c r="Y28" s="1057">
        <f>VLOOKUP($D$3&amp;"_"&amp;Y$3,データシート2!$A:$SI,MATCH($R$2&amp;"_"&amp;$C28,データシート2!$A$1:$SI$1,0),0)</f>
        <v>12.474</v>
      </c>
      <c r="Z28" s="1057">
        <f>VLOOKUP($D$3&amp;"_"&amp;Z$3,データシート2!$A:$SI,MATCH($R$2&amp;"_"&amp;$C28,データシート2!$A$1:$SI$1,0),0)</f>
        <v>12.744999999999999</v>
      </c>
      <c r="AA28" s="1057">
        <f>VLOOKUP($D$3&amp;"_"&amp;AA$3,データシート2!$A:$SI,MATCH($R$2&amp;"_"&amp;$C28,データシート2!$A$1:$SI$1,0),0)</f>
        <v>12.917</v>
      </c>
      <c r="AB28" s="1058">
        <f>VLOOKUP($D$3&amp;"_"&amp;AB$3,データシート2!$A:$SI,MATCH($R$2&amp;"_"&amp;$C28,データシート2!$A$1:$SI$1,0),0)</f>
        <v>11.771000000000001</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1891</v>
      </c>
      <c r="B9" s="80">
        <v>324</v>
      </c>
      <c r="C9" s="80">
        <v>1</v>
      </c>
      <c r="D9" s="80">
        <v>20</v>
      </c>
      <c r="E9" s="80">
        <v>1990</v>
      </c>
      <c r="F9" s="80" t="s">
        <v>562</v>
      </c>
      <c r="G9" s="80" t="s">
        <v>1892</v>
      </c>
      <c r="H9" s="80" t="s">
        <v>1893</v>
      </c>
      <c r="I9" s="177"/>
      <c r="J9" s="81">
        <v>12.619676854062579</v>
      </c>
      <c r="K9" s="81">
        <v>2.0734556266252882</v>
      </c>
      <c r="L9" s="81">
        <v>2.5758434352443862</v>
      </c>
      <c r="M9" s="81">
        <v>2.918208683257165</v>
      </c>
      <c r="N9" s="81">
        <v>8.9787915817619535</v>
      </c>
      <c r="O9" s="81">
        <v>7.108963942645973</v>
      </c>
      <c r="P9" s="81">
        <v>11.708690735677566</v>
      </c>
      <c r="Q9" s="81">
        <v>0.60850166002785122</v>
      </c>
      <c r="R9" s="81">
        <v>0</v>
      </c>
      <c r="S9" s="81">
        <v>0.49644120534969283</v>
      </c>
      <c r="T9" s="82"/>
      <c r="U9" s="81">
        <v>2050552</v>
      </c>
      <c r="V9" s="81">
        <v>596</v>
      </c>
      <c r="W9" s="81">
        <v>37</v>
      </c>
      <c r="X9" s="81">
        <v>1224</v>
      </c>
      <c r="Y9" s="81">
        <v>2334</v>
      </c>
      <c r="Z9" s="81">
        <v>2924</v>
      </c>
      <c r="AA9" s="81">
        <v>2843</v>
      </c>
      <c r="AB9" s="81">
        <v>9880</v>
      </c>
      <c r="AC9" s="81">
        <v>0</v>
      </c>
      <c r="AD9" s="81">
        <v>0.49644120534969283</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1894</v>
      </c>
      <c r="B10" s="80">
        <v>325</v>
      </c>
      <c r="C10" s="80">
        <v>2</v>
      </c>
      <c r="D10" s="80">
        <v>20</v>
      </c>
      <c r="E10" s="80">
        <v>2005</v>
      </c>
      <c r="F10" s="80" t="s">
        <v>565</v>
      </c>
      <c r="G10" s="80" t="s">
        <v>1892</v>
      </c>
      <c r="H10" s="80" t="s">
        <v>1893</v>
      </c>
      <c r="I10" s="177"/>
      <c r="J10" s="81">
        <v>15.566242848743032</v>
      </c>
      <c r="K10" s="81">
        <v>1.4750778989652364</v>
      </c>
      <c r="L10" s="81">
        <v>8.7419670287479878</v>
      </c>
      <c r="M10" s="81">
        <v>7.1574047407901471</v>
      </c>
      <c r="N10" s="81">
        <v>13.180615878653848</v>
      </c>
      <c r="O10" s="81">
        <v>10.273841912302116</v>
      </c>
      <c r="P10" s="81">
        <v>11.29437823904486</v>
      </c>
      <c r="Q10" s="81">
        <v>0.5183913506604827</v>
      </c>
      <c r="R10" s="81">
        <v>0</v>
      </c>
      <c r="S10" s="81">
        <v>1.1062535602725785</v>
      </c>
      <c r="T10" s="82"/>
      <c r="U10" s="81">
        <v>2010526</v>
      </c>
      <c r="V10" s="81">
        <v>544</v>
      </c>
      <c r="W10" s="81">
        <v>98</v>
      </c>
      <c r="X10" s="81">
        <v>1192</v>
      </c>
      <c r="Y10" s="81">
        <v>2448</v>
      </c>
      <c r="Z10" s="81">
        <v>4890</v>
      </c>
      <c r="AA10" s="81">
        <v>2246</v>
      </c>
      <c r="AB10" s="81">
        <v>8799</v>
      </c>
      <c r="AC10" s="81">
        <v>0</v>
      </c>
      <c r="AD10" s="81">
        <v>1.1062535602725785</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1895</v>
      </c>
      <c r="B11" s="80">
        <v>326</v>
      </c>
      <c r="C11" s="80">
        <v>3</v>
      </c>
      <c r="D11" s="80">
        <v>20</v>
      </c>
      <c r="E11" s="80">
        <v>2006</v>
      </c>
      <c r="F11" s="80" t="s">
        <v>566</v>
      </c>
      <c r="G11" s="80" t="s">
        <v>1892</v>
      </c>
      <c r="H11" s="80" t="s">
        <v>1893</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1896</v>
      </c>
      <c r="B12" s="80">
        <v>327</v>
      </c>
      <c r="C12" s="80">
        <v>4</v>
      </c>
      <c r="D12" s="80">
        <v>20</v>
      </c>
      <c r="E12" s="80">
        <v>2007</v>
      </c>
      <c r="F12" s="80" t="s">
        <v>567</v>
      </c>
      <c r="G12" s="80" t="s">
        <v>1892</v>
      </c>
      <c r="H12" s="80" t="s">
        <v>1893</v>
      </c>
      <c r="I12" s="177"/>
      <c r="J12" s="81">
        <v>17.47534873551567</v>
      </c>
      <c r="K12" s="81">
        <v>1.1638217285451178</v>
      </c>
      <c r="L12" s="81">
        <v>9.6672610600292703</v>
      </c>
      <c r="M12" s="81">
        <v>7.5197861690565091</v>
      </c>
      <c r="N12" s="81">
        <v>12.981960240015116</v>
      </c>
      <c r="O12" s="81">
        <v>9.7152075936671416</v>
      </c>
      <c r="P12" s="81">
        <v>11.096427564772656</v>
      </c>
      <c r="Q12" s="81">
        <v>0.53054223720265792</v>
      </c>
      <c r="R12" s="81">
        <v>0</v>
      </c>
      <c r="S12" s="81">
        <v>0.92816909952585225</v>
      </c>
      <c r="T12" s="82"/>
      <c r="U12" s="81">
        <v>2512157</v>
      </c>
      <c r="V12" s="81">
        <v>453</v>
      </c>
      <c r="W12" s="81">
        <v>112</v>
      </c>
      <c r="X12" s="81">
        <v>1543</v>
      </c>
      <c r="Y12" s="81">
        <v>2418</v>
      </c>
      <c r="Z12" s="81">
        <v>4807</v>
      </c>
      <c r="AA12" s="81">
        <v>2173</v>
      </c>
      <c r="AB12" s="81">
        <v>8529</v>
      </c>
      <c r="AC12" s="81">
        <v>0</v>
      </c>
      <c r="AD12" s="81">
        <v>0.92816909952585225</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1897</v>
      </c>
      <c r="B13" s="80">
        <v>328</v>
      </c>
      <c r="C13" s="80">
        <v>5</v>
      </c>
      <c r="D13" s="80">
        <v>20</v>
      </c>
      <c r="E13" s="80">
        <v>2008</v>
      </c>
      <c r="F13" s="80" t="s">
        <v>84</v>
      </c>
      <c r="G13" s="80" t="s">
        <v>1892</v>
      </c>
      <c r="H13" s="80" t="s">
        <v>1893</v>
      </c>
      <c r="I13" s="177"/>
      <c r="J13" s="81">
        <v>15.766725135682034</v>
      </c>
      <c r="K13" s="81">
        <v>0.87042230132158371</v>
      </c>
      <c r="L13" s="81">
        <v>8.6125220396036575</v>
      </c>
      <c r="M13" s="81">
        <v>7.6065358247249364</v>
      </c>
      <c r="N13" s="81">
        <v>12.513574290227677</v>
      </c>
      <c r="O13" s="81">
        <v>9.3311123836945811</v>
      </c>
      <c r="P13" s="81">
        <v>10.711431771939351</v>
      </c>
      <c r="Q13" s="81">
        <v>0.5136421714831646</v>
      </c>
      <c r="R13" s="81">
        <v>0</v>
      </c>
      <c r="S13" s="81">
        <v>0.89220653963215646</v>
      </c>
      <c r="T13" s="82"/>
      <c r="U13" s="81">
        <v>2593048</v>
      </c>
      <c r="V13" s="81">
        <v>453</v>
      </c>
      <c r="W13" s="81">
        <v>112</v>
      </c>
      <c r="X13" s="81">
        <v>1543</v>
      </c>
      <c r="Y13" s="81">
        <v>2398</v>
      </c>
      <c r="Z13" s="81">
        <v>4779</v>
      </c>
      <c r="AA13" s="81">
        <v>2100</v>
      </c>
      <c r="AB13" s="81">
        <v>8393</v>
      </c>
      <c r="AC13" s="81">
        <v>0</v>
      </c>
      <c r="AD13" s="81">
        <v>0.89220653963215646</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1898</v>
      </c>
      <c r="B14" s="80">
        <v>329</v>
      </c>
      <c r="C14" s="80">
        <v>6</v>
      </c>
      <c r="D14" s="80">
        <v>20</v>
      </c>
      <c r="E14" s="80">
        <v>2009</v>
      </c>
      <c r="F14" s="80" t="s">
        <v>85</v>
      </c>
      <c r="G14" s="80" t="s">
        <v>1892</v>
      </c>
      <c r="H14" s="80" t="s">
        <v>1893</v>
      </c>
      <c r="I14" s="177"/>
      <c r="J14" s="81">
        <v>11.898644583400587</v>
      </c>
      <c r="K14" s="81">
        <v>0.80703517878744846</v>
      </c>
      <c r="L14" s="81">
        <v>9.2551933720133395</v>
      </c>
      <c r="M14" s="81">
        <v>7.4144979096809651</v>
      </c>
      <c r="N14" s="81">
        <v>11.319798121033919</v>
      </c>
      <c r="O14" s="81">
        <v>9.5247623469179832</v>
      </c>
      <c r="P14" s="81">
        <v>10.389043332690431</v>
      </c>
      <c r="Q14" s="81">
        <v>0.4821845582472033</v>
      </c>
      <c r="R14" s="81">
        <v>0</v>
      </c>
      <c r="S14" s="81">
        <v>0.7635641596267192</v>
      </c>
      <c r="T14" s="82"/>
      <c r="U14" s="81">
        <v>1548772</v>
      </c>
      <c r="V14" s="81">
        <v>386</v>
      </c>
      <c r="W14" s="81">
        <v>172</v>
      </c>
      <c r="X14" s="81">
        <v>1515</v>
      </c>
      <c r="Y14" s="81">
        <v>2402</v>
      </c>
      <c r="Z14" s="81">
        <v>4815</v>
      </c>
      <c r="AA14" s="81">
        <v>2091</v>
      </c>
      <c r="AB14" s="81">
        <v>8271</v>
      </c>
      <c r="AC14" s="81">
        <v>0</v>
      </c>
      <c r="AD14" s="81">
        <v>0.7635641596267192</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0</v>
      </c>
      <c r="BL14" s="81">
        <v>0</v>
      </c>
      <c r="BM14" s="82"/>
      <c r="BN14" s="81">
        <v>0</v>
      </c>
      <c r="BO14" s="81">
        <v>0</v>
      </c>
      <c r="BP14" s="81">
        <v>0</v>
      </c>
      <c r="BQ14" s="81">
        <v>0</v>
      </c>
      <c r="BR14" s="81">
        <v>0</v>
      </c>
      <c r="BS14" s="81">
        <v>0</v>
      </c>
      <c r="BT14"/>
      <c r="BU14" s="80"/>
      <c r="BV14" s="80"/>
      <c r="BW14" s="80"/>
      <c r="BX14" s="80"/>
      <c r="BY14" s="80"/>
      <c r="BZ14" s="80"/>
      <c r="CA14" s="80"/>
      <c r="CB14" s="80"/>
      <c r="CC14" s="80"/>
    </row>
    <row r="15" spans="1:81">
      <c r="A15" s="80" t="s">
        <v>1899</v>
      </c>
      <c r="B15" s="80">
        <v>330</v>
      </c>
      <c r="C15" s="80">
        <v>7</v>
      </c>
      <c r="D15" s="80">
        <v>20</v>
      </c>
      <c r="E15" s="80">
        <v>2010</v>
      </c>
      <c r="F15" s="80" t="s">
        <v>86</v>
      </c>
      <c r="G15" s="80" t="s">
        <v>1892</v>
      </c>
      <c r="H15" s="80" t="s">
        <v>1893</v>
      </c>
      <c r="I15" s="177"/>
      <c r="J15" s="81">
        <v>14.854641530245043</v>
      </c>
      <c r="K15" s="81">
        <v>0.82673141355981961</v>
      </c>
      <c r="L15" s="81">
        <v>8.7758686068364913</v>
      </c>
      <c r="M15" s="81">
        <v>7.1198789705692995</v>
      </c>
      <c r="N15" s="81">
        <v>11.491180723879573</v>
      </c>
      <c r="O15" s="81">
        <v>9.4472344976434481</v>
      </c>
      <c r="P15" s="81">
        <v>10.40035574386871</v>
      </c>
      <c r="Q15" s="81">
        <v>0.49500460185097228</v>
      </c>
      <c r="R15" s="81">
        <v>0</v>
      </c>
      <c r="S15" s="81">
        <v>0.84196789820995155</v>
      </c>
      <c r="T15" s="82"/>
      <c r="U15" s="81">
        <v>2215441</v>
      </c>
      <c r="V15" s="81">
        <v>386</v>
      </c>
      <c r="W15" s="81">
        <v>172</v>
      </c>
      <c r="X15" s="81">
        <v>1515</v>
      </c>
      <c r="Y15" s="81">
        <v>2369</v>
      </c>
      <c r="Z15" s="81">
        <v>4798</v>
      </c>
      <c r="AA15" s="81">
        <v>2041</v>
      </c>
      <c r="AB15" s="81">
        <v>8136</v>
      </c>
      <c r="AC15" s="81">
        <v>0</v>
      </c>
      <c r="AD15" s="81">
        <v>0.84196789820995155</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0</v>
      </c>
      <c r="BL15" s="81">
        <v>0</v>
      </c>
      <c r="BM15" s="82"/>
      <c r="BN15" s="81">
        <v>0</v>
      </c>
      <c r="BO15" s="81">
        <v>0</v>
      </c>
      <c r="BP15" s="81">
        <v>0</v>
      </c>
      <c r="BQ15" s="81">
        <v>0</v>
      </c>
      <c r="BR15" s="81">
        <v>0</v>
      </c>
      <c r="BS15" s="81">
        <v>0</v>
      </c>
      <c r="BT15"/>
      <c r="BU15" s="80">
        <v>0</v>
      </c>
      <c r="BV15" s="80">
        <v>0</v>
      </c>
      <c r="BW15" s="80">
        <v>0</v>
      </c>
      <c r="BX15" s="80">
        <v>0</v>
      </c>
      <c r="BY15" s="80">
        <v>0</v>
      </c>
      <c r="BZ15" s="80">
        <v>0</v>
      </c>
      <c r="CA15" s="80">
        <v>0</v>
      </c>
      <c r="CB15" s="80">
        <v>0</v>
      </c>
      <c r="CC15" s="80">
        <v>0</v>
      </c>
    </row>
    <row r="16" spans="1:81">
      <c r="A16" s="80" t="s">
        <v>1900</v>
      </c>
      <c r="B16" s="80">
        <v>331</v>
      </c>
      <c r="C16" s="80">
        <v>8</v>
      </c>
      <c r="D16" s="80">
        <v>20</v>
      </c>
      <c r="E16" s="80">
        <v>2011</v>
      </c>
      <c r="F16" s="80" t="s">
        <v>87</v>
      </c>
      <c r="G16" s="80" t="s">
        <v>1892</v>
      </c>
      <c r="H16" s="80" t="s">
        <v>1893</v>
      </c>
      <c r="I16" s="177"/>
      <c r="J16" s="81">
        <v>17.720429773679516</v>
      </c>
      <c r="K16" s="81">
        <v>1.0620473388095264</v>
      </c>
      <c r="L16" s="81">
        <v>6.9348223377338352</v>
      </c>
      <c r="M16" s="81">
        <v>8.0216540248176713</v>
      </c>
      <c r="N16" s="81">
        <v>13.345121596736837</v>
      </c>
      <c r="O16" s="81">
        <v>9.3157339357066782</v>
      </c>
      <c r="P16" s="81">
        <v>10.119595553710406</v>
      </c>
      <c r="Q16" s="81">
        <v>0.56332134069456352</v>
      </c>
      <c r="R16" s="81">
        <v>0</v>
      </c>
      <c r="S16" s="81">
        <v>0.98256445603591769</v>
      </c>
      <c r="T16" s="82"/>
      <c r="U16" s="81">
        <v>2438912</v>
      </c>
      <c r="V16" s="81">
        <v>386</v>
      </c>
      <c r="W16" s="81">
        <v>172</v>
      </c>
      <c r="X16" s="81">
        <v>1515</v>
      </c>
      <c r="Y16" s="81">
        <v>2377</v>
      </c>
      <c r="Z16" s="81">
        <v>4834</v>
      </c>
      <c r="AA16" s="81">
        <v>2045</v>
      </c>
      <c r="AB16" s="81">
        <v>8027</v>
      </c>
      <c r="AC16" s="81">
        <v>0</v>
      </c>
      <c r="AD16" s="81">
        <v>0.98256445603591769</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0</v>
      </c>
      <c r="BL16" s="81">
        <v>0</v>
      </c>
      <c r="BM16" s="82"/>
      <c r="BN16" s="81">
        <v>0</v>
      </c>
      <c r="BO16" s="81">
        <v>0</v>
      </c>
      <c r="BP16" s="81">
        <v>0</v>
      </c>
      <c r="BQ16" s="81">
        <v>0</v>
      </c>
      <c r="BR16" s="81">
        <v>0</v>
      </c>
      <c r="BS16" s="81">
        <v>0</v>
      </c>
      <c r="BT16"/>
      <c r="BU16" s="80">
        <v>0</v>
      </c>
      <c r="BV16" s="80">
        <v>0</v>
      </c>
      <c r="BW16" s="80">
        <v>0</v>
      </c>
      <c r="BX16" s="80">
        <v>0</v>
      </c>
      <c r="BY16" s="80">
        <v>0</v>
      </c>
      <c r="BZ16" s="80">
        <v>0</v>
      </c>
      <c r="CA16" s="80">
        <v>0</v>
      </c>
      <c r="CB16" s="80">
        <v>0</v>
      </c>
      <c r="CC16" s="80">
        <v>0</v>
      </c>
    </row>
    <row r="17" spans="1:81">
      <c r="A17" s="80" t="s">
        <v>1901</v>
      </c>
      <c r="B17" s="80">
        <v>332</v>
      </c>
      <c r="C17" s="80">
        <v>9</v>
      </c>
      <c r="D17" s="80">
        <v>20</v>
      </c>
      <c r="E17" s="80">
        <v>2012</v>
      </c>
      <c r="F17" s="80" t="s">
        <v>88</v>
      </c>
      <c r="G17" s="80" t="s">
        <v>1892</v>
      </c>
      <c r="H17" s="80" t="s">
        <v>1893</v>
      </c>
      <c r="I17" s="177"/>
      <c r="J17" s="81">
        <v>18.065851636958453</v>
      </c>
      <c r="K17" s="81">
        <v>0.99685523210554894</v>
      </c>
      <c r="L17" s="81">
        <v>6.8305035458649428</v>
      </c>
      <c r="M17" s="81">
        <v>7.9921639498918102</v>
      </c>
      <c r="N17" s="81">
        <v>13.444678955212824</v>
      </c>
      <c r="O17" s="81">
        <v>9.3036094350367637</v>
      </c>
      <c r="P17" s="81">
        <v>10.067686784229988</v>
      </c>
      <c r="Q17" s="81">
        <v>0.60654538369908817</v>
      </c>
      <c r="R17" s="81">
        <v>0</v>
      </c>
      <c r="S17" s="81">
        <v>1.0180275388408548</v>
      </c>
      <c r="T17" s="82"/>
      <c r="U17" s="81">
        <v>2192466</v>
      </c>
      <c r="V17" s="81">
        <v>386</v>
      </c>
      <c r="W17" s="81">
        <v>172</v>
      </c>
      <c r="X17" s="81">
        <v>1515</v>
      </c>
      <c r="Y17" s="81">
        <v>2402</v>
      </c>
      <c r="Z17" s="81">
        <v>4866</v>
      </c>
      <c r="AA17" s="81">
        <v>2023</v>
      </c>
      <c r="AB17" s="81">
        <v>7955</v>
      </c>
      <c r="AC17" s="81">
        <v>0</v>
      </c>
      <c r="AD17" s="81">
        <v>1.0180275388408548</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0</v>
      </c>
      <c r="BL17" s="81">
        <v>0</v>
      </c>
      <c r="BM17" s="82"/>
      <c r="BN17" s="81">
        <v>0</v>
      </c>
      <c r="BO17" s="81">
        <v>0</v>
      </c>
      <c r="BP17" s="81">
        <v>0</v>
      </c>
      <c r="BQ17" s="81">
        <v>0</v>
      </c>
      <c r="BR17" s="81">
        <v>0</v>
      </c>
      <c r="BS17" s="81">
        <v>0</v>
      </c>
      <c r="BT17"/>
      <c r="BU17" s="80">
        <v>0</v>
      </c>
      <c r="BV17" s="80">
        <v>0</v>
      </c>
      <c r="BW17" s="80">
        <v>0</v>
      </c>
      <c r="BX17" s="80">
        <v>0</v>
      </c>
      <c r="BY17" s="80">
        <v>0</v>
      </c>
      <c r="BZ17" s="80">
        <v>0</v>
      </c>
      <c r="CA17" s="80">
        <v>0</v>
      </c>
      <c r="CB17" s="80">
        <v>0</v>
      </c>
      <c r="CC17" s="80">
        <v>0</v>
      </c>
    </row>
    <row r="18" spans="1:81">
      <c r="A18" s="80" t="s">
        <v>1902</v>
      </c>
      <c r="B18" s="80">
        <v>333</v>
      </c>
      <c r="C18" s="80">
        <v>10</v>
      </c>
      <c r="D18" s="80">
        <v>20</v>
      </c>
      <c r="E18" s="80">
        <v>2013</v>
      </c>
      <c r="F18" s="80" t="s">
        <v>89</v>
      </c>
      <c r="G18" s="80" t="s">
        <v>1892</v>
      </c>
      <c r="H18" s="80" t="s">
        <v>1893</v>
      </c>
      <c r="I18" s="177"/>
      <c r="J18" s="81">
        <v>14.387975540590579</v>
      </c>
      <c r="K18" s="81">
        <v>0.8598456914151239</v>
      </c>
      <c r="L18" s="81">
        <v>6.2397513659920181</v>
      </c>
      <c r="M18" s="81">
        <v>7.6665037840859718</v>
      </c>
      <c r="N18" s="81">
        <v>14.133441030516535</v>
      </c>
      <c r="O18" s="81">
        <v>8.8528969551617074</v>
      </c>
      <c r="P18" s="81">
        <v>10.015704198755952</v>
      </c>
      <c r="Q18" s="81">
        <v>0.60887077323027983</v>
      </c>
      <c r="R18" s="81">
        <v>0</v>
      </c>
      <c r="S18" s="81">
        <v>0.87382042219757949</v>
      </c>
      <c r="T18" s="82"/>
      <c r="U18" s="81">
        <v>1712239</v>
      </c>
      <c r="V18" s="81">
        <v>386</v>
      </c>
      <c r="W18" s="81">
        <v>172</v>
      </c>
      <c r="X18" s="81">
        <v>1515</v>
      </c>
      <c r="Y18" s="81">
        <v>2397</v>
      </c>
      <c r="Z18" s="81">
        <v>4837</v>
      </c>
      <c r="AA18" s="81">
        <v>2005</v>
      </c>
      <c r="AB18" s="81">
        <v>7871</v>
      </c>
      <c r="AC18" s="81">
        <v>0</v>
      </c>
      <c r="AD18" s="81">
        <v>0.87382042219757949</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0</v>
      </c>
      <c r="BL18" s="81">
        <v>0</v>
      </c>
      <c r="BM18" s="82"/>
      <c r="BN18" s="81">
        <v>0</v>
      </c>
      <c r="BO18" s="81">
        <v>0</v>
      </c>
      <c r="BP18" s="81">
        <v>0</v>
      </c>
      <c r="BQ18" s="81">
        <v>0</v>
      </c>
      <c r="BR18" s="81">
        <v>0</v>
      </c>
      <c r="BS18" s="81">
        <v>0</v>
      </c>
      <c r="BT18"/>
      <c r="BU18" s="80">
        <v>0</v>
      </c>
      <c r="BV18" s="80">
        <v>0</v>
      </c>
      <c r="BW18" s="80">
        <v>0</v>
      </c>
      <c r="BX18" s="80">
        <v>0</v>
      </c>
      <c r="BY18" s="80">
        <v>0</v>
      </c>
      <c r="BZ18" s="80">
        <v>0</v>
      </c>
      <c r="CA18" s="80">
        <v>0</v>
      </c>
      <c r="CB18" s="80">
        <v>0</v>
      </c>
      <c r="CC18" s="80">
        <v>0</v>
      </c>
    </row>
    <row r="19" spans="1:81">
      <c r="A19" s="80" t="s">
        <v>1903</v>
      </c>
      <c r="B19" s="80">
        <v>334</v>
      </c>
      <c r="C19" s="80">
        <v>11</v>
      </c>
      <c r="D19" s="80">
        <v>20</v>
      </c>
      <c r="E19" s="80">
        <v>2014</v>
      </c>
      <c r="F19" s="80" t="s">
        <v>90</v>
      </c>
      <c r="G19" s="80" t="s">
        <v>1892</v>
      </c>
      <c r="H19" s="80" t="s">
        <v>1893</v>
      </c>
      <c r="I19" s="177"/>
      <c r="J19" s="81">
        <v>12.563138200362731</v>
      </c>
      <c r="K19" s="81">
        <v>0.8362270958571496</v>
      </c>
      <c r="L19" s="81">
        <v>5.9802912029502977</v>
      </c>
      <c r="M19" s="81">
        <v>8.1100159966578165</v>
      </c>
      <c r="N19" s="81">
        <v>12.31067160105383</v>
      </c>
      <c r="O19" s="81">
        <v>8.3430635246353635</v>
      </c>
      <c r="P19" s="81">
        <v>9.9372417562982776</v>
      </c>
      <c r="Q19" s="81">
        <v>0.57060179025274638</v>
      </c>
      <c r="R19" s="81">
        <v>0</v>
      </c>
      <c r="S19" s="81">
        <v>0.82879766972399738</v>
      </c>
      <c r="T19" s="82"/>
      <c r="U19" s="81">
        <v>1790130</v>
      </c>
      <c r="V19" s="81">
        <v>343</v>
      </c>
      <c r="W19" s="81">
        <v>136</v>
      </c>
      <c r="X19" s="81">
        <v>1593</v>
      </c>
      <c r="Y19" s="81">
        <v>2392</v>
      </c>
      <c r="Z19" s="81">
        <v>4801</v>
      </c>
      <c r="AA19" s="81">
        <v>1979</v>
      </c>
      <c r="AB19" s="81">
        <v>7688</v>
      </c>
      <c r="AC19" s="81">
        <v>0</v>
      </c>
      <c r="AD19" s="81">
        <v>0.82879766972399738</v>
      </c>
      <c r="AE19" s="82"/>
      <c r="AF19" s="81">
        <v>17151930.045300249</v>
      </c>
      <c r="AG19" s="81">
        <v>653685.25920250022</v>
      </c>
      <c r="AH19" s="81">
        <v>1446433.0187054647</v>
      </c>
      <c r="AI19" s="81">
        <v>9465265.9212283269</v>
      </c>
      <c r="AJ19" s="81">
        <v>14246468.541597528</v>
      </c>
      <c r="AK19" s="81">
        <v>0</v>
      </c>
      <c r="AL19" s="81">
        <v>0</v>
      </c>
      <c r="AM19" s="81">
        <v>1055447.5165633296</v>
      </c>
      <c r="AN19" s="81">
        <v>0</v>
      </c>
      <c r="AO19" s="81">
        <v>0</v>
      </c>
      <c r="AP19" s="82"/>
      <c r="AQ19" s="81">
        <v>74</v>
      </c>
      <c r="AR19" s="81">
        <v>3</v>
      </c>
      <c r="AS19" s="81">
        <v>0</v>
      </c>
      <c r="AT19" s="81">
        <v>0</v>
      </c>
      <c r="AU19" s="81">
        <v>0</v>
      </c>
      <c r="AV19" s="81">
        <v>0</v>
      </c>
      <c r="AW19" s="81" t="s">
        <v>564</v>
      </c>
      <c r="AX19" s="82"/>
      <c r="AY19" s="81">
        <v>303.3</v>
      </c>
      <c r="AZ19" s="81">
        <v>114.9</v>
      </c>
      <c r="BA19" s="81">
        <v>0</v>
      </c>
      <c r="BB19" s="81">
        <v>0</v>
      </c>
      <c r="BC19" s="81">
        <v>0</v>
      </c>
      <c r="BD19" s="81">
        <v>0</v>
      </c>
      <c r="BE19" s="81" t="s">
        <v>564</v>
      </c>
      <c r="BF19" s="82"/>
      <c r="BG19" s="81">
        <v>0</v>
      </c>
      <c r="BH19" s="81">
        <v>0</v>
      </c>
      <c r="BI19" s="81">
        <v>0</v>
      </c>
      <c r="BJ19" s="81">
        <v>0</v>
      </c>
      <c r="BK19" s="81">
        <v>0</v>
      </c>
      <c r="BL19" s="81">
        <v>0</v>
      </c>
      <c r="BM19" s="82"/>
      <c r="BN19" s="81">
        <v>0</v>
      </c>
      <c r="BO19" s="81">
        <v>0</v>
      </c>
      <c r="BP19" s="81">
        <v>0</v>
      </c>
      <c r="BQ19" s="81">
        <v>0</v>
      </c>
      <c r="BR19" s="81">
        <v>0</v>
      </c>
      <c r="BS19" s="81">
        <v>0</v>
      </c>
      <c r="BT19"/>
      <c r="BU19" s="80">
        <v>0</v>
      </c>
      <c r="BV19" s="80">
        <v>0</v>
      </c>
      <c r="BW19" s="80">
        <v>0</v>
      </c>
      <c r="BX19" s="80">
        <v>0</v>
      </c>
      <c r="BY19" s="80">
        <v>0</v>
      </c>
      <c r="BZ19" s="80">
        <v>0</v>
      </c>
      <c r="CA19" s="80">
        <v>0</v>
      </c>
      <c r="CB19" s="80">
        <v>0</v>
      </c>
      <c r="CC19" s="80">
        <v>0</v>
      </c>
    </row>
    <row r="20" spans="1:81">
      <c r="A20" s="80" t="s">
        <v>1904</v>
      </c>
      <c r="B20" s="80">
        <v>335</v>
      </c>
      <c r="C20" s="80">
        <v>12</v>
      </c>
      <c r="D20" s="80">
        <v>20</v>
      </c>
      <c r="E20" s="80">
        <v>2015</v>
      </c>
      <c r="F20" s="80" t="s">
        <v>91</v>
      </c>
      <c r="G20" s="80" t="s">
        <v>1892</v>
      </c>
      <c r="H20" s="80" t="s">
        <v>1893</v>
      </c>
      <c r="I20" s="177"/>
      <c r="J20" s="81">
        <v>12.85685435333005</v>
      </c>
      <c r="K20" s="81">
        <v>0.84661292660812326</v>
      </c>
      <c r="L20" s="81">
        <v>6.0815766048322155</v>
      </c>
      <c r="M20" s="81">
        <v>8.2995506538216954</v>
      </c>
      <c r="N20" s="81">
        <v>11.06825889446967</v>
      </c>
      <c r="O20" s="81">
        <v>8.2238597511753149</v>
      </c>
      <c r="P20" s="81">
        <v>9.9551111366364911</v>
      </c>
      <c r="Q20" s="81">
        <v>0.54878206410973596</v>
      </c>
      <c r="R20" s="81">
        <v>0</v>
      </c>
      <c r="S20" s="81">
        <v>1.0226087682744998</v>
      </c>
      <c r="T20" s="82"/>
      <c r="U20" s="81">
        <v>1800549</v>
      </c>
      <c r="V20" s="81">
        <v>343</v>
      </c>
      <c r="W20" s="81">
        <v>136</v>
      </c>
      <c r="X20" s="81">
        <v>1593</v>
      </c>
      <c r="Y20" s="81">
        <v>2394</v>
      </c>
      <c r="Z20" s="81">
        <v>4778</v>
      </c>
      <c r="AA20" s="81">
        <v>1981</v>
      </c>
      <c r="AB20" s="81">
        <v>7553</v>
      </c>
      <c r="AC20" s="81">
        <v>0</v>
      </c>
      <c r="AD20" s="81">
        <v>1.0226087682744998</v>
      </c>
      <c r="AE20" s="82"/>
      <c r="AF20" s="81">
        <v>17921819.580500219</v>
      </c>
      <c r="AG20" s="81">
        <v>610963.69906839356</v>
      </c>
      <c r="AH20" s="81">
        <v>1202018.8872182104</v>
      </c>
      <c r="AI20" s="81">
        <v>10677491.36467349</v>
      </c>
      <c r="AJ20" s="81">
        <v>13360861.85844308</v>
      </c>
      <c r="AK20" s="81">
        <v>0</v>
      </c>
      <c r="AL20" s="81">
        <v>0</v>
      </c>
      <c r="AM20" s="81">
        <v>1035106.9663566446</v>
      </c>
      <c r="AN20" s="81">
        <v>0</v>
      </c>
      <c r="AO20" s="81">
        <v>0</v>
      </c>
      <c r="AP20" s="82"/>
      <c r="AQ20" s="81">
        <v>83</v>
      </c>
      <c r="AR20" s="81">
        <v>3</v>
      </c>
      <c r="AS20" s="81">
        <v>0</v>
      </c>
      <c r="AT20" s="81">
        <v>0</v>
      </c>
      <c r="AU20" s="81">
        <v>0</v>
      </c>
      <c r="AV20" s="81">
        <v>0</v>
      </c>
      <c r="AW20" s="81" t="s">
        <v>564</v>
      </c>
      <c r="AX20" s="82"/>
      <c r="AY20" s="81">
        <v>348.7</v>
      </c>
      <c r="AZ20" s="81">
        <v>114.9</v>
      </c>
      <c r="BA20" s="81">
        <v>0</v>
      </c>
      <c r="BB20" s="81">
        <v>0</v>
      </c>
      <c r="BC20" s="81">
        <v>0</v>
      </c>
      <c r="BD20" s="81">
        <v>0</v>
      </c>
      <c r="BE20" s="81" t="s">
        <v>564</v>
      </c>
      <c r="BF20" s="82"/>
      <c r="BG20" s="81">
        <v>0</v>
      </c>
      <c r="BH20" s="81">
        <v>0</v>
      </c>
      <c r="BI20" s="81">
        <v>0</v>
      </c>
      <c r="BJ20" s="81">
        <v>0</v>
      </c>
      <c r="BK20" s="81">
        <v>0</v>
      </c>
      <c r="BL20" s="81">
        <v>0</v>
      </c>
      <c r="BM20" s="82"/>
      <c r="BN20" s="81">
        <v>0</v>
      </c>
      <c r="BO20" s="81">
        <v>0</v>
      </c>
      <c r="BP20" s="81">
        <v>0</v>
      </c>
      <c r="BQ20" s="81">
        <v>0</v>
      </c>
      <c r="BR20" s="81">
        <v>0</v>
      </c>
      <c r="BS20" s="81">
        <v>0</v>
      </c>
      <c r="BT20"/>
      <c r="BU20" s="80">
        <v>0</v>
      </c>
      <c r="BV20" s="80">
        <v>0</v>
      </c>
      <c r="BW20" s="80">
        <v>0</v>
      </c>
      <c r="BX20" s="80">
        <v>0</v>
      </c>
      <c r="BY20" s="80">
        <v>0</v>
      </c>
      <c r="BZ20" s="80">
        <v>0</v>
      </c>
      <c r="CA20" s="80">
        <v>0</v>
      </c>
      <c r="CB20" s="80">
        <v>0</v>
      </c>
      <c r="CC20" s="80">
        <v>0</v>
      </c>
    </row>
    <row r="21" spans="1:81">
      <c r="A21" s="80" t="s">
        <v>1905</v>
      </c>
      <c r="B21" s="80">
        <v>336</v>
      </c>
      <c r="C21" s="80">
        <v>13</v>
      </c>
      <c r="D21" s="80">
        <v>20</v>
      </c>
      <c r="E21" s="80">
        <v>2016</v>
      </c>
      <c r="F21" s="80" t="s">
        <v>92</v>
      </c>
      <c r="G21" s="80" t="s">
        <v>1892</v>
      </c>
      <c r="H21" s="80" t="s">
        <v>1893</v>
      </c>
      <c r="I21" s="177"/>
      <c r="J21" s="81">
        <v>12.413241426875343</v>
      </c>
      <c r="K21" s="81">
        <v>0.84547752255534669</v>
      </c>
      <c r="L21" s="81">
        <v>7.1000624208759593</v>
      </c>
      <c r="M21" s="81">
        <v>7.066103515605489</v>
      </c>
      <c r="N21" s="81">
        <v>11.001174022399816</v>
      </c>
      <c r="O21" s="81">
        <v>8.1494981234589901</v>
      </c>
      <c r="P21" s="81">
        <v>10.198457339593446</v>
      </c>
      <c r="Q21" s="81">
        <v>0.525219759102312</v>
      </c>
      <c r="R21" s="81">
        <v>0</v>
      </c>
      <c r="S21" s="81">
        <v>1.0430554817399809</v>
      </c>
      <c r="T21" s="82"/>
      <c r="U21" s="81">
        <v>1847209</v>
      </c>
      <c r="V21" s="81">
        <v>343</v>
      </c>
      <c r="W21" s="81">
        <v>136</v>
      </c>
      <c r="X21" s="81">
        <v>1593</v>
      </c>
      <c r="Y21" s="81">
        <v>2392</v>
      </c>
      <c r="Z21" s="81">
        <v>4793</v>
      </c>
      <c r="AA21" s="81">
        <v>2099</v>
      </c>
      <c r="AB21" s="81">
        <v>7436</v>
      </c>
      <c r="AC21" s="81">
        <v>0</v>
      </c>
      <c r="AD21" s="81">
        <v>1.0430554817399811</v>
      </c>
      <c r="AE21" s="82"/>
      <c r="AF21" s="81">
        <v>17300777.043404151</v>
      </c>
      <c r="AG21" s="81">
        <v>591659.15710925579</v>
      </c>
      <c r="AH21" s="81">
        <v>1068576.11200337</v>
      </c>
      <c r="AI21" s="81">
        <v>9902218.1431441139</v>
      </c>
      <c r="AJ21" s="81">
        <v>11989740.245639831</v>
      </c>
      <c r="AK21" s="81">
        <v>0</v>
      </c>
      <c r="AL21" s="81">
        <v>0</v>
      </c>
      <c r="AM21" s="81">
        <v>1019864.326578435</v>
      </c>
      <c r="AN21" s="81">
        <v>0</v>
      </c>
      <c r="AO21" s="81">
        <v>0</v>
      </c>
      <c r="AP21" s="82"/>
      <c r="AQ21" s="81">
        <v>89</v>
      </c>
      <c r="AR21" s="81">
        <v>4</v>
      </c>
      <c r="AS21" s="81">
        <v>0</v>
      </c>
      <c r="AT21" s="81">
        <v>0</v>
      </c>
      <c r="AU21" s="81">
        <v>0</v>
      </c>
      <c r="AV21" s="81">
        <v>0</v>
      </c>
      <c r="AW21" s="81" t="s">
        <v>564</v>
      </c>
      <c r="AX21" s="82"/>
      <c r="AY21" s="81">
        <v>378.3</v>
      </c>
      <c r="AZ21" s="81">
        <v>125.9</v>
      </c>
      <c r="BA21" s="81">
        <v>0</v>
      </c>
      <c r="BB21" s="81">
        <v>0</v>
      </c>
      <c r="BC21" s="81">
        <v>0</v>
      </c>
      <c r="BD21" s="81">
        <v>0</v>
      </c>
      <c r="BE21" s="81" t="s">
        <v>564</v>
      </c>
      <c r="BF21" s="82"/>
      <c r="BG21" s="81">
        <v>0</v>
      </c>
      <c r="BH21" s="81">
        <v>0</v>
      </c>
      <c r="BI21" s="81">
        <v>0</v>
      </c>
      <c r="BJ21" s="81">
        <v>0</v>
      </c>
      <c r="BK21" s="81">
        <v>0</v>
      </c>
      <c r="BL21" s="81">
        <v>0</v>
      </c>
      <c r="BM21" s="82"/>
      <c r="BN21" s="81">
        <v>0</v>
      </c>
      <c r="BO21" s="81">
        <v>0</v>
      </c>
      <c r="BP21" s="81">
        <v>0</v>
      </c>
      <c r="BQ21" s="81">
        <v>0</v>
      </c>
      <c r="BR21" s="81">
        <v>0</v>
      </c>
      <c r="BS21" s="81">
        <v>0</v>
      </c>
      <c r="BT21"/>
      <c r="BU21" s="80">
        <v>0</v>
      </c>
      <c r="BV21" s="80">
        <v>0</v>
      </c>
      <c r="BW21" s="80">
        <v>0</v>
      </c>
      <c r="BX21" s="80">
        <v>0</v>
      </c>
      <c r="BY21" s="80">
        <v>0</v>
      </c>
      <c r="BZ21" s="80">
        <v>0</v>
      </c>
      <c r="CA21" s="80">
        <v>0</v>
      </c>
      <c r="CB21" s="80">
        <v>0</v>
      </c>
      <c r="CC21" s="80">
        <v>0</v>
      </c>
    </row>
    <row r="22" spans="1:81">
      <c r="A22" s="80" t="s">
        <v>1906</v>
      </c>
      <c r="B22" s="80">
        <v>337</v>
      </c>
      <c r="C22" s="80">
        <v>14</v>
      </c>
      <c r="D22" s="80">
        <v>20</v>
      </c>
      <c r="E22" s="80">
        <v>2017</v>
      </c>
      <c r="F22" s="80" t="s">
        <v>71</v>
      </c>
      <c r="G22" s="80" t="s">
        <v>1892</v>
      </c>
      <c r="H22" s="80" t="s">
        <v>1893</v>
      </c>
      <c r="I22" s="177"/>
      <c r="J22" s="81">
        <v>12.392864320163959</v>
      </c>
      <c r="K22" s="81">
        <v>0.81256594660139636</v>
      </c>
      <c r="L22" s="81">
        <v>6.3060178045473227</v>
      </c>
      <c r="M22" s="81">
        <v>6.1021911156133468</v>
      </c>
      <c r="N22" s="81">
        <v>11.567289560760599</v>
      </c>
      <c r="O22" s="81">
        <v>7.9864118863959757</v>
      </c>
      <c r="P22" s="81">
        <v>10.08557431742868</v>
      </c>
      <c r="Q22" s="81">
        <v>0.49784350247026282</v>
      </c>
      <c r="R22" s="81">
        <v>0</v>
      </c>
      <c r="S22" s="81">
        <v>1.3432749214455046</v>
      </c>
      <c r="T22" s="82"/>
      <c r="U22" s="81">
        <v>2126700</v>
      </c>
      <c r="V22" s="81">
        <v>343</v>
      </c>
      <c r="W22" s="81">
        <v>136</v>
      </c>
      <c r="X22" s="81">
        <v>1593</v>
      </c>
      <c r="Y22" s="81">
        <v>2376</v>
      </c>
      <c r="Z22" s="81">
        <v>4775</v>
      </c>
      <c r="AA22" s="81">
        <v>2089</v>
      </c>
      <c r="AB22" s="81">
        <v>7289</v>
      </c>
      <c r="AC22" s="81">
        <v>0</v>
      </c>
      <c r="AD22" s="81">
        <v>1.3432749214455051</v>
      </c>
      <c r="AE22" s="82"/>
      <c r="AF22" s="81">
        <v>17858916.169577569</v>
      </c>
      <c r="AG22" s="81">
        <v>579787.30802397477</v>
      </c>
      <c r="AH22" s="81">
        <v>1273435.385391383</v>
      </c>
      <c r="AI22" s="81">
        <v>8954742.0282885786</v>
      </c>
      <c r="AJ22" s="81">
        <v>13500728.753078111</v>
      </c>
      <c r="AK22" s="81">
        <v>0</v>
      </c>
      <c r="AL22" s="81">
        <v>0</v>
      </c>
      <c r="AM22" s="81">
        <v>1001267.204176703</v>
      </c>
      <c r="AN22" s="81">
        <v>0</v>
      </c>
      <c r="AO22" s="81">
        <v>0</v>
      </c>
      <c r="AP22" s="82"/>
      <c r="AQ22" s="81">
        <v>93</v>
      </c>
      <c r="AR22" s="81">
        <v>4</v>
      </c>
      <c r="AS22" s="81">
        <v>0</v>
      </c>
      <c r="AT22" s="81">
        <v>0</v>
      </c>
      <c r="AU22" s="81">
        <v>0</v>
      </c>
      <c r="AV22" s="81">
        <v>0</v>
      </c>
      <c r="AW22" s="81" t="s">
        <v>564</v>
      </c>
      <c r="AX22" s="82"/>
      <c r="AY22" s="81">
        <v>397.8</v>
      </c>
      <c r="AZ22" s="81">
        <v>125.9</v>
      </c>
      <c r="BA22" s="81">
        <v>0</v>
      </c>
      <c r="BB22" s="81">
        <v>0</v>
      </c>
      <c r="BC22" s="81">
        <v>0</v>
      </c>
      <c r="BD22" s="81">
        <v>0</v>
      </c>
      <c r="BE22" s="81" t="s">
        <v>564</v>
      </c>
      <c r="BF22" s="82"/>
      <c r="BG22" s="81">
        <v>0</v>
      </c>
      <c r="BH22" s="81">
        <v>0</v>
      </c>
      <c r="BI22" s="81">
        <v>0</v>
      </c>
      <c r="BJ22" s="81">
        <v>0</v>
      </c>
      <c r="BK22" s="81">
        <v>0</v>
      </c>
      <c r="BL22" s="81">
        <v>0</v>
      </c>
      <c r="BM22" s="82"/>
      <c r="BN22" s="81">
        <v>0</v>
      </c>
      <c r="BO22" s="81">
        <v>0</v>
      </c>
      <c r="BP22" s="81">
        <v>0</v>
      </c>
      <c r="BQ22" s="81">
        <v>0</v>
      </c>
      <c r="BR22" s="81">
        <v>0</v>
      </c>
      <c r="BS22" s="81">
        <v>0</v>
      </c>
      <c r="BT22"/>
      <c r="BU22" s="80">
        <v>0</v>
      </c>
      <c r="BV22" s="80">
        <v>0</v>
      </c>
      <c r="BW22" s="80">
        <v>0</v>
      </c>
      <c r="BX22" s="80">
        <v>0</v>
      </c>
      <c r="BY22" s="80">
        <v>0</v>
      </c>
      <c r="BZ22" s="80">
        <v>0</v>
      </c>
      <c r="CA22" s="80">
        <v>0</v>
      </c>
      <c r="CB22" s="80">
        <v>0</v>
      </c>
      <c r="CC22" s="80">
        <v>0</v>
      </c>
    </row>
    <row r="23" spans="1:81">
      <c r="A23" s="80" t="s">
        <v>1907</v>
      </c>
      <c r="B23" s="80">
        <v>338</v>
      </c>
      <c r="C23" s="80">
        <v>15</v>
      </c>
      <c r="D23" s="80">
        <v>20</v>
      </c>
      <c r="E23" s="80">
        <v>2018</v>
      </c>
      <c r="F23" s="80" t="s">
        <v>93</v>
      </c>
      <c r="G23" s="80" t="s">
        <v>1892</v>
      </c>
      <c r="H23" s="80" t="s">
        <v>1893</v>
      </c>
      <c r="I23" s="177"/>
      <c r="J23" s="81">
        <v>13.176438687541939</v>
      </c>
      <c r="K23" s="81">
        <v>0.77149806866846704</v>
      </c>
      <c r="L23" s="81">
        <v>5.819130016833034</v>
      </c>
      <c r="M23" s="81">
        <v>6.1653945192400075</v>
      </c>
      <c r="N23" s="81">
        <v>10.380837870206481</v>
      </c>
      <c r="O23" s="81">
        <v>7.7805664384810251</v>
      </c>
      <c r="P23" s="81">
        <v>9.913481839266332</v>
      </c>
      <c r="Q23" s="81">
        <v>0.45335402539952419</v>
      </c>
      <c r="R23" s="81">
        <v>0</v>
      </c>
      <c r="S23" s="81">
        <v>1.2857763272957987</v>
      </c>
      <c r="T23" s="82"/>
      <c r="U23" s="81">
        <v>2148219</v>
      </c>
      <c r="V23" s="81">
        <v>343</v>
      </c>
      <c r="W23" s="81">
        <v>136</v>
      </c>
      <c r="X23" s="81">
        <v>1593</v>
      </c>
      <c r="Y23" s="81">
        <v>2367</v>
      </c>
      <c r="Z23" s="81">
        <v>4741</v>
      </c>
      <c r="AA23" s="81">
        <v>2074</v>
      </c>
      <c r="AB23" s="81">
        <v>7153</v>
      </c>
      <c r="AC23" s="81">
        <v>0</v>
      </c>
      <c r="AD23" s="81">
        <v>1.2857763272957989</v>
      </c>
      <c r="AE23" s="82"/>
      <c r="AF23" s="81">
        <v>18862401.834968269</v>
      </c>
      <c r="AG23" s="81">
        <v>515292.42210965609</v>
      </c>
      <c r="AH23" s="81">
        <v>1208349.8867170659</v>
      </c>
      <c r="AI23" s="81">
        <v>8858973.0535338707</v>
      </c>
      <c r="AJ23" s="81">
        <v>12636218.069087779</v>
      </c>
      <c r="AK23" s="81">
        <v>0</v>
      </c>
      <c r="AL23" s="81">
        <v>0</v>
      </c>
      <c r="AM23" s="81">
        <v>984618.39492042421</v>
      </c>
      <c r="AN23" s="81">
        <v>0</v>
      </c>
      <c r="AO23" s="81">
        <v>0</v>
      </c>
      <c r="AP23" s="82"/>
      <c r="AQ23" s="81">
        <v>96</v>
      </c>
      <c r="AR23" s="81">
        <v>5</v>
      </c>
      <c r="AS23" s="81">
        <v>0</v>
      </c>
      <c r="AT23" s="81">
        <v>1</v>
      </c>
      <c r="AU23" s="81">
        <v>0</v>
      </c>
      <c r="AV23" s="81">
        <v>0</v>
      </c>
      <c r="AW23" s="81" t="s">
        <v>564</v>
      </c>
      <c r="AX23" s="82"/>
      <c r="AY23" s="81">
        <v>418.40000000000009</v>
      </c>
      <c r="AZ23" s="81">
        <v>459</v>
      </c>
      <c r="BA23" s="81">
        <v>0</v>
      </c>
      <c r="BB23" s="81">
        <v>43</v>
      </c>
      <c r="BC23" s="81">
        <v>0</v>
      </c>
      <c r="BD23" s="81">
        <v>0</v>
      </c>
      <c r="BE23" s="81" t="s">
        <v>564</v>
      </c>
      <c r="BF23" s="82"/>
      <c r="BG23" s="81">
        <v>0</v>
      </c>
      <c r="BH23" s="81">
        <v>0</v>
      </c>
      <c r="BI23" s="81">
        <v>0</v>
      </c>
      <c r="BJ23" s="81">
        <v>0</v>
      </c>
      <c r="BK23" s="81">
        <v>0</v>
      </c>
      <c r="BL23" s="81">
        <v>0</v>
      </c>
      <c r="BM23" s="82"/>
      <c r="BN23" s="81">
        <v>0</v>
      </c>
      <c r="BO23" s="81">
        <v>0</v>
      </c>
      <c r="BP23" s="81">
        <v>0</v>
      </c>
      <c r="BQ23" s="81">
        <v>0</v>
      </c>
      <c r="BR23" s="81">
        <v>0</v>
      </c>
      <c r="BS23" s="81">
        <v>0</v>
      </c>
      <c r="BT23"/>
      <c r="BU23" s="80">
        <v>0</v>
      </c>
      <c r="BV23" s="80">
        <v>0</v>
      </c>
      <c r="BW23" s="80">
        <v>0</v>
      </c>
      <c r="BX23" s="80">
        <v>0</v>
      </c>
      <c r="BY23" s="80">
        <v>0</v>
      </c>
      <c r="BZ23" s="80">
        <v>0</v>
      </c>
      <c r="CA23" s="80">
        <v>0</v>
      </c>
      <c r="CB23" s="80">
        <v>0</v>
      </c>
      <c r="CC23" s="80">
        <v>0</v>
      </c>
    </row>
    <row r="24" spans="1:81">
      <c r="A24" s="80" t="s">
        <v>1908</v>
      </c>
      <c r="B24" s="80">
        <v>339</v>
      </c>
      <c r="C24" s="80">
        <v>16</v>
      </c>
      <c r="D24" s="80">
        <v>20</v>
      </c>
      <c r="E24" s="80">
        <v>2019</v>
      </c>
      <c r="F24" s="80" t="s">
        <v>73</v>
      </c>
      <c r="G24" s="80" t="s">
        <v>1892</v>
      </c>
      <c r="H24" s="80" t="s">
        <v>1893</v>
      </c>
      <c r="I24" s="177"/>
      <c r="J24" s="81">
        <v>10.888948025730972</v>
      </c>
      <c r="K24" s="81">
        <v>0.71349526833188848</v>
      </c>
      <c r="L24" s="81">
        <v>5.878148050847197</v>
      </c>
      <c r="M24" s="81">
        <v>6.0458771622928911</v>
      </c>
      <c r="N24" s="81">
        <v>9.9384895614338014</v>
      </c>
      <c r="O24" s="81">
        <v>7.4768173677600949</v>
      </c>
      <c r="P24" s="81">
        <v>9.2514010421500625</v>
      </c>
      <c r="Q24" s="81">
        <v>0.43115931517657125</v>
      </c>
      <c r="R24" s="81">
        <v>0</v>
      </c>
      <c r="S24" s="81">
        <v>1.2131261712172707</v>
      </c>
      <c r="T24" s="82"/>
      <c r="U24" s="81">
        <v>2032032</v>
      </c>
      <c r="V24" s="81">
        <v>343</v>
      </c>
      <c r="W24" s="81">
        <v>136</v>
      </c>
      <c r="X24" s="81">
        <v>1593</v>
      </c>
      <c r="Y24" s="81">
        <v>2358</v>
      </c>
      <c r="Z24" s="81">
        <v>4681</v>
      </c>
      <c r="AA24" s="81">
        <v>1921</v>
      </c>
      <c r="AB24" s="81">
        <v>6987</v>
      </c>
      <c r="AC24" s="81">
        <v>0</v>
      </c>
      <c r="AD24" s="81">
        <v>1.213126171217271</v>
      </c>
      <c r="AE24" s="82"/>
      <c r="AF24" s="81">
        <v>15712400.231234459</v>
      </c>
      <c r="AG24" s="81">
        <v>498506.30617556872</v>
      </c>
      <c r="AH24" s="81">
        <v>1283891.288616332</v>
      </c>
      <c r="AI24" s="81">
        <v>8956494.323413128</v>
      </c>
      <c r="AJ24" s="81">
        <v>12224519.731973741</v>
      </c>
      <c r="AK24" s="81">
        <v>0</v>
      </c>
      <c r="AL24" s="81">
        <v>0</v>
      </c>
      <c r="AM24" s="81">
        <v>951576.8018921609</v>
      </c>
      <c r="AN24" s="81">
        <v>0</v>
      </c>
      <c r="AO24" s="81">
        <v>0</v>
      </c>
      <c r="AP24" s="82"/>
      <c r="AQ24" s="81">
        <v>103</v>
      </c>
      <c r="AR24" s="81">
        <v>6</v>
      </c>
      <c r="AS24" s="81">
        <v>0</v>
      </c>
      <c r="AT24" s="81">
        <v>1</v>
      </c>
      <c r="AU24" s="81">
        <v>0</v>
      </c>
      <c r="AV24" s="81">
        <v>0</v>
      </c>
      <c r="AW24" s="81" t="s">
        <v>564</v>
      </c>
      <c r="AX24" s="82"/>
      <c r="AY24" s="81">
        <v>452.7</v>
      </c>
      <c r="AZ24" s="81">
        <v>508.4</v>
      </c>
      <c r="BA24" s="81">
        <v>0</v>
      </c>
      <c r="BB24" s="81">
        <v>43.3</v>
      </c>
      <c r="BC24" s="81">
        <v>0</v>
      </c>
      <c r="BD24" s="81">
        <v>0</v>
      </c>
      <c r="BE24" s="81" t="s">
        <v>564</v>
      </c>
      <c r="BF24" s="82"/>
      <c r="BG24" s="81">
        <v>0</v>
      </c>
      <c r="BH24" s="81">
        <v>0</v>
      </c>
      <c r="BI24" s="81">
        <v>0</v>
      </c>
      <c r="BJ24" s="81">
        <v>0</v>
      </c>
      <c r="BK24" s="81">
        <v>0</v>
      </c>
      <c r="BL24" s="81">
        <v>0</v>
      </c>
      <c r="BM24" s="82"/>
      <c r="BN24" s="81">
        <v>0</v>
      </c>
      <c r="BO24" s="81">
        <v>0</v>
      </c>
      <c r="BP24" s="81">
        <v>0</v>
      </c>
      <c r="BQ24" s="81">
        <v>0</v>
      </c>
      <c r="BR24" s="81">
        <v>0</v>
      </c>
      <c r="BS24" s="81">
        <v>0</v>
      </c>
      <c r="BT24"/>
      <c r="BU24" s="80">
        <v>0</v>
      </c>
      <c r="BV24" s="80">
        <v>0</v>
      </c>
      <c r="BW24" s="80">
        <v>0</v>
      </c>
      <c r="BX24" s="80">
        <v>0</v>
      </c>
      <c r="BY24" s="80">
        <v>0</v>
      </c>
      <c r="BZ24" s="80">
        <v>0</v>
      </c>
      <c r="CA24" s="80">
        <v>0</v>
      </c>
      <c r="CB24" s="80">
        <v>0</v>
      </c>
      <c r="CC24" s="80">
        <v>0</v>
      </c>
    </row>
    <row r="25" spans="1:81">
      <c r="A25" s="80" t="s">
        <v>1909</v>
      </c>
      <c r="B25" s="80">
        <v>340</v>
      </c>
      <c r="C25" s="80">
        <v>17</v>
      </c>
      <c r="D25" s="80">
        <v>20</v>
      </c>
      <c r="E25" s="80">
        <v>2020</v>
      </c>
      <c r="F25" s="80" t="s">
        <v>218</v>
      </c>
      <c r="G25" s="80" t="s">
        <v>1892</v>
      </c>
      <c r="H25" s="80" t="s">
        <v>1893</v>
      </c>
      <c r="I25" s="177"/>
      <c r="J25" s="81">
        <v>10.67912275302837</v>
      </c>
      <c r="K25" s="81">
        <v>0.74351872613924508</v>
      </c>
      <c r="L25" s="81">
        <v>5.1302592154483531</v>
      </c>
      <c r="M25" s="81">
        <v>5.0180121117703083</v>
      </c>
      <c r="N25" s="81">
        <v>9.1788483287321583</v>
      </c>
      <c r="O25" s="81">
        <v>6.4779794333525604</v>
      </c>
      <c r="P25" s="81">
        <v>9.0823687698507491</v>
      </c>
      <c r="Q25" s="81">
        <v>0.40236467926019948</v>
      </c>
      <c r="R25" s="81">
        <v>0</v>
      </c>
      <c r="S25" s="81">
        <v>1.1357272014937101</v>
      </c>
      <c r="T25" s="82"/>
      <c r="U25" s="81">
        <v>2059201</v>
      </c>
      <c r="V25" s="81">
        <v>316</v>
      </c>
      <c r="W25" s="81">
        <v>150</v>
      </c>
      <c r="X25" s="81">
        <v>1345</v>
      </c>
      <c r="Y25" s="81">
        <v>2341</v>
      </c>
      <c r="Z25" s="81">
        <v>4629</v>
      </c>
      <c r="AA25" s="81">
        <v>2049</v>
      </c>
      <c r="AB25" s="81">
        <v>6824</v>
      </c>
      <c r="AC25" s="81">
        <v>0</v>
      </c>
      <c r="AD25" s="81">
        <v>1.1357272014937101</v>
      </c>
      <c r="AE25" s="82"/>
      <c r="AF25" s="81">
        <v>16690100.649320479</v>
      </c>
      <c r="AG25" s="81">
        <v>503804.23042813758</v>
      </c>
      <c r="AH25" s="81">
        <v>1269004.7671468183</v>
      </c>
      <c r="AI25" s="81">
        <v>7906234.73942554</v>
      </c>
      <c r="AJ25" s="81">
        <v>12386049.704728108</v>
      </c>
      <c r="AK25" s="81"/>
      <c r="AL25" s="81"/>
      <c r="AM25" s="81">
        <v>890607.81622130249</v>
      </c>
      <c r="AN25" s="81"/>
      <c r="AO25" s="81"/>
      <c r="AP25" s="82"/>
      <c r="AQ25" s="81">
        <v>107</v>
      </c>
      <c r="AR25" s="81">
        <v>6</v>
      </c>
      <c r="AS25" s="81">
        <v>0</v>
      </c>
      <c r="AT25" s="81">
        <v>1</v>
      </c>
      <c r="AU25" s="81">
        <v>0</v>
      </c>
      <c r="AV25" s="81">
        <v>1</v>
      </c>
      <c r="AW25" s="81">
        <v>0</v>
      </c>
      <c r="AX25" s="82"/>
      <c r="AY25" s="81">
        <v>479.00000000000011</v>
      </c>
      <c r="AZ25" s="81">
        <v>508.4</v>
      </c>
      <c r="BA25" s="81">
        <v>0</v>
      </c>
      <c r="BB25" s="81">
        <v>43.3</v>
      </c>
      <c r="BC25" s="81">
        <v>0</v>
      </c>
      <c r="BD25" s="81">
        <v>500</v>
      </c>
      <c r="BE25" s="81">
        <v>0</v>
      </c>
      <c r="BF25" s="82"/>
      <c r="BG25" s="81">
        <v>0</v>
      </c>
      <c r="BH25" s="81">
        <v>0</v>
      </c>
      <c r="BI25" s="81">
        <v>0</v>
      </c>
      <c r="BJ25" s="81">
        <v>0</v>
      </c>
      <c r="BK25" s="81">
        <v>0</v>
      </c>
      <c r="BL25" s="81">
        <v>0</v>
      </c>
      <c r="BM25" s="82"/>
      <c r="BN25" s="81">
        <v>0</v>
      </c>
      <c r="BO25" s="81">
        <v>0</v>
      </c>
      <c r="BP25" s="81">
        <v>0</v>
      </c>
      <c r="BQ25" s="81">
        <v>0</v>
      </c>
      <c r="BR25" s="81">
        <v>0</v>
      </c>
      <c r="BS25" s="81">
        <v>0</v>
      </c>
      <c r="BT25"/>
      <c r="BU25" s="80">
        <v>0</v>
      </c>
      <c r="BV25" s="80">
        <v>0</v>
      </c>
      <c r="BW25" s="80">
        <v>0</v>
      </c>
      <c r="BX25" s="80">
        <v>0</v>
      </c>
      <c r="BY25" s="80">
        <v>0</v>
      </c>
      <c r="BZ25" s="80">
        <v>0</v>
      </c>
      <c r="CA25" s="80">
        <v>0</v>
      </c>
      <c r="CB25" s="80">
        <v>0</v>
      </c>
      <c r="CC25" s="80">
        <v>0</v>
      </c>
    </row>
    <row r="26" spans="1:81">
      <c r="A26" s="80" t="s">
        <v>1910</v>
      </c>
      <c r="B26" s="80">
        <v>340</v>
      </c>
      <c r="C26" s="80">
        <v>18</v>
      </c>
      <c r="D26" s="80">
        <v>20</v>
      </c>
      <c r="E26" s="80">
        <v>2021</v>
      </c>
      <c r="F26" s="80" t="s">
        <v>75</v>
      </c>
      <c r="G26" s="174" t="s">
        <v>1892</v>
      </c>
      <c r="H26" s="80" t="s">
        <v>1893</v>
      </c>
      <c r="I26" s="177"/>
      <c r="J26" s="81">
        <v>16.105245224554185</v>
      </c>
      <c r="K26" s="81">
        <v>0.77427032266210527</v>
      </c>
      <c r="L26" s="81">
        <v>4.4574789727943056</v>
      </c>
      <c r="M26" s="81">
        <v>5.2448754364286652</v>
      </c>
      <c r="N26" s="81">
        <v>9.1637041203945095</v>
      </c>
      <c r="O26" s="81">
        <v>6.2191909083847356</v>
      </c>
      <c r="P26" s="81">
        <v>9.2496690404735524</v>
      </c>
      <c r="Q26" s="81">
        <v>0.39687033728112164</v>
      </c>
      <c r="R26" s="81">
        <v>0</v>
      </c>
      <c r="S26" s="81">
        <v>0.92110116199666636</v>
      </c>
      <c r="T26" s="82"/>
      <c r="U26" s="81">
        <v>3366204</v>
      </c>
      <c r="V26" s="81">
        <v>316</v>
      </c>
      <c r="W26" s="81">
        <v>150</v>
      </c>
      <c r="X26" s="81">
        <v>1345</v>
      </c>
      <c r="Y26" s="81">
        <v>2314</v>
      </c>
      <c r="Z26" s="81">
        <v>4576</v>
      </c>
      <c r="AA26" s="81">
        <v>2035</v>
      </c>
      <c r="AB26" s="81">
        <v>6651</v>
      </c>
      <c r="AC26" s="81">
        <v>0</v>
      </c>
      <c r="AD26" s="81">
        <v>0.92110116199666636</v>
      </c>
      <c r="AE26" s="82"/>
      <c r="AF26" s="81">
        <v>24258870.482099064</v>
      </c>
      <c r="AG26" s="81">
        <v>511110.42633210158</v>
      </c>
      <c r="AH26" s="81">
        <v>996947.10409079981</v>
      </c>
      <c r="AI26" s="81">
        <v>8120747.5230791671</v>
      </c>
      <c r="AJ26" s="81">
        <v>11817407.843989063</v>
      </c>
      <c r="AK26" s="81">
        <v>0</v>
      </c>
      <c r="AL26" s="81">
        <v>0</v>
      </c>
      <c r="AM26" s="81">
        <v>873036.11780969729</v>
      </c>
      <c r="AN26" s="81">
        <v>0</v>
      </c>
      <c r="AO26" s="81">
        <v>0</v>
      </c>
      <c r="AP26" s="82"/>
      <c r="AQ26" s="81">
        <v>109</v>
      </c>
      <c r="AR26" s="81">
        <v>6</v>
      </c>
      <c r="AS26" s="81">
        <v>0</v>
      </c>
      <c r="AT26" s="81">
        <v>1</v>
      </c>
      <c r="AU26" s="81">
        <v>0</v>
      </c>
      <c r="AV26" s="81">
        <v>1</v>
      </c>
      <c r="AW26" s="81"/>
      <c r="AX26" s="82"/>
      <c r="AY26" s="81">
        <v>492.00000000000011</v>
      </c>
      <c r="AZ26" s="81">
        <v>508.4</v>
      </c>
      <c r="BA26" s="81">
        <v>0</v>
      </c>
      <c r="BB26" s="81">
        <v>43.3</v>
      </c>
      <c r="BC26" s="81">
        <v>0</v>
      </c>
      <c r="BD26" s="81">
        <v>500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1911</v>
      </c>
      <c r="B27" s="80">
        <v>340</v>
      </c>
      <c r="C27" s="80">
        <v>19</v>
      </c>
      <c r="D27" s="80">
        <v>20</v>
      </c>
      <c r="E27" s="80">
        <v>2022</v>
      </c>
      <c r="F27" s="80" t="s">
        <v>568</v>
      </c>
      <c r="G27" s="174" t="s">
        <v>1892</v>
      </c>
      <c r="H27" s="80" t="s">
        <v>1893</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110</v>
      </c>
      <c r="AR27" s="81">
        <v>6</v>
      </c>
      <c r="AS27" s="81">
        <v>0</v>
      </c>
      <c r="AT27" s="81">
        <v>1</v>
      </c>
      <c r="AU27" s="81">
        <v>0</v>
      </c>
      <c r="AV27" s="81">
        <v>1</v>
      </c>
      <c r="AW27" s="81"/>
      <c r="AX27" s="82"/>
      <c r="AY27" s="81">
        <v>499.80000000000007</v>
      </c>
      <c r="AZ27" s="81">
        <v>508.4</v>
      </c>
      <c r="BA27" s="81">
        <v>0</v>
      </c>
      <c r="BB27" s="81">
        <v>43.3</v>
      </c>
      <c r="BC27" s="81">
        <v>0</v>
      </c>
      <c r="BD27" s="81">
        <v>500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1912</v>
      </c>
      <c r="B28" s="80">
        <v>409</v>
      </c>
      <c r="C28" s="80">
        <v>1</v>
      </c>
      <c r="D28" s="80">
        <v>25</v>
      </c>
      <c r="E28" s="80">
        <v>1990</v>
      </c>
      <c r="F28" s="80" t="s">
        <v>562</v>
      </c>
      <c r="G28" s="80" t="s">
        <v>1913</v>
      </c>
      <c r="H28" s="80" t="s">
        <v>1914</v>
      </c>
      <c r="I28" s="177"/>
      <c r="J28" s="81">
        <v>3.3031541086041356</v>
      </c>
      <c r="K28" s="81">
        <v>3.283815970072951</v>
      </c>
      <c r="L28" s="81">
        <v>7.6151026669348427</v>
      </c>
      <c r="M28" s="81">
        <v>4.4232786548698595</v>
      </c>
      <c r="N28" s="81">
        <v>6.7887683673857984</v>
      </c>
      <c r="O28" s="81">
        <v>5.1761231990059082</v>
      </c>
      <c r="P28" s="81">
        <v>12.289389080289082</v>
      </c>
      <c r="Q28" s="81">
        <v>0.50004301394393968</v>
      </c>
      <c r="R28" s="81">
        <v>7.0392253471089239</v>
      </c>
      <c r="S28" s="81">
        <v>0.39944454503332916</v>
      </c>
      <c r="T28" s="82"/>
      <c r="U28" s="81">
        <v>345205</v>
      </c>
      <c r="V28" s="81">
        <v>817</v>
      </c>
      <c r="W28" s="81">
        <v>84</v>
      </c>
      <c r="X28" s="81">
        <v>1652</v>
      </c>
      <c r="Y28" s="81">
        <v>3217</v>
      </c>
      <c r="Z28" s="81">
        <v>2129</v>
      </c>
      <c r="AA28" s="81">
        <v>2984</v>
      </c>
      <c r="AB28" s="81">
        <v>8119</v>
      </c>
      <c r="AC28" s="81">
        <v>1219206.5</v>
      </c>
      <c r="AD28" s="81">
        <v>0.39944454503332916</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1915</v>
      </c>
      <c r="B29" s="80">
        <v>410</v>
      </c>
      <c r="C29" s="80">
        <v>2</v>
      </c>
      <c r="D29" s="80">
        <v>25</v>
      </c>
      <c r="E29" s="80">
        <v>2005</v>
      </c>
      <c r="F29" s="80" t="s">
        <v>565</v>
      </c>
      <c r="G29" s="80" t="s">
        <v>1913</v>
      </c>
      <c r="H29" s="80" t="s">
        <v>1914</v>
      </c>
      <c r="I29" s="177"/>
      <c r="J29" s="81">
        <v>3.013055486475718</v>
      </c>
      <c r="K29" s="81">
        <v>0.77241286423308986</v>
      </c>
      <c r="L29" s="81">
        <v>11.658716966831371</v>
      </c>
      <c r="M29" s="81">
        <v>6.5120465546069504</v>
      </c>
      <c r="N29" s="81">
        <v>8.0439698596750304</v>
      </c>
      <c r="O29" s="81">
        <v>7.9207329262533701</v>
      </c>
      <c r="P29" s="81">
        <v>12.591773424117688</v>
      </c>
      <c r="Q29" s="81">
        <v>0.43867962234548857</v>
      </c>
      <c r="R29" s="81">
        <v>6.6439783401457606E-2</v>
      </c>
      <c r="S29" s="81">
        <v>0.92756291793453582</v>
      </c>
      <c r="T29" s="82"/>
      <c r="U29" s="81">
        <v>325355</v>
      </c>
      <c r="V29" s="81">
        <v>287</v>
      </c>
      <c r="W29" s="81">
        <v>124</v>
      </c>
      <c r="X29" s="81">
        <v>1396</v>
      </c>
      <c r="Y29" s="81">
        <v>3222</v>
      </c>
      <c r="Z29" s="81">
        <v>3770</v>
      </c>
      <c r="AA29" s="81">
        <v>2504</v>
      </c>
      <c r="AB29" s="81">
        <v>7446</v>
      </c>
      <c r="AC29" s="81">
        <v>11748.5</v>
      </c>
      <c r="AD29" s="81">
        <v>0.92756291793453582</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1916</v>
      </c>
      <c r="B30" s="80">
        <v>411</v>
      </c>
      <c r="C30" s="80">
        <v>3</v>
      </c>
      <c r="D30" s="80">
        <v>25</v>
      </c>
      <c r="E30" s="80">
        <v>2006</v>
      </c>
      <c r="F30" s="80" t="s">
        <v>566</v>
      </c>
      <c r="G30" s="80" t="s">
        <v>1913</v>
      </c>
      <c r="H30" s="80" t="s">
        <v>1914</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1917</v>
      </c>
      <c r="B31" s="80">
        <v>412</v>
      </c>
      <c r="C31" s="80">
        <v>4</v>
      </c>
      <c r="D31" s="80">
        <v>25</v>
      </c>
      <c r="E31" s="80">
        <v>2007</v>
      </c>
      <c r="F31" s="80" t="s">
        <v>567</v>
      </c>
      <c r="G31" s="80" t="s">
        <v>1913</v>
      </c>
      <c r="H31" s="80" t="s">
        <v>1914</v>
      </c>
      <c r="I31" s="177"/>
      <c r="J31" s="81">
        <v>2.362926782562369</v>
      </c>
      <c r="K31" s="81">
        <v>0.74582606587643085</v>
      </c>
      <c r="L31" s="81">
        <v>14.482395643040697</v>
      </c>
      <c r="M31" s="81">
        <v>6.6018639794133742</v>
      </c>
      <c r="N31" s="81">
        <v>8.039370746496493</v>
      </c>
      <c r="O31" s="81">
        <v>7.7911639845198311</v>
      </c>
      <c r="P31" s="81">
        <v>12.495608951218909</v>
      </c>
      <c r="Q31" s="81">
        <v>0.4500496055998629</v>
      </c>
      <c r="R31" s="81">
        <v>0.44851656280200197</v>
      </c>
      <c r="S31" s="81">
        <v>0.8939623324298468</v>
      </c>
      <c r="T31" s="82"/>
      <c r="U31" s="81">
        <v>318755</v>
      </c>
      <c r="V31" s="81">
        <v>286</v>
      </c>
      <c r="W31" s="81">
        <v>207</v>
      </c>
      <c r="X31" s="81">
        <v>1657</v>
      </c>
      <c r="Y31" s="81">
        <v>3241</v>
      </c>
      <c r="Z31" s="81">
        <v>3855</v>
      </c>
      <c r="AA31" s="81">
        <v>2447</v>
      </c>
      <c r="AB31" s="81">
        <v>7235</v>
      </c>
      <c r="AC31" s="81">
        <v>81586.5</v>
      </c>
      <c r="AD31" s="81">
        <v>0.8939623324298468</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1918</v>
      </c>
      <c r="B32" s="80">
        <v>413</v>
      </c>
      <c r="C32" s="80">
        <v>5</v>
      </c>
      <c r="D32" s="80">
        <v>25</v>
      </c>
      <c r="E32" s="80">
        <v>2008</v>
      </c>
      <c r="F32" s="80" t="s">
        <v>84</v>
      </c>
      <c r="G32" s="80" t="s">
        <v>1913</v>
      </c>
      <c r="H32" s="80" t="s">
        <v>1914</v>
      </c>
      <c r="I32" s="177"/>
      <c r="J32" s="81">
        <v>2.4684716618265528</v>
      </c>
      <c r="K32" s="81">
        <v>0.58177863900583671</v>
      </c>
      <c r="L32" s="81">
        <v>12.518389711720086</v>
      </c>
      <c r="M32" s="81">
        <v>7.027854679163136</v>
      </c>
      <c r="N32" s="81">
        <v>7.2512722285801363</v>
      </c>
      <c r="O32" s="81">
        <v>7.6421790897218225</v>
      </c>
      <c r="P32" s="81">
        <v>12.302844492341768</v>
      </c>
      <c r="Q32" s="81">
        <v>0.43867354762198552</v>
      </c>
      <c r="R32" s="81">
        <v>7.1511296600999405E-2</v>
      </c>
      <c r="S32" s="81">
        <v>0.86355496470848681</v>
      </c>
      <c r="T32" s="82"/>
      <c r="U32" s="81">
        <v>360148</v>
      </c>
      <c r="V32" s="81">
        <v>286</v>
      </c>
      <c r="W32" s="81">
        <v>207</v>
      </c>
      <c r="X32" s="81">
        <v>1657</v>
      </c>
      <c r="Y32" s="81">
        <v>3247</v>
      </c>
      <c r="Z32" s="81">
        <v>3914</v>
      </c>
      <c r="AA32" s="81">
        <v>2412</v>
      </c>
      <c r="AB32" s="81">
        <v>7168</v>
      </c>
      <c r="AC32" s="81">
        <v>13507.5</v>
      </c>
      <c r="AD32" s="81">
        <v>0.86355496470848681</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1919</v>
      </c>
      <c r="B33" s="80">
        <v>414</v>
      </c>
      <c r="C33" s="80">
        <v>6</v>
      </c>
      <c r="D33" s="80">
        <v>25</v>
      </c>
      <c r="E33" s="80">
        <v>2009</v>
      </c>
      <c r="F33" s="80" t="s">
        <v>85</v>
      </c>
      <c r="G33" s="80" t="s">
        <v>1913</v>
      </c>
      <c r="H33" s="80" t="s">
        <v>1914</v>
      </c>
      <c r="I33" s="177"/>
      <c r="J33" s="81">
        <v>2.3235216414191875</v>
      </c>
      <c r="K33" s="81">
        <v>0.64479618884495515</v>
      </c>
      <c r="L33" s="81">
        <v>8.7535962375767546</v>
      </c>
      <c r="M33" s="81">
        <v>6.1306134288782497</v>
      </c>
      <c r="N33" s="81">
        <v>6.8607271481390626</v>
      </c>
      <c r="O33" s="81">
        <v>7.8888374329198161</v>
      </c>
      <c r="P33" s="81">
        <v>11.810021999906818</v>
      </c>
      <c r="Q33" s="81">
        <v>0.41619097585863668</v>
      </c>
      <c r="R33" s="81">
        <v>1.2607986928487187</v>
      </c>
      <c r="S33" s="81">
        <v>0.76276662889939884</v>
      </c>
      <c r="T33" s="82"/>
      <c r="U33" s="81">
        <v>322249</v>
      </c>
      <c r="V33" s="81">
        <v>299</v>
      </c>
      <c r="W33" s="81">
        <v>214</v>
      </c>
      <c r="X33" s="81">
        <v>1611</v>
      </c>
      <c r="Y33" s="81">
        <v>3271</v>
      </c>
      <c r="Z33" s="81">
        <v>3988</v>
      </c>
      <c r="AA33" s="81">
        <v>2377</v>
      </c>
      <c r="AB33" s="81">
        <v>7139</v>
      </c>
      <c r="AC33" s="81">
        <v>232332</v>
      </c>
      <c r="AD33" s="81">
        <v>0.76276662889939884</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1920</v>
      </c>
      <c r="B34" s="80">
        <v>415</v>
      </c>
      <c r="C34" s="80">
        <v>7</v>
      </c>
      <c r="D34" s="80">
        <v>25</v>
      </c>
      <c r="E34" s="80">
        <v>2010</v>
      </c>
      <c r="F34" s="80" t="s">
        <v>86</v>
      </c>
      <c r="G34" s="80" t="s">
        <v>1913</v>
      </c>
      <c r="H34" s="80" t="s">
        <v>1914</v>
      </c>
      <c r="I34" s="177"/>
      <c r="J34" s="81">
        <v>2.4040347303482843</v>
      </c>
      <c r="K34" s="81">
        <v>0.68514876441477923</v>
      </c>
      <c r="L34" s="81">
        <v>8.0588352302751591</v>
      </c>
      <c r="M34" s="81">
        <v>6.6075161809418486</v>
      </c>
      <c r="N34" s="81">
        <v>8.0758085418142009</v>
      </c>
      <c r="O34" s="81">
        <v>7.8936980202277152</v>
      </c>
      <c r="P34" s="81">
        <v>12.005506189394749</v>
      </c>
      <c r="Q34" s="81">
        <v>0.43349407426108372</v>
      </c>
      <c r="R34" s="81">
        <v>0.38428707042914406</v>
      </c>
      <c r="S34" s="81">
        <v>0.78890176712807214</v>
      </c>
      <c r="T34" s="82"/>
      <c r="U34" s="81">
        <v>350911</v>
      </c>
      <c r="V34" s="81">
        <v>299</v>
      </c>
      <c r="W34" s="81">
        <v>214</v>
      </c>
      <c r="X34" s="81">
        <v>1611</v>
      </c>
      <c r="Y34" s="81">
        <v>3267</v>
      </c>
      <c r="Z34" s="81">
        <v>4009</v>
      </c>
      <c r="AA34" s="81">
        <v>2356</v>
      </c>
      <c r="AB34" s="81">
        <v>7125</v>
      </c>
      <c r="AC34" s="81">
        <v>67107.5</v>
      </c>
      <c r="AD34" s="81">
        <v>0.78890176712807214</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0</v>
      </c>
      <c r="BL34" s="81">
        <v>0</v>
      </c>
      <c r="BM34" s="82"/>
      <c r="BN34" s="81">
        <v>0</v>
      </c>
      <c r="BO34" s="81">
        <v>0</v>
      </c>
      <c r="BP34" s="81">
        <v>0</v>
      </c>
      <c r="BQ34" s="81">
        <v>0</v>
      </c>
      <c r="BR34" s="81">
        <v>0</v>
      </c>
      <c r="BS34" s="81">
        <v>0</v>
      </c>
      <c r="BT34"/>
      <c r="BU34" s="80">
        <v>0</v>
      </c>
      <c r="BV34" s="80">
        <v>0</v>
      </c>
      <c r="BW34" s="80">
        <v>0</v>
      </c>
      <c r="BX34" s="80">
        <v>0</v>
      </c>
      <c r="BY34" s="80">
        <v>0</v>
      </c>
      <c r="BZ34" s="80">
        <v>0</v>
      </c>
      <c r="CA34" s="80">
        <v>0</v>
      </c>
      <c r="CB34" s="80">
        <v>0</v>
      </c>
      <c r="CC34" s="80">
        <v>0</v>
      </c>
    </row>
    <row r="35" spans="1:81">
      <c r="A35" s="80" t="s">
        <v>1921</v>
      </c>
      <c r="B35" s="80">
        <v>416</v>
      </c>
      <c r="C35" s="80">
        <v>8</v>
      </c>
      <c r="D35" s="80">
        <v>25</v>
      </c>
      <c r="E35" s="80">
        <v>2011</v>
      </c>
      <c r="F35" s="80" t="s">
        <v>87</v>
      </c>
      <c r="G35" s="80" t="s">
        <v>1913</v>
      </c>
      <c r="H35" s="80" t="s">
        <v>1914</v>
      </c>
      <c r="I35" s="177"/>
      <c r="J35" s="81">
        <v>2.8330339111853577</v>
      </c>
      <c r="K35" s="81">
        <v>0.90639122997216059</v>
      </c>
      <c r="L35" s="81">
        <v>10.843247718492302</v>
      </c>
      <c r="M35" s="81">
        <v>7.8648485963740322</v>
      </c>
      <c r="N35" s="81">
        <v>9.9348033456185831</v>
      </c>
      <c r="O35" s="81">
        <v>7.7624692372830992</v>
      </c>
      <c r="P35" s="81">
        <v>11.61402971372045</v>
      </c>
      <c r="Q35" s="81">
        <v>0.49475712618620571</v>
      </c>
      <c r="R35" s="81">
        <v>1.2425393382604002</v>
      </c>
      <c r="S35" s="81">
        <v>0.89604762459258214</v>
      </c>
      <c r="T35" s="82"/>
      <c r="U35" s="81">
        <v>348507</v>
      </c>
      <c r="V35" s="81">
        <v>299</v>
      </c>
      <c r="W35" s="81">
        <v>214</v>
      </c>
      <c r="X35" s="81">
        <v>1611</v>
      </c>
      <c r="Y35" s="81">
        <v>3264</v>
      </c>
      <c r="Z35" s="81">
        <v>4028</v>
      </c>
      <c r="AA35" s="81">
        <v>2347</v>
      </c>
      <c r="AB35" s="81">
        <v>7050</v>
      </c>
      <c r="AC35" s="81">
        <v>216624</v>
      </c>
      <c r="AD35" s="81">
        <v>0.89604762459258214</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1922</v>
      </c>
      <c r="B36" s="80">
        <v>417</v>
      </c>
      <c r="C36" s="80">
        <v>9</v>
      </c>
      <c r="D36" s="80">
        <v>25</v>
      </c>
      <c r="E36" s="80">
        <v>2012</v>
      </c>
      <c r="F36" s="80" t="s">
        <v>88</v>
      </c>
      <c r="G36" s="80" t="s">
        <v>1913</v>
      </c>
      <c r="H36" s="80" t="s">
        <v>1914</v>
      </c>
      <c r="I36" s="177"/>
      <c r="J36" s="81">
        <v>2.6430211814592046</v>
      </c>
      <c r="K36" s="81">
        <v>0.92826839898355951</v>
      </c>
      <c r="L36" s="81">
        <v>10.988578681732585</v>
      </c>
      <c r="M36" s="81">
        <v>8.797354328055869</v>
      </c>
      <c r="N36" s="81">
        <v>10.324880327989792</v>
      </c>
      <c r="O36" s="81">
        <v>7.8161026244205285</v>
      </c>
      <c r="P36" s="81">
        <v>11.466114854604989</v>
      </c>
      <c r="Q36" s="81">
        <v>0.53731305077655245</v>
      </c>
      <c r="R36" s="81">
        <v>1.4151456857705147</v>
      </c>
      <c r="S36" s="81">
        <v>0.6929689597166202</v>
      </c>
      <c r="T36" s="82"/>
      <c r="U36" s="81">
        <v>315623</v>
      </c>
      <c r="V36" s="81">
        <v>299</v>
      </c>
      <c r="W36" s="81">
        <v>214</v>
      </c>
      <c r="X36" s="81">
        <v>1611</v>
      </c>
      <c r="Y36" s="81">
        <v>3291</v>
      </c>
      <c r="Z36" s="81">
        <v>4088</v>
      </c>
      <c r="AA36" s="81">
        <v>2304</v>
      </c>
      <c r="AB36" s="81">
        <v>7047</v>
      </c>
      <c r="AC36" s="81">
        <v>240326</v>
      </c>
      <c r="AD36" s="81">
        <v>0.6929689597166202</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0</v>
      </c>
      <c r="BL36" s="81">
        <v>0</v>
      </c>
      <c r="BM36" s="82"/>
      <c r="BN36" s="81">
        <v>0</v>
      </c>
      <c r="BO36" s="81">
        <v>0</v>
      </c>
      <c r="BP36" s="81">
        <v>0</v>
      </c>
      <c r="BQ36" s="81">
        <v>0</v>
      </c>
      <c r="BR36" s="81">
        <v>0</v>
      </c>
      <c r="BS36" s="81">
        <v>0</v>
      </c>
      <c r="BT36"/>
      <c r="BU36" s="80">
        <v>0</v>
      </c>
      <c r="BV36" s="80">
        <v>0</v>
      </c>
      <c r="BW36" s="80">
        <v>0</v>
      </c>
      <c r="BX36" s="80">
        <v>0</v>
      </c>
      <c r="BY36" s="80">
        <v>0</v>
      </c>
      <c r="BZ36" s="80">
        <v>0</v>
      </c>
      <c r="CA36" s="80">
        <v>0</v>
      </c>
      <c r="CB36" s="80">
        <v>0</v>
      </c>
      <c r="CC36" s="80">
        <v>0</v>
      </c>
    </row>
    <row r="37" spans="1:81">
      <c r="A37" s="80" t="s">
        <v>1923</v>
      </c>
      <c r="B37" s="80">
        <v>418</v>
      </c>
      <c r="C37" s="80">
        <v>10</v>
      </c>
      <c r="D37" s="80">
        <v>25</v>
      </c>
      <c r="E37" s="80">
        <v>2013</v>
      </c>
      <c r="F37" s="80" t="s">
        <v>89</v>
      </c>
      <c r="G37" s="80" t="s">
        <v>1913</v>
      </c>
      <c r="H37" s="80" t="s">
        <v>1914</v>
      </c>
      <c r="I37" s="177"/>
      <c r="J37" s="81">
        <v>3.2518409197800451</v>
      </c>
      <c r="K37" s="81">
        <v>0.81739253653685073</v>
      </c>
      <c r="L37" s="81">
        <v>10.057662599337423</v>
      </c>
      <c r="M37" s="81">
        <v>8.8116262118122979</v>
      </c>
      <c r="N37" s="81">
        <v>11.123904306923031</v>
      </c>
      <c r="O37" s="81">
        <v>7.5296295376339186</v>
      </c>
      <c r="P37" s="81">
        <v>11.484341123660814</v>
      </c>
      <c r="Q37" s="81">
        <v>0.54327270237533409</v>
      </c>
      <c r="R37" s="81">
        <v>2.2861275425709731</v>
      </c>
      <c r="S37" s="81">
        <v>0.67489976711068567</v>
      </c>
      <c r="T37" s="82"/>
      <c r="U37" s="81">
        <v>348975</v>
      </c>
      <c r="V37" s="81">
        <v>299</v>
      </c>
      <c r="W37" s="81">
        <v>214</v>
      </c>
      <c r="X37" s="81">
        <v>1611</v>
      </c>
      <c r="Y37" s="81">
        <v>3304</v>
      </c>
      <c r="Z37" s="81">
        <v>4114</v>
      </c>
      <c r="AA37" s="81">
        <v>2299</v>
      </c>
      <c r="AB37" s="81">
        <v>7023</v>
      </c>
      <c r="AC37" s="81">
        <v>378975.5</v>
      </c>
      <c r="AD37" s="81">
        <v>0.67489976711068567</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0</v>
      </c>
      <c r="BL37" s="81">
        <v>0</v>
      </c>
      <c r="BM37" s="82"/>
      <c r="BN37" s="81">
        <v>0</v>
      </c>
      <c r="BO37" s="81">
        <v>0</v>
      </c>
      <c r="BP37" s="81">
        <v>0</v>
      </c>
      <c r="BQ37" s="81">
        <v>0</v>
      </c>
      <c r="BR37" s="81">
        <v>0</v>
      </c>
      <c r="BS37" s="81">
        <v>0</v>
      </c>
      <c r="BT37"/>
      <c r="BU37" s="80">
        <v>0</v>
      </c>
      <c r="BV37" s="80">
        <v>0</v>
      </c>
      <c r="BW37" s="80">
        <v>0</v>
      </c>
      <c r="BX37" s="80">
        <v>0</v>
      </c>
      <c r="BY37" s="80">
        <v>0</v>
      </c>
      <c r="BZ37" s="80">
        <v>0</v>
      </c>
      <c r="CA37" s="80">
        <v>0</v>
      </c>
      <c r="CB37" s="80">
        <v>0</v>
      </c>
      <c r="CC37" s="80">
        <v>0</v>
      </c>
    </row>
    <row r="38" spans="1:81">
      <c r="A38" s="80" t="s">
        <v>1924</v>
      </c>
      <c r="B38" s="80">
        <v>419</v>
      </c>
      <c r="C38" s="80">
        <v>11</v>
      </c>
      <c r="D38" s="80">
        <v>25</v>
      </c>
      <c r="E38" s="80">
        <v>2014</v>
      </c>
      <c r="F38" s="80" t="s">
        <v>90</v>
      </c>
      <c r="G38" s="80" t="s">
        <v>1913</v>
      </c>
      <c r="H38" s="80" t="s">
        <v>1914</v>
      </c>
      <c r="I38" s="177"/>
      <c r="J38" s="81">
        <v>3.2753829489080744</v>
      </c>
      <c r="K38" s="81">
        <v>0.80471650765049174</v>
      </c>
      <c r="L38" s="81">
        <v>10.324412014486708</v>
      </c>
      <c r="M38" s="81">
        <v>8.4886997356607754</v>
      </c>
      <c r="N38" s="81">
        <v>10.658345490990087</v>
      </c>
      <c r="O38" s="81">
        <v>7.1300957387167037</v>
      </c>
      <c r="P38" s="81">
        <v>11.443645256495085</v>
      </c>
      <c r="Q38" s="81">
        <v>0.5194643509337894</v>
      </c>
      <c r="R38" s="81">
        <v>0.66877415715949529</v>
      </c>
      <c r="S38" s="81">
        <v>0.67085892337552755</v>
      </c>
      <c r="T38" s="82"/>
      <c r="U38" s="81">
        <v>408111</v>
      </c>
      <c r="V38" s="81">
        <v>257</v>
      </c>
      <c r="W38" s="81">
        <v>221</v>
      </c>
      <c r="X38" s="81">
        <v>1672</v>
      </c>
      <c r="Y38" s="81">
        <v>3303</v>
      </c>
      <c r="Z38" s="81">
        <v>4103</v>
      </c>
      <c r="AA38" s="81">
        <v>2279</v>
      </c>
      <c r="AB38" s="81">
        <v>6999</v>
      </c>
      <c r="AC38" s="81">
        <v>111212.5</v>
      </c>
      <c r="AD38" s="81">
        <v>0.67085892337552755</v>
      </c>
      <c r="AE38" s="82"/>
      <c r="AF38" s="81">
        <v>3934726.2252441249</v>
      </c>
      <c r="AG38" s="81">
        <v>657094.70644852635</v>
      </c>
      <c r="AH38" s="81">
        <v>2172709.8835341791</v>
      </c>
      <c r="AI38" s="81">
        <v>9903244.3031631783</v>
      </c>
      <c r="AJ38" s="81">
        <v>14746998.605766732</v>
      </c>
      <c r="AK38" s="81">
        <v>0</v>
      </c>
      <c r="AL38" s="81">
        <v>0</v>
      </c>
      <c r="AM38" s="81">
        <v>960858.11243844253</v>
      </c>
      <c r="AN38" s="81">
        <v>0</v>
      </c>
      <c r="AO38" s="81">
        <v>0</v>
      </c>
      <c r="AP38" s="82"/>
      <c r="AQ38" s="81">
        <v>186</v>
      </c>
      <c r="AR38" s="81">
        <v>81</v>
      </c>
      <c r="AS38" s="81">
        <v>0</v>
      </c>
      <c r="AT38" s="81">
        <v>0</v>
      </c>
      <c r="AU38" s="81">
        <v>0</v>
      </c>
      <c r="AV38" s="81">
        <v>0</v>
      </c>
      <c r="AW38" s="81" t="s">
        <v>564</v>
      </c>
      <c r="AX38" s="82"/>
      <c r="AY38" s="81">
        <v>904.59999999999991</v>
      </c>
      <c r="AZ38" s="81">
        <v>4085.1</v>
      </c>
      <c r="BA38" s="81">
        <v>0</v>
      </c>
      <c r="BB38" s="81">
        <v>0</v>
      </c>
      <c r="BC38" s="81">
        <v>0</v>
      </c>
      <c r="BD38" s="81">
        <v>0</v>
      </c>
      <c r="BE38" s="81" t="s">
        <v>564</v>
      </c>
      <c r="BF38" s="82"/>
      <c r="BG38" s="81">
        <v>0</v>
      </c>
      <c r="BH38" s="81">
        <v>0</v>
      </c>
      <c r="BI38" s="81">
        <v>0</v>
      </c>
      <c r="BJ38" s="81">
        <v>0</v>
      </c>
      <c r="BK38" s="81">
        <v>0</v>
      </c>
      <c r="BL38" s="81">
        <v>0</v>
      </c>
      <c r="BM38" s="82"/>
      <c r="BN38" s="81">
        <v>0</v>
      </c>
      <c r="BO38" s="81">
        <v>0</v>
      </c>
      <c r="BP38" s="81">
        <v>0</v>
      </c>
      <c r="BQ38" s="81">
        <v>0</v>
      </c>
      <c r="BR38" s="81">
        <v>0</v>
      </c>
      <c r="BS38" s="81">
        <v>0</v>
      </c>
      <c r="BT38"/>
      <c r="BU38" s="80">
        <v>0</v>
      </c>
      <c r="BV38" s="80">
        <v>0</v>
      </c>
      <c r="BW38" s="80">
        <v>0</v>
      </c>
      <c r="BX38" s="80">
        <v>0</v>
      </c>
      <c r="BY38" s="80">
        <v>0</v>
      </c>
      <c r="BZ38" s="80">
        <v>0</v>
      </c>
      <c r="CA38" s="80">
        <v>0</v>
      </c>
      <c r="CB38" s="80">
        <v>0</v>
      </c>
      <c r="CC38" s="80">
        <v>0</v>
      </c>
    </row>
    <row r="39" spans="1:81">
      <c r="A39" s="80" t="s">
        <v>1925</v>
      </c>
      <c r="B39" s="80">
        <v>420</v>
      </c>
      <c r="C39" s="80">
        <v>12</v>
      </c>
      <c r="D39" s="80">
        <v>25</v>
      </c>
      <c r="E39" s="80">
        <v>2015</v>
      </c>
      <c r="F39" s="80" t="s">
        <v>91</v>
      </c>
      <c r="G39" s="80" t="s">
        <v>1913</v>
      </c>
      <c r="H39" s="80" t="s">
        <v>1914</v>
      </c>
      <c r="I39" s="177"/>
      <c r="J39" s="81">
        <v>3.2232061921545365</v>
      </c>
      <c r="K39" s="81">
        <v>0.672870015186387</v>
      </c>
      <c r="L39" s="81">
        <v>11.086810582115675</v>
      </c>
      <c r="M39" s="81">
        <v>8.4965700872636862</v>
      </c>
      <c r="N39" s="81">
        <v>9.2382881788647087</v>
      </c>
      <c r="O39" s="81">
        <v>7.1102479347227359</v>
      </c>
      <c r="P39" s="81">
        <v>11.276763952858298</v>
      </c>
      <c r="Q39" s="81">
        <v>0.50148203448767337</v>
      </c>
      <c r="R39" s="81">
        <v>3.0495912274862014</v>
      </c>
      <c r="S39" s="81">
        <v>0.99296051621915449</v>
      </c>
      <c r="T39" s="82"/>
      <c r="U39" s="81">
        <v>461510</v>
      </c>
      <c r="V39" s="81">
        <v>257</v>
      </c>
      <c r="W39" s="81">
        <v>221</v>
      </c>
      <c r="X39" s="81">
        <v>1672</v>
      </c>
      <c r="Y39" s="81">
        <v>3281</v>
      </c>
      <c r="Z39" s="81">
        <v>4131</v>
      </c>
      <c r="AA39" s="81">
        <v>2244</v>
      </c>
      <c r="AB39" s="81">
        <v>6902</v>
      </c>
      <c r="AC39" s="81">
        <v>522403.5</v>
      </c>
      <c r="AD39" s="81">
        <v>0.99296051621915449</v>
      </c>
      <c r="AE39" s="82"/>
      <c r="AF39" s="81">
        <v>4362439.614103185</v>
      </c>
      <c r="AG39" s="81">
        <v>577559.83300068928</v>
      </c>
      <c r="AH39" s="81">
        <v>1854140.0229199792</v>
      </c>
      <c r="AI39" s="81">
        <v>10270262.106046639</v>
      </c>
      <c r="AJ39" s="81">
        <v>13540397.502822274</v>
      </c>
      <c r="AK39" s="81">
        <v>0</v>
      </c>
      <c r="AL39" s="81">
        <v>0</v>
      </c>
      <c r="AM39" s="81">
        <v>945890.14719893574</v>
      </c>
      <c r="AN39" s="81">
        <v>0</v>
      </c>
      <c r="AO39" s="81">
        <v>0</v>
      </c>
      <c r="AP39" s="82"/>
      <c r="AQ39" s="81">
        <v>201</v>
      </c>
      <c r="AR39" s="81">
        <v>101</v>
      </c>
      <c r="AS39" s="81">
        <v>0</v>
      </c>
      <c r="AT39" s="81">
        <v>0</v>
      </c>
      <c r="AU39" s="81">
        <v>0</v>
      </c>
      <c r="AV39" s="81">
        <v>0</v>
      </c>
      <c r="AW39" s="81" t="s">
        <v>564</v>
      </c>
      <c r="AX39" s="82"/>
      <c r="AY39" s="81">
        <v>1026.81</v>
      </c>
      <c r="AZ39" s="81">
        <v>6151</v>
      </c>
      <c r="BA39" s="81">
        <v>0</v>
      </c>
      <c r="BB39" s="81">
        <v>0</v>
      </c>
      <c r="BC39" s="81">
        <v>0</v>
      </c>
      <c r="BD39" s="81">
        <v>0</v>
      </c>
      <c r="BE39" s="81" t="s">
        <v>564</v>
      </c>
      <c r="BF39" s="82"/>
      <c r="BG39" s="81">
        <v>0</v>
      </c>
      <c r="BH39" s="81">
        <v>0</v>
      </c>
      <c r="BI39" s="81">
        <v>0</v>
      </c>
      <c r="BJ39" s="81">
        <v>0</v>
      </c>
      <c r="BK39" s="81">
        <v>0</v>
      </c>
      <c r="BL39" s="81">
        <v>0</v>
      </c>
      <c r="BM39" s="82"/>
      <c r="BN39" s="81">
        <v>0</v>
      </c>
      <c r="BO39" s="81">
        <v>0</v>
      </c>
      <c r="BP39" s="81">
        <v>0</v>
      </c>
      <c r="BQ39" s="81">
        <v>0</v>
      </c>
      <c r="BR39" s="81">
        <v>0</v>
      </c>
      <c r="BS39" s="81">
        <v>0</v>
      </c>
      <c r="BT39"/>
      <c r="BU39" s="80">
        <v>0</v>
      </c>
      <c r="BV39" s="80">
        <v>0</v>
      </c>
      <c r="BW39" s="80">
        <v>0</v>
      </c>
      <c r="BX39" s="80">
        <v>0</v>
      </c>
      <c r="BY39" s="80">
        <v>0</v>
      </c>
      <c r="BZ39" s="80">
        <v>0</v>
      </c>
      <c r="CA39" s="80">
        <v>0</v>
      </c>
      <c r="CB39" s="80">
        <v>0</v>
      </c>
      <c r="CC39" s="80">
        <v>0</v>
      </c>
    </row>
    <row r="40" spans="1:81">
      <c r="A40" s="80" t="s">
        <v>1926</v>
      </c>
      <c r="B40" s="80">
        <v>421</v>
      </c>
      <c r="C40" s="80">
        <v>13</v>
      </c>
      <c r="D40" s="80">
        <v>25</v>
      </c>
      <c r="E40" s="80">
        <v>2016</v>
      </c>
      <c r="F40" s="80" t="s">
        <v>92</v>
      </c>
      <c r="G40" s="80" t="s">
        <v>1913</v>
      </c>
      <c r="H40" s="80" t="s">
        <v>1914</v>
      </c>
      <c r="I40" s="177"/>
      <c r="J40" s="81">
        <v>3.6519590209510313</v>
      </c>
      <c r="K40" s="81">
        <v>0.65091918113421621</v>
      </c>
      <c r="L40" s="81">
        <v>9.7878288623508514</v>
      </c>
      <c r="M40" s="81">
        <v>6.6031432207604794</v>
      </c>
      <c r="N40" s="81">
        <v>8.4561880263122617</v>
      </c>
      <c r="O40" s="81">
        <v>7.0324064758244074</v>
      </c>
      <c r="P40" s="81">
        <v>11.393702935372383</v>
      </c>
      <c r="Q40" s="81">
        <v>0.48058031750028651</v>
      </c>
      <c r="R40" s="81">
        <v>1.1082115600570603</v>
      </c>
      <c r="S40" s="81">
        <v>0.88150774931285947</v>
      </c>
      <c r="T40" s="82"/>
      <c r="U40" s="81">
        <v>560492</v>
      </c>
      <c r="V40" s="81">
        <v>257</v>
      </c>
      <c r="W40" s="81">
        <v>221</v>
      </c>
      <c r="X40" s="81">
        <v>1672</v>
      </c>
      <c r="Y40" s="81">
        <v>3267</v>
      </c>
      <c r="Z40" s="81">
        <v>4136</v>
      </c>
      <c r="AA40" s="81">
        <v>2345</v>
      </c>
      <c r="AB40" s="81">
        <v>6804</v>
      </c>
      <c r="AC40" s="81">
        <v>189271.62579936619</v>
      </c>
      <c r="AD40" s="81">
        <v>0.88150774931285947</v>
      </c>
      <c r="AE40" s="82"/>
      <c r="AF40" s="81">
        <v>5096756.9432367347</v>
      </c>
      <c r="AG40" s="81">
        <v>556577.82531032537</v>
      </c>
      <c r="AH40" s="81">
        <v>1562550.03244661</v>
      </c>
      <c r="AI40" s="81">
        <v>10336933.787365019</v>
      </c>
      <c r="AJ40" s="81">
        <v>13713727.28199758</v>
      </c>
      <c r="AK40" s="81">
        <v>0</v>
      </c>
      <c r="AL40" s="81">
        <v>0</v>
      </c>
      <c r="AM40" s="81">
        <v>933184.08795584657</v>
      </c>
      <c r="AN40" s="81">
        <v>0</v>
      </c>
      <c r="AO40" s="81">
        <v>0</v>
      </c>
      <c r="AP40" s="82"/>
      <c r="AQ40" s="81">
        <v>212</v>
      </c>
      <c r="AR40" s="81">
        <v>126</v>
      </c>
      <c r="AS40" s="81">
        <v>1</v>
      </c>
      <c r="AT40" s="81">
        <v>0</v>
      </c>
      <c r="AU40" s="81">
        <v>0</v>
      </c>
      <c r="AV40" s="81">
        <v>0</v>
      </c>
      <c r="AW40" s="81" t="s">
        <v>564</v>
      </c>
      <c r="AX40" s="82"/>
      <c r="AY40" s="81">
        <v>1115.81</v>
      </c>
      <c r="AZ40" s="81">
        <v>8525.2000000000007</v>
      </c>
      <c r="BA40" s="81">
        <v>19</v>
      </c>
      <c r="BB40" s="81">
        <v>0</v>
      </c>
      <c r="BC40" s="81">
        <v>0</v>
      </c>
      <c r="BD40" s="81">
        <v>0</v>
      </c>
      <c r="BE40" s="81" t="s">
        <v>564</v>
      </c>
      <c r="BF40" s="82"/>
      <c r="BG40" s="81">
        <v>0</v>
      </c>
      <c r="BH40" s="81">
        <v>0</v>
      </c>
      <c r="BI40" s="81">
        <v>0</v>
      </c>
      <c r="BJ40" s="81">
        <v>0</v>
      </c>
      <c r="BK40" s="81">
        <v>0</v>
      </c>
      <c r="BL40" s="81">
        <v>0</v>
      </c>
      <c r="BM40" s="82"/>
      <c r="BN40" s="81">
        <v>0</v>
      </c>
      <c r="BO40" s="81">
        <v>0</v>
      </c>
      <c r="BP40" s="81">
        <v>0</v>
      </c>
      <c r="BQ40" s="81">
        <v>0</v>
      </c>
      <c r="BR40" s="81">
        <v>0</v>
      </c>
      <c r="BS40" s="81">
        <v>0</v>
      </c>
      <c r="BT40"/>
      <c r="BU40" s="80">
        <v>0</v>
      </c>
      <c r="BV40" s="80">
        <v>0</v>
      </c>
      <c r="BW40" s="80">
        <v>0</v>
      </c>
      <c r="BX40" s="80">
        <v>0</v>
      </c>
      <c r="BY40" s="80">
        <v>0</v>
      </c>
      <c r="BZ40" s="80">
        <v>0</v>
      </c>
      <c r="CA40" s="80">
        <v>0</v>
      </c>
      <c r="CB40" s="80">
        <v>0</v>
      </c>
      <c r="CC40" s="80">
        <v>0</v>
      </c>
    </row>
    <row r="41" spans="1:81">
      <c r="A41" s="80" t="s">
        <v>1927</v>
      </c>
      <c r="B41" s="80">
        <v>422</v>
      </c>
      <c r="C41" s="80">
        <v>14</v>
      </c>
      <c r="D41" s="80">
        <v>25</v>
      </c>
      <c r="E41" s="80">
        <v>2017</v>
      </c>
      <c r="F41" s="80" t="s">
        <v>71</v>
      </c>
      <c r="G41" s="80" t="s">
        <v>1913</v>
      </c>
      <c r="H41" s="80" t="s">
        <v>1914</v>
      </c>
      <c r="I41" s="177"/>
      <c r="J41" s="81">
        <v>3.405869173140311</v>
      </c>
      <c r="K41" s="81">
        <v>0.67532892448394177</v>
      </c>
      <c r="L41" s="81">
        <v>8.9308845367565368</v>
      </c>
      <c r="M41" s="81">
        <v>5.9807349920872079</v>
      </c>
      <c r="N41" s="81">
        <v>8.6755610745138885</v>
      </c>
      <c r="O41" s="81">
        <v>6.9126367175862962</v>
      </c>
      <c r="P41" s="81">
        <v>11.186345473184417</v>
      </c>
      <c r="Q41" s="81">
        <v>0.45877552559922563</v>
      </c>
      <c r="R41" s="81">
        <v>1.0763841336512465</v>
      </c>
      <c r="S41" s="81">
        <v>1.0861732069105519</v>
      </c>
      <c r="T41" s="82"/>
      <c r="U41" s="81">
        <v>602685</v>
      </c>
      <c r="V41" s="81">
        <v>257</v>
      </c>
      <c r="W41" s="81">
        <v>221</v>
      </c>
      <c r="X41" s="81">
        <v>1672</v>
      </c>
      <c r="Y41" s="81">
        <v>3250</v>
      </c>
      <c r="Z41" s="81">
        <v>4133</v>
      </c>
      <c r="AA41" s="81">
        <v>2317</v>
      </c>
      <c r="AB41" s="81">
        <v>6717</v>
      </c>
      <c r="AC41" s="81">
        <v>187483.49999999991</v>
      </c>
      <c r="AD41" s="81">
        <v>1.0861732069105521</v>
      </c>
      <c r="AE41" s="82"/>
      <c r="AF41" s="81">
        <v>5098379.746251219</v>
      </c>
      <c r="AG41" s="81">
        <v>578773.51659497106</v>
      </c>
      <c r="AH41" s="81">
        <v>1837743.4859744981</v>
      </c>
      <c r="AI41" s="81">
        <v>9878656.5498486161</v>
      </c>
      <c r="AJ41" s="81">
        <v>15256252.706501409</v>
      </c>
      <c r="AK41" s="81">
        <v>0</v>
      </c>
      <c r="AL41" s="81">
        <v>0</v>
      </c>
      <c r="AM41" s="81">
        <v>922693.34757235704</v>
      </c>
      <c r="AN41" s="81">
        <v>0</v>
      </c>
      <c r="AO41" s="81">
        <v>0</v>
      </c>
      <c r="AP41" s="82"/>
      <c r="AQ41" s="81">
        <v>224</v>
      </c>
      <c r="AR41" s="81">
        <v>133</v>
      </c>
      <c r="AS41" s="81">
        <v>1</v>
      </c>
      <c r="AT41" s="81">
        <v>0</v>
      </c>
      <c r="AU41" s="81">
        <v>0</v>
      </c>
      <c r="AV41" s="81">
        <v>0</v>
      </c>
      <c r="AW41" s="81" t="s">
        <v>564</v>
      </c>
      <c r="AX41" s="82"/>
      <c r="AY41" s="81">
        <v>1199.45</v>
      </c>
      <c r="AZ41" s="81">
        <v>8847.2999999999993</v>
      </c>
      <c r="BA41" s="81">
        <v>19</v>
      </c>
      <c r="BB41" s="81">
        <v>0</v>
      </c>
      <c r="BC41" s="81">
        <v>0</v>
      </c>
      <c r="BD41" s="81">
        <v>0</v>
      </c>
      <c r="BE41" s="81" t="s">
        <v>564</v>
      </c>
      <c r="BF41" s="82"/>
      <c r="BG41" s="81">
        <v>0</v>
      </c>
      <c r="BH41" s="81">
        <v>0</v>
      </c>
      <c r="BI41" s="81">
        <v>0</v>
      </c>
      <c r="BJ41" s="81">
        <v>0</v>
      </c>
      <c r="BK41" s="81">
        <v>0</v>
      </c>
      <c r="BL41" s="81">
        <v>0</v>
      </c>
      <c r="BM41" s="82"/>
      <c r="BN41" s="81">
        <v>0</v>
      </c>
      <c r="BO41" s="81">
        <v>0</v>
      </c>
      <c r="BP41" s="81">
        <v>0</v>
      </c>
      <c r="BQ41" s="81">
        <v>0</v>
      </c>
      <c r="BR41" s="81">
        <v>0</v>
      </c>
      <c r="BS41" s="81">
        <v>0</v>
      </c>
      <c r="BT41"/>
      <c r="BU41" s="80">
        <v>0</v>
      </c>
      <c r="BV41" s="80">
        <v>0</v>
      </c>
      <c r="BW41" s="80">
        <v>0</v>
      </c>
      <c r="BX41" s="80">
        <v>0</v>
      </c>
      <c r="BY41" s="80">
        <v>0</v>
      </c>
      <c r="BZ41" s="80">
        <v>0</v>
      </c>
      <c r="CA41" s="80">
        <v>0</v>
      </c>
      <c r="CB41" s="80">
        <v>0</v>
      </c>
      <c r="CC41" s="80">
        <v>0</v>
      </c>
    </row>
    <row r="42" spans="1:81">
      <c r="A42" s="80" t="s">
        <v>1928</v>
      </c>
      <c r="B42" s="80">
        <v>423</v>
      </c>
      <c r="C42" s="80">
        <v>15</v>
      </c>
      <c r="D42" s="80">
        <v>25</v>
      </c>
      <c r="E42" s="80">
        <v>2018</v>
      </c>
      <c r="F42" s="80" t="s">
        <v>93</v>
      </c>
      <c r="G42" s="80" t="s">
        <v>1913</v>
      </c>
      <c r="H42" s="80" t="s">
        <v>1914</v>
      </c>
      <c r="I42" s="177"/>
      <c r="J42" s="81">
        <v>2.7126999669672629</v>
      </c>
      <c r="K42" s="81">
        <v>0.58644399766939259</v>
      </c>
      <c r="L42" s="81">
        <v>7.9407592872625061</v>
      </c>
      <c r="M42" s="81">
        <v>5.3464908713370045</v>
      </c>
      <c r="N42" s="81">
        <v>6.1235665988886785</v>
      </c>
      <c r="O42" s="81">
        <v>6.8254325706902721</v>
      </c>
      <c r="P42" s="81">
        <v>11.108453131366902</v>
      </c>
      <c r="Q42" s="81">
        <v>0.42331211179133532</v>
      </c>
      <c r="R42" s="81">
        <v>1.6523171125907234</v>
      </c>
      <c r="S42" s="81">
        <v>0.89846708881571813</v>
      </c>
      <c r="T42" s="82"/>
      <c r="U42" s="81">
        <v>559088</v>
      </c>
      <c r="V42" s="81">
        <v>257</v>
      </c>
      <c r="W42" s="81">
        <v>221</v>
      </c>
      <c r="X42" s="81">
        <v>1672</v>
      </c>
      <c r="Y42" s="81">
        <v>3247</v>
      </c>
      <c r="Z42" s="81">
        <v>4159</v>
      </c>
      <c r="AA42" s="81">
        <v>2324</v>
      </c>
      <c r="AB42" s="81">
        <v>6679</v>
      </c>
      <c r="AC42" s="81">
        <v>286671</v>
      </c>
      <c r="AD42" s="81">
        <v>0.89846708881571813</v>
      </c>
      <c r="AE42" s="82"/>
      <c r="AF42" s="81">
        <v>4821386.5899354061</v>
      </c>
      <c r="AG42" s="81">
        <v>530596.47445077391</v>
      </c>
      <c r="AH42" s="81">
        <v>1631075.912148003</v>
      </c>
      <c r="AI42" s="81">
        <v>9454852.3016209044</v>
      </c>
      <c r="AJ42" s="81">
        <v>14542159.09288259</v>
      </c>
      <c r="AK42" s="81">
        <v>0</v>
      </c>
      <c r="AL42" s="81">
        <v>0</v>
      </c>
      <c r="AM42" s="81">
        <v>919371.76844310272</v>
      </c>
      <c r="AN42" s="81">
        <v>0</v>
      </c>
      <c r="AO42" s="81">
        <v>0</v>
      </c>
      <c r="AP42" s="82"/>
      <c r="AQ42" s="81">
        <v>239</v>
      </c>
      <c r="AR42" s="81">
        <v>140</v>
      </c>
      <c r="AS42" s="81">
        <v>1</v>
      </c>
      <c r="AT42" s="81">
        <v>0</v>
      </c>
      <c r="AU42" s="81">
        <v>0</v>
      </c>
      <c r="AV42" s="81">
        <v>0</v>
      </c>
      <c r="AW42" s="81" t="s">
        <v>564</v>
      </c>
      <c r="AX42" s="82"/>
      <c r="AY42" s="81">
        <v>1296.05</v>
      </c>
      <c r="AZ42" s="81">
        <v>9181</v>
      </c>
      <c r="BA42" s="81">
        <v>19</v>
      </c>
      <c r="BB42" s="81">
        <v>0</v>
      </c>
      <c r="BC42" s="81">
        <v>0</v>
      </c>
      <c r="BD42" s="81">
        <v>0</v>
      </c>
      <c r="BE42" s="81" t="s">
        <v>564</v>
      </c>
      <c r="BF42" s="82"/>
      <c r="BG42" s="81">
        <v>0</v>
      </c>
      <c r="BH42" s="81">
        <v>0</v>
      </c>
      <c r="BI42" s="81">
        <v>0</v>
      </c>
      <c r="BJ42" s="81">
        <v>0</v>
      </c>
      <c r="BK42" s="81">
        <v>0</v>
      </c>
      <c r="BL42" s="81">
        <v>0</v>
      </c>
      <c r="BM42" s="82"/>
      <c r="BN42" s="81">
        <v>0</v>
      </c>
      <c r="BO42" s="81">
        <v>0</v>
      </c>
      <c r="BP42" s="81">
        <v>0</v>
      </c>
      <c r="BQ42" s="81">
        <v>0</v>
      </c>
      <c r="BR42" s="81">
        <v>0</v>
      </c>
      <c r="BS42" s="81">
        <v>0</v>
      </c>
      <c r="BT42"/>
      <c r="BU42" s="80">
        <v>0</v>
      </c>
      <c r="BV42" s="80">
        <v>0</v>
      </c>
      <c r="BW42" s="80">
        <v>0</v>
      </c>
      <c r="BX42" s="80">
        <v>0</v>
      </c>
      <c r="BY42" s="80">
        <v>0</v>
      </c>
      <c r="BZ42" s="80">
        <v>0</v>
      </c>
      <c r="CA42" s="80">
        <v>0</v>
      </c>
      <c r="CB42" s="80">
        <v>0</v>
      </c>
      <c r="CC42" s="80">
        <v>0</v>
      </c>
    </row>
    <row r="43" spans="1:81">
      <c r="A43" s="80" t="s">
        <v>1929</v>
      </c>
      <c r="B43" s="80">
        <v>424</v>
      </c>
      <c r="C43" s="80">
        <v>16</v>
      </c>
      <c r="D43" s="80">
        <v>25</v>
      </c>
      <c r="E43" s="80">
        <v>2019</v>
      </c>
      <c r="F43" s="80" t="s">
        <v>73</v>
      </c>
      <c r="G43" s="80" t="s">
        <v>1913</v>
      </c>
      <c r="H43" s="80" t="s">
        <v>1914</v>
      </c>
      <c r="I43" s="177"/>
      <c r="J43" s="81">
        <v>3.2974159677860388</v>
      </c>
      <c r="K43" s="81">
        <v>0.56038486295483014</v>
      </c>
      <c r="L43" s="81">
        <v>8.1106187169520396</v>
      </c>
      <c r="M43" s="81">
        <v>5.7729373310723249</v>
      </c>
      <c r="N43" s="81">
        <v>6.7284257307688105</v>
      </c>
      <c r="O43" s="81">
        <v>6.6510291645701844</v>
      </c>
      <c r="P43" s="81">
        <v>10.705811825455276</v>
      </c>
      <c r="Q43" s="81">
        <v>0.40579700251912587</v>
      </c>
      <c r="R43" s="81">
        <v>0.38290381054777162</v>
      </c>
      <c r="S43" s="81">
        <v>0.90106588123959508</v>
      </c>
      <c r="T43" s="82"/>
      <c r="U43" s="81">
        <v>638475</v>
      </c>
      <c r="V43" s="81">
        <v>257</v>
      </c>
      <c r="W43" s="81">
        <v>221</v>
      </c>
      <c r="X43" s="81">
        <v>1672</v>
      </c>
      <c r="Y43" s="81">
        <v>3241</v>
      </c>
      <c r="Z43" s="81">
        <v>4164</v>
      </c>
      <c r="AA43" s="81">
        <v>2223</v>
      </c>
      <c r="AB43" s="81">
        <v>6576</v>
      </c>
      <c r="AC43" s="81">
        <v>67520.5</v>
      </c>
      <c r="AD43" s="81">
        <v>0.90106588123959508</v>
      </c>
      <c r="AE43" s="82"/>
      <c r="AF43" s="81">
        <v>5720464.5104051791</v>
      </c>
      <c r="AG43" s="81">
        <v>517356.18818019488</v>
      </c>
      <c r="AH43" s="81">
        <v>1886654.874184395</v>
      </c>
      <c r="AI43" s="81">
        <v>9552244.4833066408</v>
      </c>
      <c r="AJ43" s="81">
        <v>14641701.165538471</v>
      </c>
      <c r="AK43" s="81">
        <v>0</v>
      </c>
      <c r="AL43" s="81">
        <v>0</v>
      </c>
      <c r="AM43" s="81">
        <v>895601.69589850435</v>
      </c>
      <c r="AN43" s="81">
        <v>0</v>
      </c>
      <c r="AO43" s="81">
        <v>0</v>
      </c>
      <c r="AP43" s="82"/>
      <c r="AQ43" s="81">
        <v>247</v>
      </c>
      <c r="AR43" s="81">
        <v>153</v>
      </c>
      <c r="AS43" s="81">
        <v>1</v>
      </c>
      <c r="AT43" s="81">
        <v>0</v>
      </c>
      <c r="AU43" s="81">
        <v>0</v>
      </c>
      <c r="AV43" s="81">
        <v>0</v>
      </c>
      <c r="AW43" s="81" t="s">
        <v>564</v>
      </c>
      <c r="AX43" s="82"/>
      <c r="AY43" s="81">
        <v>1346.75</v>
      </c>
      <c r="AZ43" s="81">
        <v>9811.6999999999971</v>
      </c>
      <c r="BA43" s="81">
        <v>19</v>
      </c>
      <c r="BB43" s="81">
        <v>0</v>
      </c>
      <c r="BC43" s="81">
        <v>0</v>
      </c>
      <c r="BD43" s="81">
        <v>0</v>
      </c>
      <c r="BE43" s="81" t="s">
        <v>564</v>
      </c>
      <c r="BF43" s="82"/>
      <c r="BG43" s="81">
        <v>0</v>
      </c>
      <c r="BH43" s="81">
        <v>0</v>
      </c>
      <c r="BI43" s="81">
        <v>0</v>
      </c>
      <c r="BJ43" s="81">
        <v>0</v>
      </c>
      <c r="BK43" s="81">
        <v>0</v>
      </c>
      <c r="BL43" s="81">
        <v>0</v>
      </c>
      <c r="BM43" s="82"/>
      <c r="BN43" s="81">
        <v>0</v>
      </c>
      <c r="BO43" s="81">
        <v>0</v>
      </c>
      <c r="BP43" s="81">
        <v>0</v>
      </c>
      <c r="BQ43" s="81">
        <v>0</v>
      </c>
      <c r="BR43" s="81">
        <v>0</v>
      </c>
      <c r="BS43" s="81">
        <v>0</v>
      </c>
      <c r="BT43"/>
      <c r="BU43" s="80">
        <v>0</v>
      </c>
      <c r="BV43" s="80">
        <v>0</v>
      </c>
      <c r="BW43" s="80">
        <v>0</v>
      </c>
      <c r="BX43" s="80">
        <v>0</v>
      </c>
      <c r="BY43" s="80">
        <v>0</v>
      </c>
      <c r="BZ43" s="80">
        <v>0</v>
      </c>
      <c r="CA43" s="80">
        <v>0</v>
      </c>
      <c r="CB43" s="80">
        <v>0</v>
      </c>
      <c r="CC43" s="80">
        <v>0</v>
      </c>
    </row>
    <row r="44" spans="1:81">
      <c r="A44" s="80" t="s">
        <v>1930</v>
      </c>
      <c r="B44" s="80">
        <v>425</v>
      </c>
      <c r="C44" s="80">
        <v>17</v>
      </c>
      <c r="D44" s="80">
        <v>25</v>
      </c>
      <c r="E44" s="80">
        <v>2020</v>
      </c>
      <c r="F44" s="80" t="s">
        <v>218</v>
      </c>
      <c r="G44" s="80" t="s">
        <v>1913</v>
      </c>
      <c r="H44" s="80" t="s">
        <v>1914</v>
      </c>
      <c r="I44" s="177"/>
      <c r="J44" s="81">
        <v>4.5869805735014344</v>
      </c>
      <c r="K44" s="81">
        <v>0.63182228798087881</v>
      </c>
      <c r="L44" s="81">
        <v>9.7960817367129351</v>
      </c>
      <c r="M44" s="81">
        <v>6.028880329001276</v>
      </c>
      <c r="N44" s="81">
        <v>6.5913008877411148</v>
      </c>
      <c r="O44" s="81">
        <v>5.7936562657333335</v>
      </c>
      <c r="P44" s="81">
        <v>10.20824562077417</v>
      </c>
      <c r="Q44" s="81">
        <v>0.38550121233927082</v>
      </c>
      <c r="R44" s="81">
        <v>1.3898077997522391</v>
      </c>
      <c r="S44" s="81">
        <v>0.98912555638294786</v>
      </c>
      <c r="T44" s="82"/>
      <c r="U44" s="81">
        <v>910252</v>
      </c>
      <c r="V44" s="81">
        <v>257</v>
      </c>
      <c r="W44" s="81">
        <v>233</v>
      </c>
      <c r="X44" s="81">
        <v>1785</v>
      </c>
      <c r="Y44" s="81">
        <v>3254</v>
      </c>
      <c r="Z44" s="81">
        <v>4140</v>
      </c>
      <c r="AA44" s="81">
        <v>2303</v>
      </c>
      <c r="AB44" s="81">
        <v>6538</v>
      </c>
      <c r="AC44" s="81">
        <v>246354.5</v>
      </c>
      <c r="AD44" s="81">
        <v>0.98912555638294786</v>
      </c>
      <c r="AE44" s="82"/>
      <c r="AF44" s="81">
        <v>7694377.931166078</v>
      </c>
      <c r="AG44" s="81">
        <v>542117.15154348034</v>
      </c>
      <c r="AH44" s="81">
        <v>2640039.4096532515</v>
      </c>
      <c r="AI44" s="81">
        <v>9609413.5697531644</v>
      </c>
      <c r="AJ44" s="81">
        <v>13556634.13846072</v>
      </c>
      <c r="AK44" s="81"/>
      <c r="AL44" s="81"/>
      <c r="AM44" s="81">
        <v>853281.63869502861</v>
      </c>
      <c r="AN44" s="81"/>
      <c r="AO44" s="81"/>
      <c r="AP44" s="82"/>
      <c r="AQ44" s="81">
        <v>255</v>
      </c>
      <c r="AR44" s="81">
        <v>156</v>
      </c>
      <c r="AS44" s="81">
        <v>1</v>
      </c>
      <c r="AT44" s="81">
        <v>0</v>
      </c>
      <c r="AU44" s="81">
        <v>0</v>
      </c>
      <c r="AV44" s="81">
        <v>0</v>
      </c>
      <c r="AW44" s="81">
        <v>1</v>
      </c>
      <c r="AX44" s="82"/>
      <c r="AY44" s="81">
        <v>1392.03</v>
      </c>
      <c r="AZ44" s="81">
        <v>9921.600000000004</v>
      </c>
      <c r="BA44" s="81">
        <v>19</v>
      </c>
      <c r="BB44" s="81">
        <v>0</v>
      </c>
      <c r="BC44" s="81">
        <v>0</v>
      </c>
      <c r="BD44" s="81">
        <v>0</v>
      </c>
      <c r="BE44" s="81">
        <v>19</v>
      </c>
      <c r="BF44" s="82"/>
      <c r="BG44" s="81">
        <v>0</v>
      </c>
      <c r="BH44" s="81">
        <v>0</v>
      </c>
      <c r="BI44" s="81">
        <v>0</v>
      </c>
      <c r="BJ44" s="81">
        <v>0</v>
      </c>
      <c r="BK44" s="81">
        <v>0</v>
      </c>
      <c r="BL44" s="81">
        <v>0</v>
      </c>
      <c r="BM44" s="82"/>
      <c r="BN44" s="81">
        <v>0</v>
      </c>
      <c r="BO44" s="81">
        <v>0</v>
      </c>
      <c r="BP44" s="81">
        <v>0</v>
      </c>
      <c r="BQ44" s="81">
        <v>0</v>
      </c>
      <c r="BR44" s="81">
        <v>0</v>
      </c>
      <c r="BS44" s="81">
        <v>0</v>
      </c>
      <c r="BT44"/>
      <c r="BU44" s="80">
        <v>0</v>
      </c>
      <c r="BV44" s="80">
        <v>0</v>
      </c>
      <c r="BW44" s="80">
        <v>0</v>
      </c>
      <c r="BX44" s="80">
        <v>0</v>
      </c>
      <c r="BY44" s="80">
        <v>0</v>
      </c>
      <c r="BZ44" s="80">
        <v>0</v>
      </c>
      <c r="CA44" s="80">
        <v>0</v>
      </c>
      <c r="CB44" s="80">
        <v>0</v>
      </c>
      <c r="CC44" s="80">
        <v>0</v>
      </c>
    </row>
    <row r="45" spans="1:81">
      <c r="A45" s="80" t="s">
        <v>1931</v>
      </c>
      <c r="B45" s="80">
        <v>425</v>
      </c>
      <c r="C45" s="80">
        <v>18</v>
      </c>
      <c r="D45" s="80">
        <v>25</v>
      </c>
      <c r="E45" s="80">
        <v>2021</v>
      </c>
      <c r="F45" s="80" t="s">
        <v>75</v>
      </c>
      <c r="G45" s="174" t="s">
        <v>1913</v>
      </c>
      <c r="H45" s="80" t="s">
        <v>1914</v>
      </c>
      <c r="I45" s="177"/>
      <c r="J45" s="81">
        <v>3.4869415161228257</v>
      </c>
      <c r="K45" s="81">
        <v>0.64118449201824812</v>
      </c>
      <c r="L45" s="81">
        <v>8.5729298199471877</v>
      </c>
      <c r="M45" s="81">
        <v>5.6444327373855145</v>
      </c>
      <c r="N45" s="81">
        <v>5.4744845060184337</v>
      </c>
      <c r="O45" s="81">
        <v>5.6130372490447904</v>
      </c>
      <c r="P45" s="81">
        <v>10.385992018418706</v>
      </c>
      <c r="Q45" s="81">
        <v>0.39024688104323191</v>
      </c>
      <c r="R45" s="81">
        <v>2.3646333308356442</v>
      </c>
      <c r="S45" s="81">
        <v>0.75204564292545406</v>
      </c>
      <c r="T45" s="82"/>
      <c r="U45" s="81">
        <v>898311</v>
      </c>
      <c r="V45" s="81">
        <v>257</v>
      </c>
      <c r="W45" s="81">
        <v>233</v>
      </c>
      <c r="X45" s="81">
        <v>1785</v>
      </c>
      <c r="Y45" s="81">
        <v>3249</v>
      </c>
      <c r="Z45" s="81">
        <v>4130</v>
      </c>
      <c r="AA45" s="81">
        <v>2285</v>
      </c>
      <c r="AB45" s="81">
        <v>6540</v>
      </c>
      <c r="AC45" s="81">
        <v>406266.99999999994</v>
      </c>
      <c r="AD45" s="81">
        <v>0.75204564292545406</v>
      </c>
      <c r="AE45" s="82"/>
      <c r="AF45" s="81">
        <v>6683389.9634106122</v>
      </c>
      <c r="AG45" s="81">
        <v>549970.31272519729</v>
      </c>
      <c r="AH45" s="81">
        <v>2436061.3666013591</v>
      </c>
      <c r="AI45" s="81">
        <v>10716878.598886602</v>
      </c>
      <c r="AJ45" s="81">
        <v>13753405.801475035</v>
      </c>
      <c r="AK45" s="81">
        <v>0</v>
      </c>
      <c r="AL45" s="81">
        <v>0</v>
      </c>
      <c r="AM45" s="81">
        <v>858465.82626303111</v>
      </c>
      <c r="AN45" s="81">
        <v>0</v>
      </c>
      <c r="AO45" s="81">
        <v>0</v>
      </c>
      <c r="AP45" s="82"/>
      <c r="AQ45" s="81">
        <v>271</v>
      </c>
      <c r="AR45" s="81">
        <v>158</v>
      </c>
      <c r="AS45" s="81">
        <v>1</v>
      </c>
      <c r="AT45" s="81">
        <v>0</v>
      </c>
      <c r="AU45" s="81">
        <v>0</v>
      </c>
      <c r="AV45" s="81">
        <v>0</v>
      </c>
      <c r="AW45" s="81"/>
      <c r="AX45" s="82"/>
      <c r="AY45" s="81">
        <v>1489.11</v>
      </c>
      <c r="AZ45" s="81">
        <v>10020.6</v>
      </c>
      <c r="BA45" s="81">
        <v>19</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1932</v>
      </c>
      <c r="B46" s="80">
        <v>425</v>
      </c>
      <c r="C46" s="80">
        <v>19</v>
      </c>
      <c r="D46" s="80">
        <v>25</v>
      </c>
      <c r="E46" s="80">
        <v>2022</v>
      </c>
      <c r="F46" s="80" t="s">
        <v>568</v>
      </c>
      <c r="G46" s="174" t="s">
        <v>1913</v>
      </c>
      <c r="H46" s="80" t="s">
        <v>1914</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288</v>
      </c>
      <c r="AR46" s="81">
        <v>159</v>
      </c>
      <c r="AS46" s="81">
        <v>1</v>
      </c>
      <c r="AT46" s="81">
        <v>0</v>
      </c>
      <c r="AU46" s="81">
        <v>0</v>
      </c>
      <c r="AV46" s="81">
        <v>0</v>
      </c>
      <c r="AW46" s="81"/>
      <c r="AX46" s="82"/>
      <c r="AY46" s="81">
        <v>1611.8899999999996</v>
      </c>
      <c r="AZ46" s="81">
        <v>10070.100000000004</v>
      </c>
      <c r="BA46" s="81">
        <v>19</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1933</v>
      </c>
      <c r="B47" s="80">
        <v>307</v>
      </c>
      <c r="C47" s="80">
        <v>1</v>
      </c>
      <c r="D47" s="80">
        <v>19</v>
      </c>
      <c r="E47" s="80">
        <v>1990</v>
      </c>
      <c r="F47" s="80" t="s">
        <v>562</v>
      </c>
      <c r="G47" s="80" t="s">
        <v>1934</v>
      </c>
      <c r="H47" s="80" t="s">
        <v>1935</v>
      </c>
      <c r="I47" s="177"/>
      <c r="J47" s="81">
        <v>7.353034275899585</v>
      </c>
      <c r="K47" s="81">
        <v>2.8999517925557572</v>
      </c>
      <c r="L47" s="81">
        <v>3.951536662485319</v>
      </c>
      <c r="M47" s="81">
        <v>3.6315944816597066</v>
      </c>
      <c r="N47" s="81">
        <v>12.7438203437261</v>
      </c>
      <c r="O47" s="81">
        <v>6.7223957939179595</v>
      </c>
      <c r="P47" s="81">
        <v>11.828125146980643</v>
      </c>
      <c r="Q47" s="81">
        <v>0.65758828179325579</v>
      </c>
      <c r="R47" s="81">
        <v>0</v>
      </c>
      <c r="S47" s="81">
        <v>0.70849562310689074</v>
      </c>
      <c r="T47" s="82"/>
      <c r="U47" s="81">
        <v>550847</v>
      </c>
      <c r="V47" s="81">
        <v>705</v>
      </c>
      <c r="W47" s="81">
        <v>73</v>
      </c>
      <c r="X47" s="81">
        <v>1443</v>
      </c>
      <c r="Y47" s="81">
        <v>2950</v>
      </c>
      <c r="Z47" s="81">
        <v>2765</v>
      </c>
      <c r="AA47" s="81">
        <v>2872</v>
      </c>
      <c r="AB47" s="81">
        <v>10677</v>
      </c>
      <c r="AC47" s="81">
        <v>0</v>
      </c>
      <c r="AD47" s="81">
        <v>0.70849562310689074</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1936</v>
      </c>
      <c r="B48" s="80">
        <v>308</v>
      </c>
      <c r="C48" s="80">
        <v>2</v>
      </c>
      <c r="D48" s="80">
        <v>19</v>
      </c>
      <c r="E48" s="80">
        <v>2005</v>
      </c>
      <c r="F48" s="80" t="s">
        <v>565</v>
      </c>
      <c r="G48" s="80" t="s">
        <v>1934</v>
      </c>
      <c r="H48" s="80" t="s">
        <v>1935</v>
      </c>
      <c r="I48" s="177"/>
      <c r="J48" s="81">
        <v>6.1556887114825072</v>
      </c>
      <c r="K48" s="81">
        <v>2.3426237016558957</v>
      </c>
      <c r="L48" s="81">
        <v>10.698787831010712</v>
      </c>
      <c r="M48" s="81">
        <v>6.3740998365650077</v>
      </c>
      <c r="N48" s="81">
        <v>18.45383409607637</v>
      </c>
      <c r="O48" s="81">
        <v>9.0741765274504793</v>
      </c>
      <c r="P48" s="81">
        <v>11.857588551944694</v>
      </c>
      <c r="Q48" s="81">
        <v>0.54655262644360703</v>
      </c>
      <c r="R48" s="81">
        <v>0</v>
      </c>
      <c r="S48" s="81">
        <v>1.0114191442592828</v>
      </c>
      <c r="T48" s="82"/>
      <c r="U48" s="81">
        <v>350672</v>
      </c>
      <c r="V48" s="81">
        <v>586</v>
      </c>
      <c r="W48" s="81">
        <v>113</v>
      </c>
      <c r="X48" s="81">
        <v>1043</v>
      </c>
      <c r="Y48" s="81">
        <v>3193</v>
      </c>
      <c r="Z48" s="81">
        <v>4319</v>
      </c>
      <c r="AA48" s="81">
        <v>2358</v>
      </c>
      <c r="AB48" s="81">
        <v>9277</v>
      </c>
      <c r="AC48" s="81">
        <v>0</v>
      </c>
      <c r="AD48" s="81">
        <v>1.0114191442592828</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1937</v>
      </c>
      <c r="B49" s="80">
        <v>309</v>
      </c>
      <c r="C49" s="80">
        <v>3</v>
      </c>
      <c r="D49" s="80">
        <v>19</v>
      </c>
      <c r="E49" s="80">
        <v>2006</v>
      </c>
      <c r="F49" s="80" t="s">
        <v>566</v>
      </c>
      <c r="G49" s="80" t="s">
        <v>1934</v>
      </c>
      <c r="H49" s="80" t="s">
        <v>1935</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1938</v>
      </c>
      <c r="B50" s="80">
        <v>310</v>
      </c>
      <c r="C50" s="80">
        <v>4</v>
      </c>
      <c r="D50" s="80">
        <v>19</v>
      </c>
      <c r="E50" s="80">
        <v>2007</v>
      </c>
      <c r="F50" s="80" t="s">
        <v>567</v>
      </c>
      <c r="G50" s="80" t="s">
        <v>1934</v>
      </c>
      <c r="H50" s="80" t="s">
        <v>1935</v>
      </c>
      <c r="I50" s="177"/>
      <c r="J50" s="81">
        <v>4.5414142442037653</v>
      </c>
      <c r="K50" s="81">
        <v>1.416276495363509</v>
      </c>
      <c r="L50" s="81">
        <v>10.111313962373799</v>
      </c>
      <c r="M50" s="81">
        <v>7.1130064228726573</v>
      </c>
      <c r="N50" s="81">
        <v>18.473275723612769</v>
      </c>
      <c r="O50" s="81">
        <v>8.5490593137532773</v>
      </c>
      <c r="P50" s="81">
        <v>11.6632492213257</v>
      </c>
      <c r="Q50" s="81">
        <v>0.55380672268909181</v>
      </c>
      <c r="R50" s="81">
        <v>0</v>
      </c>
      <c r="S50" s="81">
        <v>0.94441655192691831</v>
      </c>
      <c r="T50" s="82"/>
      <c r="U50" s="81">
        <v>359164</v>
      </c>
      <c r="V50" s="81">
        <v>473</v>
      </c>
      <c r="W50" s="81">
        <v>117</v>
      </c>
      <c r="X50" s="81">
        <v>1488</v>
      </c>
      <c r="Y50" s="81">
        <v>3173</v>
      </c>
      <c r="Z50" s="81">
        <v>4230</v>
      </c>
      <c r="AA50" s="81">
        <v>2284</v>
      </c>
      <c r="AB50" s="81">
        <v>8903</v>
      </c>
      <c r="AC50" s="81">
        <v>0</v>
      </c>
      <c r="AD50" s="81">
        <v>0.94441655192691831</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1939</v>
      </c>
      <c r="B51" s="80">
        <v>311</v>
      </c>
      <c r="C51" s="80">
        <v>5</v>
      </c>
      <c r="D51" s="80">
        <v>19</v>
      </c>
      <c r="E51" s="80">
        <v>2008</v>
      </c>
      <c r="F51" s="80" t="s">
        <v>84</v>
      </c>
      <c r="G51" s="80" t="s">
        <v>1934</v>
      </c>
      <c r="H51" s="80" t="s">
        <v>1935</v>
      </c>
      <c r="I51" s="177"/>
      <c r="J51" s="81">
        <v>3.9031312347791154</v>
      </c>
      <c r="K51" s="81">
        <v>1.0713715264272883</v>
      </c>
      <c r="L51" s="81">
        <v>9.1109246238230792</v>
      </c>
      <c r="M51" s="81">
        <v>7.4355072085120772</v>
      </c>
      <c r="N51" s="81">
        <v>15.058172227092147</v>
      </c>
      <c r="O51" s="81">
        <v>8.3099423111538275</v>
      </c>
      <c r="P51" s="81">
        <v>11.364319041848033</v>
      </c>
      <c r="Q51" s="81">
        <v>0.53524537493050861</v>
      </c>
      <c r="R51" s="81">
        <v>0</v>
      </c>
      <c r="S51" s="81">
        <v>0.88476015128836494</v>
      </c>
      <c r="T51" s="82"/>
      <c r="U51" s="81">
        <v>318407</v>
      </c>
      <c r="V51" s="81">
        <v>473</v>
      </c>
      <c r="W51" s="81">
        <v>117</v>
      </c>
      <c r="X51" s="81">
        <v>1488</v>
      </c>
      <c r="Y51" s="81">
        <v>3153</v>
      </c>
      <c r="Z51" s="81">
        <v>4256</v>
      </c>
      <c r="AA51" s="81">
        <v>2228</v>
      </c>
      <c r="AB51" s="81">
        <v>8746</v>
      </c>
      <c r="AC51" s="81">
        <v>0</v>
      </c>
      <c r="AD51" s="81">
        <v>0.88476015128836494</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1940</v>
      </c>
      <c r="B52" s="80">
        <v>312</v>
      </c>
      <c r="C52" s="80">
        <v>6</v>
      </c>
      <c r="D52" s="80">
        <v>19</v>
      </c>
      <c r="E52" s="80">
        <v>2009</v>
      </c>
      <c r="F52" s="80" t="s">
        <v>85</v>
      </c>
      <c r="G52" s="80" t="s">
        <v>1934</v>
      </c>
      <c r="H52" s="80" t="s">
        <v>1935</v>
      </c>
      <c r="I52" s="177"/>
      <c r="J52" s="81">
        <v>3.5782252217061168</v>
      </c>
      <c r="K52" s="81">
        <v>1.037392663796312</v>
      </c>
      <c r="L52" s="81">
        <v>7.3665725403285593</v>
      </c>
      <c r="M52" s="81">
        <v>7.8830750050021026</v>
      </c>
      <c r="N52" s="81">
        <v>14.934937998674576</v>
      </c>
      <c r="O52" s="81">
        <v>8.3082039163147527</v>
      </c>
      <c r="P52" s="81">
        <v>10.78651988296075</v>
      </c>
      <c r="Q52" s="81">
        <v>0.50462937204543479</v>
      </c>
      <c r="R52" s="81">
        <v>0</v>
      </c>
      <c r="S52" s="81">
        <v>0.79784012178367758</v>
      </c>
      <c r="T52" s="82"/>
      <c r="U52" s="81">
        <v>214780</v>
      </c>
      <c r="V52" s="81">
        <v>398</v>
      </c>
      <c r="W52" s="81">
        <v>157</v>
      </c>
      <c r="X52" s="81">
        <v>1512</v>
      </c>
      <c r="Y52" s="81">
        <v>3156</v>
      </c>
      <c r="Z52" s="81">
        <v>4200</v>
      </c>
      <c r="AA52" s="81">
        <v>2171</v>
      </c>
      <c r="AB52" s="81">
        <v>8656</v>
      </c>
      <c r="AC52" s="81">
        <v>0</v>
      </c>
      <c r="AD52" s="81">
        <v>0.79784012178367758</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0</v>
      </c>
      <c r="BL52" s="81">
        <v>0</v>
      </c>
      <c r="BM52" s="82"/>
      <c r="BN52" s="81">
        <v>0</v>
      </c>
      <c r="BO52" s="81">
        <v>0</v>
      </c>
      <c r="BP52" s="81">
        <v>0</v>
      </c>
      <c r="BQ52" s="81">
        <v>0</v>
      </c>
      <c r="BR52" s="81">
        <v>0</v>
      </c>
      <c r="BS52" s="81">
        <v>0</v>
      </c>
      <c r="BT52"/>
      <c r="BU52" s="80"/>
      <c r="BV52" s="80"/>
      <c r="BW52" s="80"/>
      <c r="BX52" s="80"/>
      <c r="BY52" s="80"/>
      <c r="BZ52" s="80"/>
      <c r="CA52" s="80"/>
      <c r="CB52" s="80"/>
      <c r="CC52" s="80"/>
    </row>
    <row r="53" spans="1:81">
      <c r="A53" s="80" t="s">
        <v>1941</v>
      </c>
      <c r="B53" s="80">
        <v>313</v>
      </c>
      <c r="C53" s="80">
        <v>7</v>
      </c>
      <c r="D53" s="80">
        <v>19</v>
      </c>
      <c r="E53" s="80">
        <v>2010</v>
      </c>
      <c r="F53" s="80" t="s">
        <v>86</v>
      </c>
      <c r="G53" s="80" t="s">
        <v>1934</v>
      </c>
      <c r="H53" s="80" t="s">
        <v>1935</v>
      </c>
      <c r="I53" s="177"/>
      <c r="J53" s="81">
        <v>3.499845351261198</v>
      </c>
      <c r="K53" s="81">
        <v>1.0283055915295851</v>
      </c>
      <c r="L53" s="81">
        <v>7.0965718797821458</v>
      </c>
      <c r="M53" s="81">
        <v>7.4040023463567568</v>
      </c>
      <c r="N53" s="81">
        <v>17.444300355615191</v>
      </c>
      <c r="O53" s="81">
        <v>8.192985148956728</v>
      </c>
      <c r="P53" s="81">
        <v>10.920118745277142</v>
      </c>
      <c r="Q53" s="81">
        <v>0.51842849217946585</v>
      </c>
      <c r="R53" s="81">
        <v>0</v>
      </c>
      <c r="S53" s="81">
        <v>0.84298701343158666</v>
      </c>
      <c r="T53" s="82"/>
      <c r="U53" s="81">
        <v>245727</v>
      </c>
      <c r="V53" s="81">
        <v>398</v>
      </c>
      <c r="W53" s="81">
        <v>157</v>
      </c>
      <c r="X53" s="81">
        <v>1512</v>
      </c>
      <c r="Y53" s="81">
        <v>3151</v>
      </c>
      <c r="Z53" s="81">
        <v>4161</v>
      </c>
      <c r="AA53" s="81">
        <v>2143</v>
      </c>
      <c r="AB53" s="81">
        <v>8521</v>
      </c>
      <c r="AC53" s="81">
        <v>0</v>
      </c>
      <c r="AD53" s="81">
        <v>0.84298701343158666</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0</v>
      </c>
      <c r="BL53" s="81">
        <v>0</v>
      </c>
      <c r="BM53" s="82"/>
      <c r="BN53" s="81">
        <v>0</v>
      </c>
      <c r="BO53" s="81">
        <v>0</v>
      </c>
      <c r="BP53" s="81">
        <v>0</v>
      </c>
      <c r="BQ53" s="81">
        <v>0</v>
      </c>
      <c r="BR53" s="81">
        <v>0</v>
      </c>
      <c r="BS53" s="81">
        <v>0</v>
      </c>
      <c r="BT53"/>
      <c r="BU53" s="80">
        <v>0</v>
      </c>
      <c r="BV53" s="80">
        <v>0</v>
      </c>
      <c r="BW53" s="80">
        <v>0</v>
      </c>
      <c r="BX53" s="80">
        <v>0</v>
      </c>
      <c r="BY53" s="80">
        <v>0</v>
      </c>
      <c r="BZ53" s="80">
        <v>0</v>
      </c>
      <c r="CA53" s="80">
        <v>0</v>
      </c>
      <c r="CB53" s="80">
        <v>0</v>
      </c>
      <c r="CC53" s="80">
        <v>0</v>
      </c>
    </row>
    <row r="54" spans="1:81">
      <c r="A54" s="80" t="s">
        <v>1942</v>
      </c>
      <c r="B54" s="80">
        <v>314</v>
      </c>
      <c r="C54" s="80">
        <v>8</v>
      </c>
      <c r="D54" s="80">
        <v>19</v>
      </c>
      <c r="E54" s="80">
        <v>2011</v>
      </c>
      <c r="F54" s="80" t="s">
        <v>87</v>
      </c>
      <c r="G54" s="80" t="s">
        <v>1934</v>
      </c>
      <c r="H54" s="80" t="s">
        <v>1935</v>
      </c>
      <c r="I54" s="177"/>
      <c r="J54" s="81">
        <v>5.7294111205604601</v>
      </c>
      <c r="K54" s="81">
        <v>1.396850950700008</v>
      </c>
      <c r="L54" s="81">
        <v>6.057058447392631</v>
      </c>
      <c r="M54" s="81">
        <v>8.5500776120838662</v>
      </c>
      <c r="N54" s="81">
        <v>16.206030764492997</v>
      </c>
      <c r="O54" s="81">
        <v>7.9705989983621892</v>
      </c>
      <c r="P54" s="81">
        <v>10.302688480599054</v>
      </c>
      <c r="Q54" s="81">
        <v>0.5857082234255423</v>
      </c>
      <c r="R54" s="81">
        <v>0</v>
      </c>
      <c r="S54" s="81">
        <v>0.73983071037972004</v>
      </c>
      <c r="T54" s="82"/>
      <c r="U54" s="81">
        <v>310512</v>
      </c>
      <c r="V54" s="81">
        <v>398</v>
      </c>
      <c r="W54" s="81">
        <v>157</v>
      </c>
      <c r="X54" s="81">
        <v>1512</v>
      </c>
      <c r="Y54" s="81">
        <v>3139</v>
      </c>
      <c r="Z54" s="81">
        <v>4136</v>
      </c>
      <c r="AA54" s="81">
        <v>2082</v>
      </c>
      <c r="AB54" s="81">
        <v>8346</v>
      </c>
      <c r="AC54" s="81">
        <v>0</v>
      </c>
      <c r="AD54" s="81">
        <v>0.73983071037972004</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0</v>
      </c>
      <c r="BJ54" s="81">
        <v>0</v>
      </c>
      <c r="BK54" s="81">
        <v>0</v>
      </c>
      <c r="BL54" s="81">
        <v>0</v>
      </c>
      <c r="BM54" s="82"/>
      <c r="BN54" s="81">
        <v>0</v>
      </c>
      <c r="BO54" s="81">
        <v>0</v>
      </c>
      <c r="BP54" s="81">
        <v>0</v>
      </c>
      <c r="BQ54" s="81">
        <v>0</v>
      </c>
      <c r="BR54" s="81">
        <v>0</v>
      </c>
      <c r="BS54" s="81">
        <v>0</v>
      </c>
      <c r="BT54"/>
      <c r="BU54" s="80">
        <v>0</v>
      </c>
      <c r="BV54" s="80">
        <v>0</v>
      </c>
      <c r="BW54" s="80">
        <v>0</v>
      </c>
      <c r="BX54" s="80">
        <v>0</v>
      </c>
      <c r="BY54" s="80">
        <v>0</v>
      </c>
      <c r="BZ54" s="80">
        <v>0</v>
      </c>
      <c r="CA54" s="80">
        <v>0</v>
      </c>
      <c r="CB54" s="80">
        <v>0</v>
      </c>
      <c r="CC54" s="80">
        <v>0</v>
      </c>
    </row>
    <row r="55" spans="1:81">
      <c r="A55" s="80" t="s">
        <v>1943</v>
      </c>
      <c r="B55" s="80">
        <v>315</v>
      </c>
      <c r="C55" s="80">
        <v>9</v>
      </c>
      <c r="D55" s="80">
        <v>19</v>
      </c>
      <c r="E55" s="80">
        <v>2012</v>
      </c>
      <c r="F55" s="80" t="s">
        <v>88</v>
      </c>
      <c r="G55" s="80" t="s">
        <v>1934</v>
      </c>
      <c r="H55" s="80" t="s">
        <v>1935</v>
      </c>
      <c r="I55" s="177"/>
      <c r="J55" s="81">
        <v>4.880121612805139</v>
      </c>
      <c r="K55" s="81">
        <v>1.2986046829996429</v>
      </c>
      <c r="L55" s="81">
        <v>5.9810428217907079</v>
      </c>
      <c r="M55" s="81">
        <v>8.5069914949141641</v>
      </c>
      <c r="N55" s="81">
        <v>17.46484778542381</v>
      </c>
      <c r="O55" s="81">
        <v>7.9594998105339183</v>
      </c>
      <c r="P55" s="81">
        <v>10.216985154732656</v>
      </c>
      <c r="Q55" s="81">
        <v>0.6258358905596626</v>
      </c>
      <c r="R55" s="81">
        <v>0</v>
      </c>
      <c r="S55" s="81">
        <v>0.73316474461316672</v>
      </c>
      <c r="T55" s="82"/>
      <c r="U55" s="81">
        <v>307179</v>
      </c>
      <c r="V55" s="81">
        <v>398</v>
      </c>
      <c r="W55" s="81">
        <v>157</v>
      </c>
      <c r="X55" s="81">
        <v>1512</v>
      </c>
      <c r="Y55" s="81">
        <v>3166</v>
      </c>
      <c r="Z55" s="81">
        <v>4163</v>
      </c>
      <c r="AA55" s="81">
        <v>2053</v>
      </c>
      <c r="AB55" s="81">
        <v>8208</v>
      </c>
      <c r="AC55" s="81">
        <v>0</v>
      </c>
      <c r="AD55" s="81">
        <v>0.73316474461316672</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0</v>
      </c>
      <c r="BJ55" s="81">
        <v>0</v>
      </c>
      <c r="BK55" s="81">
        <v>0</v>
      </c>
      <c r="BL55" s="81">
        <v>0</v>
      </c>
      <c r="BM55" s="82"/>
      <c r="BN55" s="81">
        <v>0</v>
      </c>
      <c r="BO55" s="81">
        <v>0</v>
      </c>
      <c r="BP55" s="81">
        <v>0</v>
      </c>
      <c r="BQ55" s="81">
        <v>0</v>
      </c>
      <c r="BR55" s="81">
        <v>0</v>
      </c>
      <c r="BS55" s="81">
        <v>0</v>
      </c>
      <c r="BT55"/>
      <c r="BU55" s="80">
        <v>0</v>
      </c>
      <c r="BV55" s="80">
        <v>0</v>
      </c>
      <c r="BW55" s="80">
        <v>0</v>
      </c>
      <c r="BX55" s="80">
        <v>0</v>
      </c>
      <c r="BY55" s="80">
        <v>0</v>
      </c>
      <c r="BZ55" s="80">
        <v>0</v>
      </c>
      <c r="CA55" s="80">
        <v>0</v>
      </c>
      <c r="CB55" s="80">
        <v>0</v>
      </c>
      <c r="CC55" s="80">
        <v>0</v>
      </c>
    </row>
    <row r="56" spans="1:81">
      <c r="A56" s="80" t="s">
        <v>1944</v>
      </c>
      <c r="B56" s="80">
        <v>316</v>
      </c>
      <c r="C56" s="80">
        <v>10</v>
      </c>
      <c r="D56" s="80">
        <v>19</v>
      </c>
      <c r="E56" s="80">
        <v>2013</v>
      </c>
      <c r="F56" s="80" t="s">
        <v>89</v>
      </c>
      <c r="G56" s="80" t="s">
        <v>1934</v>
      </c>
      <c r="H56" s="80" t="s">
        <v>1935</v>
      </c>
      <c r="I56" s="177"/>
      <c r="J56" s="81">
        <v>5.1385644754868771</v>
      </c>
      <c r="K56" s="81">
        <v>1.1784358724129615</v>
      </c>
      <c r="L56" s="81">
        <v>4.7367502794333429</v>
      </c>
      <c r="M56" s="81">
        <v>8.3939731481559168</v>
      </c>
      <c r="N56" s="81">
        <v>19.800726823863737</v>
      </c>
      <c r="O56" s="81">
        <v>7.6101603348278655</v>
      </c>
      <c r="P56" s="81">
        <v>10.285453838024193</v>
      </c>
      <c r="Q56" s="81">
        <v>0.62751362119731036</v>
      </c>
      <c r="R56" s="81">
        <v>0</v>
      </c>
      <c r="S56" s="81">
        <v>0.81951810617596965</v>
      </c>
      <c r="T56" s="82"/>
      <c r="U56" s="81">
        <v>307811</v>
      </c>
      <c r="V56" s="81">
        <v>398</v>
      </c>
      <c r="W56" s="81">
        <v>157</v>
      </c>
      <c r="X56" s="81">
        <v>1512</v>
      </c>
      <c r="Y56" s="81">
        <v>3147</v>
      </c>
      <c r="Z56" s="81">
        <v>4158</v>
      </c>
      <c r="AA56" s="81">
        <v>2059</v>
      </c>
      <c r="AB56" s="81">
        <v>8112</v>
      </c>
      <c r="AC56" s="81">
        <v>0</v>
      </c>
      <c r="AD56" s="81">
        <v>0.81951810617596965</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0</v>
      </c>
      <c r="BJ56" s="81">
        <v>0</v>
      </c>
      <c r="BK56" s="81">
        <v>0</v>
      </c>
      <c r="BL56" s="81">
        <v>0</v>
      </c>
      <c r="BM56" s="82"/>
      <c r="BN56" s="81">
        <v>0</v>
      </c>
      <c r="BO56" s="81">
        <v>0</v>
      </c>
      <c r="BP56" s="81">
        <v>0</v>
      </c>
      <c r="BQ56" s="81">
        <v>0</v>
      </c>
      <c r="BR56" s="81">
        <v>0</v>
      </c>
      <c r="BS56" s="81">
        <v>0</v>
      </c>
      <c r="BT56"/>
      <c r="BU56" s="80">
        <v>0</v>
      </c>
      <c r="BV56" s="80">
        <v>0</v>
      </c>
      <c r="BW56" s="80">
        <v>0</v>
      </c>
      <c r="BX56" s="80">
        <v>0</v>
      </c>
      <c r="BY56" s="80">
        <v>0</v>
      </c>
      <c r="BZ56" s="80">
        <v>0</v>
      </c>
      <c r="CA56" s="80">
        <v>0</v>
      </c>
      <c r="CB56" s="80">
        <v>0</v>
      </c>
      <c r="CC56" s="80">
        <v>0</v>
      </c>
    </row>
    <row r="57" spans="1:81">
      <c r="A57" s="80" t="s">
        <v>1945</v>
      </c>
      <c r="B57" s="80">
        <v>317</v>
      </c>
      <c r="C57" s="80">
        <v>11</v>
      </c>
      <c r="D57" s="80">
        <v>19</v>
      </c>
      <c r="E57" s="80">
        <v>2014</v>
      </c>
      <c r="F57" s="80" t="s">
        <v>90</v>
      </c>
      <c r="G57" s="80" t="s">
        <v>1934</v>
      </c>
      <c r="H57" s="80" t="s">
        <v>1935</v>
      </c>
      <c r="I57" s="177"/>
      <c r="J57" s="81">
        <v>4.4413777845867148</v>
      </c>
      <c r="K57" s="81">
        <v>1.1035797942516625</v>
      </c>
      <c r="L57" s="81">
        <v>7.0750506664585187</v>
      </c>
      <c r="M57" s="81">
        <v>7.8239106922709292</v>
      </c>
      <c r="N57" s="81">
        <v>16.053865403265185</v>
      </c>
      <c r="O57" s="81">
        <v>7.201344562817944</v>
      </c>
      <c r="P57" s="81">
        <v>10.102946141319926</v>
      </c>
      <c r="Q57" s="81">
        <v>0.58581684839554204</v>
      </c>
      <c r="R57" s="81">
        <v>0</v>
      </c>
      <c r="S57" s="81">
        <v>0.8132959688507253</v>
      </c>
      <c r="T57" s="82"/>
      <c r="U57" s="81">
        <v>350207</v>
      </c>
      <c r="V57" s="81">
        <v>349</v>
      </c>
      <c r="W57" s="81">
        <v>145</v>
      </c>
      <c r="X57" s="81">
        <v>1443</v>
      </c>
      <c r="Y57" s="81">
        <v>3150</v>
      </c>
      <c r="Z57" s="81">
        <v>4144</v>
      </c>
      <c r="AA57" s="81">
        <v>2012</v>
      </c>
      <c r="AB57" s="81">
        <v>7893</v>
      </c>
      <c r="AC57" s="81">
        <v>0</v>
      </c>
      <c r="AD57" s="81">
        <v>0.8132959688507253</v>
      </c>
      <c r="AE57" s="82"/>
      <c r="AF57" s="81">
        <v>4551784.099570903</v>
      </c>
      <c r="AG57" s="81">
        <v>813556.58173994918</v>
      </c>
      <c r="AH57" s="81">
        <v>1876848.5782532536</v>
      </c>
      <c r="AI57" s="81">
        <v>9138876.7440254837</v>
      </c>
      <c r="AJ57" s="81">
        <v>15408715.362498567</v>
      </c>
      <c r="AK57" s="81">
        <v>0</v>
      </c>
      <c r="AL57" s="81">
        <v>0</v>
      </c>
      <c r="AM57" s="81">
        <v>1083590.9532042614</v>
      </c>
      <c r="AN57" s="81">
        <v>0</v>
      </c>
      <c r="AO57" s="81">
        <v>0</v>
      </c>
      <c r="AP57" s="82"/>
      <c r="AQ57" s="81">
        <v>23</v>
      </c>
      <c r="AR57" s="81">
        <v>3</v>
      </c>
      <c r="AS57" s="81">
        <v>0</v>
      </c>
      <c r="AT57" s="81">
        <v>0</v>
      </c>
      <c r="AU57" s="81">
        <v>0</v>
      </c>
      <c r="AV57" s="81">
        <v>0</v>
      </c>
      <c r="AW57" s="81" t="s">
        <v>564</v>
      </c>
      <c r="AX57" s="82"/>
      <c r="AY57" s="81">
        <v>89.4</v>
      </c>
      <c r="AZ57" s="81">
        <v>170.8</v>
      </c>
      <c r="BA57" s="81">
        <v>0</v>
      </c>
      <c r="BB57" s="81">
        <v>0</v>
      </c>
      <c r="BC57" s="81">
        <v>0</v>
      </c>
      <c r="BD57" s="81">
        <v>0</v>
      </c>
      <c r="BE57" s="81" t="s">
        <v>564</v>
      </c>
      <c r="BF57" s="82"/>
      <c r="BG57" s="81">
        <v>0</v>
      </c>
      <c r="BH57" s="81">
        <v>0</v>
      </c>
      <c r="BI57" s="81">
        <v>0</v>
      </c>
      <c r="BJ57" s="81">
        <v>0</v>
      </c>
      <c r="BK57" s="81">
        <v>0</v>
      </c>
      <c r="BL57" s="81">
        <v>0</v>
      </c>
      <c r="BM57" s="82"/>
      <c r="BN57" s="81">
        <v>0</v>
      </c>
      <c r="BO57" s="81">
        <v>0</v>
      </c>
      <c r="BP57" s="81">
        <v>0</v>
      </c>
      <c r="BQ57" s="81">
        <v>0</v>
      </c>
      <c r="BR57" s="81">
        <v>0</v>
      </c>
      <c r="BS57" s="81">
        <v>0</v>
      </c>
      <c r="BT57"/>
      <c r="BU57" s="80">
        <v>0</v>
      </c>
      <c r="BV57" s="80">
        <v>0</v>
      </c>
      <c r="BW57" s="80">
        <v>0</v>
      </c>
      <c r="BX57" s="80">
        <v>0</v>
      </c>
      <c r="BY57" s="80">
        <v>0</v>
      </c>
      <c r="BZ57" s="80">
        <v>0</v>
      </c>
      <c r="CA57" s="80">
        <v>0</v>
      </c>
      <c r="CB57" s="80">
        <v>0</v>
      </c>
      <c r="CC57" s="80">
        <v>0</v>
      </c>
    </row>
    <row r="58" spans="1:81">
      <c r="A58" s="80" t="s">
        <v>1946</v>
      </c>
      <c r="B58" s="80">
        <v>318</v>
      </c>
      <c r="C58" s="80">
        <v>12</v>
      </c>
      <c r="D58" s="80">
        <v>19</v>
      </c>
      <c r="E58" s="80">
        <v>2015</v>
      </c>
      <c r="F58" s="80" t="s">
        <v>91</v>
      </c>
      <c r="G58" s="80" t="s">
        <v>1934</v>
      </c>
      <c r="H58" s="80" t="s">
        <v>1935</v>
      </c>
      <c r="I58" s="177"/>
      <c r="J58" s="81">
        <v>3.72637339882959</v>
      </c>
      <c r="K58" s="81">
        <v>1.0408041300995554</v>
      </c>
      <c r="L58" s="81">
        <v>7.5744803240989054</v>
      </c>
      <c r="M58" s="81">
        <v>7.4303343483386257</v>
      </c>
      <c r="N58" s="81">
        <v>15.385755150244815</v>
      </c>
      <c r="O58" s="81">
        <v>7.0586121472519823</v>
      </c>
      <c r="P58" s="81">
        <v>9.8948075860864471</v>
      </c>
      <c r="Q58" s="81">
        <v>0.55771893606597811</v>
      </c>
      <c r="R58" s="81">
        <v>0</v>
      </c>
      <c r="S58" s="81">
        <v>0.8737499822317023</v>
      </c>
      <c r="T58" s="82"/>
      <c r="U58" s="81">
        <v>289184</v>
      </c>
      <c r="V58" s="81">
        <v>349</v>
      </c>
      <c r="W58" s="81">
        <v>145</v>
      </c>
      <c r="X58" s="81">
        <v>1443</v>
      </c>
      <c r="Y58" s="81">
        <v>3119</v>
      </c>
      <c r="Z58" s="81">
        <v>4101</v>
      </c>
      <c r="AA58" s="81">
        <v>1969</v>
      </c>
      <c r="AB58" s="81">
        <v>7676</v>
      </c>
      <c r="AC58" s="81">
        <v>0</v>
      </c>
      <c r="AD58" s="81">
        <v>0.8737499822317023</v>
      </c>
      <c r="AE58" s="82"/>
      <c r="AF58" s="81">
        <v>4056817.3487940342</v>
      </c>
      <c r="AG58" s="81">
        <v>731946.47797270399</v>
      </c>
      <c r="AH58" s="81">
        <v>1914105.5092074915</v>
      </c>
      <c r="AI58" s="81">
        <v>9221198.1090592742</v>
      </c>
      <c r="AJ58" s="81">
        <v>16559612.807892481</v>
      </c>
      <c r="AK58" s="81">
        <v>0</v>
      </c>
      <c r="AL58" s="81">
        <v>0</v>
      </c>
      <c r="AM58" s="81">
        <v>1051963.6003910503</v>
      </c>
      <c r="AN58" s="81">
        <v>0</v>
      </c>
      <c r="AO58" s="81">
        <v>0</v>
      </c>
      <c r="AP58" s="82"/>
      <c r="AQ58" s="81">
        <v>27</v>
      </c>
      <c r="AR58" s="81">
        <v>4</v>
      </c>
      <c r="AS58" s="81">
        <v>0</v>
      </c>
      <c r="AT58" s="81">
        <v>0</v>
      </c>
      <c r="AU58" s="81">
        <v>0</v>
      </c>
      <c r="AV58" s="81">
        <v>0</v>
      </c>
      <c r="AW58" s="81" t="s">
        <v>564</v>
      </c>
      <c r="AX58" s="82"/>
      <c r="AY58" s="81">
        <v>107.4</v>
      </c>
      <c r="AZ58" s="81">
        <v>220.3</v>
      </c>
      <c r="BA58" s="81">
        <v>0</v>
      </c>
      <c r="BB58" s="81">
        <v>0</v>
      </c>
      <c r="BC58" s="81">
        <v>0</v>
      </c>
      <c r="BD58" s="81">
        <v>0</v>
      </c>
      <c r="BE58" s="81" t="s">
        <v>564</v>
      </c>
      <c r="BF58" s="82"/>
      <c r="BG58" s="81">
        <v>0</v>
      </c>
      <c r="BH58" s="81">
        <v>0</v>
      </c>
      <c r="BI58" s="81">
        <v>0</v>
      </c>
      <c r="BJ58" s="81">
        <v>0</v>
      </c>
      <c r="BK58" s="81">
        <v>0</v>
      </c>
      <c r="BL58" s="81">
        <v>0</v>
      </c>
      <c r="BM58" s="82"/>
      <c r="BN58" s="81">
        <v>0</v>
      </c>
      <c r="BO58" s="81">
        <v>0</v>
      </c>
      <c r="BP58" s="81">
        <v>0</v>
      </c>
      <c r="BQ58" s="81">
        <v>0</v>
      </c>
      <c r="BR58" s="81">
        <v>0</v>
      </c>
      <c r="BS58" s="81">
        <v>0</v>
      </c>
      <c r="BT58"/>
      <c r="BU58" s="80">
        <v>0</v>
      </c>
      <c r="BV58" s="80">
        <v>0</v>
      </c>
      <c r="BW58" s="80">
        <v>0</v>
      </c>
      <c r="BX58" s="80">
        <v>0</v>
      </c>
      <c r="BY58" s="80">
        <v>0</v>
      </c>
      <c r="BZ58" s="80">
        <v>0</v>
      </c>
      <c r="CA58" s="80">
        <v>0</v>
      </c>
      <c r="CB58" s="80">
        <v>0</v>
      </c>
      <c r="CC58" s="80">
        <v>0</v>
      </c>
    </row>
    <row r="59" spans="1:81">
      <c r="A59" s="80" t="s">
        <v>1947</v>
      </c>
      <c r="B59" s="80">
        <v>319</v>
      </c>
      <c r="C59" s="80">
        <v>13</v>
      </c>
      <c r="D59" s="80">
        <v>19</v>
      </c>
      <c r="E59" s="80">
        <v>2016</v>
      </c>
      <c r="F59" s="80" t="s">
        <v>92</v>
      </c>
      <c r="G59" s="80" t="s">
        <v>1934</v>
      </c>
      <c r="H59" s="80" t="s">
        <v>1935</v>
      </c>
      <c r="I59" s="177"/>
      <c r="J59" s="81">
        <v>6.2763327518696421</v>
      </c>
      <c r="K59" s="81">
        <v>1.1063271736755451</v>
      </c>
      <c r="L59" s="81">
        <v>7.1773161517576574</v>
      </c>
      <c r="M59" s="81">
        <v>6.4586072072410081</v>
      </c>
      <c r="N59" s="81">
        <v>15.605334292319135</v>
      </c>
      <c r="O59" s="81">
        <v>6.9677953911819204</v>
      </c>
      <c r="P59" s="81">
        <v>9.8194770287367135</v>
      </c>
      <c r="Q59" s="81">
        <v>0.5315060095810783</v>
      </c>
      <c r="R59" s="81">
        <v>0</v>
      </c>
      <c r="S59" s="81">
        <v>1.2066178137545742</v>
      </c>
      <c r="T59" s="82"/>
      <c r="U59" s="81">
        <v>384202</v>
      </c>
      <c r="V59" s="81">
        <v>349</v>
      </c>
      <c r="W59" s="81">
        <v>145</v>
      </c>
      <c r="X59" s="81">
        <v>1443</v>
      </c>
      <c r="Y59" s="81">
        <v>3109</v>
      </c>
      <c r="Z59" s="81">
        <v>4098</v>
      </c>
      <c r="AA59" s="81">
        <v>2021</v>
      </c>
      <c r="AB59" s="81">
        <v>7525</v>
      </c>
      <c r="AC59" s="81">
        <v>0</v>
      </c>
      <c r="AD59" s="81">
        <v>1.206617813754574</v>
      </c>
      <c r="AE59" s="82"/>
      <c r="AF59" s="81">
        <v>7865201.7721523317</v>
      </c>
      <c r="AG59" s="81">
        <v>769747.25343163009</v>
      </c>
      <c r="AH59" s="81">
        <v>1291955.076972187</v>
      </c>
      <c r="AI59" s="81">
        <v>8921627.4078697376</v>
      </c>
      <c r="AJ59" s="81">
        <v>17338464.33399101</v>
      </c>
      <c r="AK59" s="81">
        <v>0</v>
      </c>
      <c r="AL59" s="81">
        <v>0</v>
      </c>
      <c r="AM59" s="81">
        <v>1032070.8791692751</v>
      </c>
      <c r="AN59" s="81">
        <v>0</v>
      </c>
      <c r="AO59" s="81">
        <v>0</v>
      </c>
      <c r="AP59" s="82"/>
      <c r="AQ59" s="81">
        <v>28</v>
      </c>
      <c r="AR59" s="81">
        <v>5</v>
      </c>
      <c r="AS59" s="81">
        <v>1</v>
      </c>
      <c r="AT59" s="81">
        <v>0</v>
      </c>
      <c r="AU59" s="81">
        <v>0</v>
      </c>
      <c r="AV59" s="81">
        <v>0</v>
      </c>
      <c r="AW59" s="81" t="s">
        <v>564</v>
      </c>
      <c r="AX59" s="82"/>
      <c r="AY59" s="81">
        <v>115.3</v>
      </c>
      <c r="AZ59" s="81">
        <v>269.8</v>
      </c>
      <c r="BA59" s="81">
        <v>19.2</v>
      </c>
      <c r="BB59" s="81">
        <v>0</v>
      </c>
      <c r="BC59" s="81">
        <v>0</v>
      </c>
      <c r="BD59" s="81">
        <v>0</v>
      </c>
      <c r="BE59" s="81" t="s">
        <v>564</v>
      </c>
      <c r="BF59" s="82"/>
      <c r="BG59" s="81">
        <v>0</v>
      </c>
      <c r="BH59" s="81">
        <v>0</v>
      </c>
      <c r="BI59" s="81">
        <v>0</v>
      </c>
      <c r="BJ59" s="81">
        <v>0</v>
      </c>
      <c r="BK59" s="81">
        <v>0</v>
      </c>
      <c r="BL59" s="81">
        <v>0</v>
      </c>
      <c r="BM59" s="82"/>
      <c r="BN59" s="81">
        <v>0</v>
      </c>
      <c r="BO59" s="81">
        <v>0</v>
      </c>
      <c r="BP59" s="81">
        <v>0</v>
      </c>
      <c r="BQ59" s="81">
        <v>0</v>
      </c>
      <c r="BR59" s="81">
        <v>0</v>
      </c>
      <c r="BS59" s="81">
        <v>0</v>
      </c>
      <c r="BT59"/>
      <c r="BU59" s="80">
        <v>0</v>
      </c>
      <c r="BV59" s="80">
        <v>0</v>
      </c>
      <c r="BW59" s="80">
        <v>0</v>
      </c>
      <c r="BX59" s="80">
        <v>0</v>
      </c>
      <c r="BY59" s="80">
        <v>0</v>
      </c>
      <c r="BZ59" s="80">
        <v>0</v>
      </c>
      <c r="CA59" s="80">
        <v>0</v>
      </c>
      <c r="CB59" s="80">
        <v>0</v>
      </c>
      <c r="CC59" s="80">
        <v>0</v>
      </c>
    </row>
    <row r="60" spans="1:81">
      <c r="A60" s="80" t="s">
        <v>1948</v>
      </c>
      <c r="B60" s="80">
        <v>320</v>
      </c>
      <c r="C60" s="80">
        <v>14</v>
      </c>
      <c r="D60" s="80">
        <v>19</v>
      </c>
      <c r="E60" s="80">
        <v>2017</v>
      </c>
      <c r="F60" s="80" t="s">
        <v>71</v>
      </c>
      <c r="G60" s="80" t="s">
        <v>1934</v>
      </c>
      <c r="H60" s="80" t="s">
        <v>1935</v>
      </c>
      <c r="I60" s="177"/>
      <c r="J60" s="81">
        <v>4.9375565558260384</v>
      </c>
      <c r="K60" s="81">
        <v>1.0734465525279107</v>
      </c>
      <c r="L60" s="81">
        <v>6.9322822939151338</v>
      </c>
      <c r="M60" s="81">
        <v>5.8097459034383396</v>
      </c>
      <c r="N60" s="81">
        <v>16.777757155653596</v>
      </c>
      <c r="O60" s="81">
        <v>6.7972309751441351</v>
      </c>
      <c r="P60" s="81">
        <v>9.5979520072035474</v>
      </c>
      <c r="Q60" s="81">
        <v>0.50276114990857523</v>
      </c>
      <c r="R60" s="81">
        <v>0</v>
      </c>
      <c r="S60" s="81">
        <v>1.2742269468754301</v>
      </c>
      <c r="T60" s="82"/>
      <c r="U60" s="81">
        <v>374427</v>
      </c>
      <c r="V60" s="81">
        <v>349</v>
      </c>
      <c r="W60" s="81">
        <v>145</v>
      </c>
      <c r="X60" s="81">
        <v>1443</v>
      </c>
      <c r="Y60" s="81">
        <v>3109</v>
      </c>
      <c r="Z60" s="81">
        <v>4064</v>
      </c>
      <c r="AA60" s="81">
        <v>1988</v>
      </c>
      <c r="AB60" s="81">
        <v>7361</v>
      </c>
      <c r="AC60" s="81">
        <v>0</v>
      </c>
      <c r="AD60" s="81">
        <v>1.2742269468754299</v>
      </c>
      <c r="AE60" s="82"/>
      <c r="AF60" s="81">
        <v>6318960.2382929297</v>
      </c>
      <c r="AG60" s="81">
        <v>736992.90246168757</v>
      </c>
      <c r="AH60" s="81">
        <v>1499121.3589368919</v>
      </c>
      <c r="AI60" s="81">
        <v>8502213.2869894076</v>
      </c>
      <c r="AJ60" s="81">
        <v>17341773.86286176</v>
      </c>
      <c r="AK60" s="81">
        <v>0</v>
      </c>
      <c r="AL60" s="81">
        <v>0</v>
      </c>
      <c r="AM60" s="81">
        <v>1011157.619693334</v>
      </c>
      <c r="AN60" s="81">
        <v>0</v>
      </c>
      <c r="AO60" s="81">
        <v>0</v>
      </c>
      <c r="AP60" s="82"/>
      <c r="AQ60" s="81">
        <v>29</v>
      </c>
      <c r="AR60" s="81">
        <v>7</v>
      </c>
      <c r="AS60" s="81">
        <v>3</v>
      </c>
      <c r="AT60" s="81">
        <v>0</v>
      </c>
      <c r="AU60" s="81">
        <v>0</v>
      </c>
      <c r="AV60" s="81">
        <v>0</v>
      </c>
      <c r="AW60" s="81" t="s">
        <v>564</v>
      </c>
      <c r="AX60" s="82"/>
      <c r="AY60" s="81">
        <v>124.5</v>
      </c>
      <c r="AZ60" s="81">
        <v>349</v>
      </c>
      <c r="BA60" s="81">
        <v>57.2</v>
      </c>
      <c r="BB60" s="81">
        <v>0</v>
      </c>
      <c r="BC60" s="81">
        <v>0</v>
      </c>
      <c r="BD60" s="81">
        <v>0</v>
      </c>
      <c r="BE60" s="81" t="s">
        <v>564</v>
      </c>
      <c r="BF60" s="82"/>
      <c r="BG60" s="81">
        <v>0</v>
      </c>
      <c r="BH60" s="81">
        <v>0</v>
      </c>
      <c r="BI60" s="81">
        <v>0</v>
      </c>
      <c r="BJ60" s="81">
        <v>0</v>
      </c>
      <c r="BK60" s="81">
        <v>0</v>
      </c>
      <c r="BL60" s="81">
        <v>0</v>
      </c>
      <c r="BM60" s="82"/>
      <c r="BN60" s="81">
        <v>0</v>
      </c>
      <c r="BO60" s="81">
        <v>0</v>
      </c>
      <c r="BP60" s="81">
        <v>0</v>
      </c>
      <c r="BQ60" s="81">
        <v>0</v>
      </c>
      <c r="BR60" s="81">
        <v>0</v>
      </c>
      <c r="BS60" s="81">
        <v>0</v>
      </c>
      <c r="BT60"/>
      <c r="BU60" s="80">
        <v>0</v>
      </c>
      <c r="BV60" s="80">
        <v>0</v>
      </c>
      <c r="BW60" s="80">
        <v>0</v>
      </c>
      <c r="BX60" s="80">
        <v>0</v>
      </c>
      <c r="BY60" s="80">
        <v>0</v>
      </c>
      <c r="BZ60" s="80">
        <v>0</v>
      </c>
      <c r="CA60" s="80">
        <v>0</v>
      </c>
      <c r="CB60" s="80">
        <v>0</v>
      </c>
      <c r="CC60" s="80">
        <v>0</v>
      </c>
    </row>
    <row r="61" spans="1:81">
      <c r="A61" s="80" t="s">
        <v>1949</v>
      </c>
      <c r="B61" s="80">
        <v>321</v>
      </c>
      <c r="C61" s="80">
        <v>15</v>
      </c>
      <c r="D61" s="80">
        <v>19</v>
      </c>
      <c r="E61" s="80">
        <v>2018</v>
      </c>
      <c r="F61" s="80" t="s">
        <v>93</v>
      </c>
      <c r="G61" s="80" t="s">
        <v>1934</v>
      </c>
      <c r="H61" s="80" t="s">
        <v>1935</v>
      </c>
      <c r="I61" s="177"/>
      <c r="J61" s="81">
        <v>5.198260467732899</v>
      </c>
      <c r="K61" s="81">
        <v>1.0150584562959373</v>
      </c>
      <c r="L61" s="81">
        <v>6.3533100343570874</v>
      </c>
      <c r="M61" s="81">
        <v>6.0873555394338297</v>
      </c>
      <c r="N61" s="81">
        <v>14.273948671898017</v>
      </c>
      <c r="O61" s="81">
        <v>6.661320222272618</v>
      </c>
      <c r="P61" s="81">
        <v>9.3972542410788851</v>
      </c>
      <c r="Q61" s="81">
        <v>0.45614272624079066</v>
      </c>
      <c r="R61" s="81">
        <v>0</v>
      </c>
      <c r="S61" s="81">
        <v>0.94594631105668381</v>
      </c>
      <c r="T61" s="82"/>
      <c r="U61" s="81">
        <v>355243</v>
      </c>
      <c r="V61" s="81">
        <v>349</v>
      </c>
      <c r="W61" s="81">
        <v>145</v>
      </c>
      <c r="X61" s="81">
        <v>1443</v>
      </c>
      <c r="Y61" s="81">
        <v>3104</v>
      </c>
      <c r="Z61" s="81">
        <v>4059</v>
      </c>
      <c r="AA61" s="81">
        <v>1966</v>
      </c>
      <c r="AB61" s="81">
        <v>7197</v>
      </c>
      <c r="AC61" s="81">
        <v>0</v>
      </c>
      <c r="AD61" s="81">
        <v>0.94594631105668381</v>
      </c>
      <c r="AE61" s="82"/>
      <c r="AF61" s="81">
        <v>6546151.4199235169</v>
      </c>
      <c r="AG61" s="81">
        <v>689581.5061165794</v>
      </c>
      <c r="AH61" s="81">
        <v>1444659.00517835</v>
      </c>
      <c r="AI61" s="81">
        <v>8586377.6480471231</v>
      </c>
      <c r="AJ61" s="81">
        <v>15654426.011452541</v>
      </c>
      <c r="AK61" s="81">
        <v>0</v>
      </c>
      <c r="AL61" s="81">
        <v>0</v>
      </c>
      <c r="AM61" s="81">
        <v>990675.04379173694</v>
      </c>
      <c r="AN61" s="81">
        <v>0</v>
      </c>
      <c r="AO61" s="81">
        <v>0</v>
      </c>
      <c r="AP61" s="82"/>
      <c r="AQ61" s="81">
        <v>30</v>
      </c>
      <c r="AR61" s="81">
        <v>7</v>
      </c>
      <c r="AS61" s="81">
        <v>8</v>
      </c>
      <c r="AT61" s="81">
        <v>0</v>
      </c>
      <c r="AU61" s="81">
        <v>0</v>
      </c>
      <c r="AV61" s="81">
        <v>0</v>
      </c>
      <c r="AW61" s="81" t="s">
        <v>564</v>
      </c>
      <c r="AX61" s="82"/>
      <c r="AY61" s="81">
        <v>129.6</v>
      </c>
      <c r="AZ61" s="81">
        <v>349.3</v>
      </c>
      <c r="BA61" s="81">
        <v>20086</v>
      </c>
      <c r="BB61" s="81">
        <v>0</v>
      </c>
      <c r="BC61" s="81">
        <v>0</v>
      </c>
      <c r="BD61" s="81">
        <v>0</v>
      </c>
      <c r="BE61" s="81" t="s">
        <v>564</v>
      </c>
      <c r="BF61" s="82"/>
      <c r="BG61" s="81">
        <v>0</v>
      </c>
      <c r="BH61" s="81">
        <v>0</v>
      </c>
      <c r="BI61" s="81">
        <v>0</v>
      </c>
      <c r="BJ61" s="81">
        <v>0</v>
      </c>
      <c r="BK61" s="81">
        <v>0</v>
      </c>
      <c r="BL61" s="81">
        <v>0</v>
      </c>
      <c r="BM61" s="82"/>
      <c r="BN61" s="81">
        <v>0</v>
      </c>
      <c r="BO61" s="81">
        <v>0</v>
      </c>
      <c r="BP61" s="81">
        <v>0</v>
      </c>
      <c r="BQ61" s="81">
        <v>0</v>
      </c>
      <c r="BR61" s="81">
        <v>0</v>
      </c>
      <c r="BS61" s="81">
        <v>0</v>
      </c>
      <c r="BT61"/>
      <c r="BU61" s="80">
        <v>0</v>
      </c>
      <c r="BV61" s="80">
        <v>0</v>
      </c>
      <c r="BW61" s="80">
        <v>0</v>
      </c>
      <c r="BX61" s="80">
        <v>0</v>
      </c>
      <c r="BY61" s="80">
        <v>0</v>
      </c>
      <c r="BZ61" s="80">
        <v>0</v>
      </c>
      <c r="CA61" s="80">
        <v>0</v>
      </c>
      <c r="CB61" s="80">
        <v>0</v>
      </c>
      <c r="CC61" s="80">
        <v>0</v>
      </c>
    </row>
    <row r="62" spans="1:81">
      <c r="A62" s="80" t="s">
        <v>1950</v>
      </c>
      <c r="B62" s="80">
        <v>322</v>
      </c>
      <c r="C62" s="80">
        <v>16</v>
      </c>
      <c r="D62" s="80">
        <v>19</v>
      </c>
      <c r="E62" s="80">
        <v>2019</v>
      </c>
      <c r="F62" s="80" t="s">
        <v>73</v>
      </c>
      <c r="G62" s="80" t="s">
        <v>1934</v>
      </c>
      <c r="H62" s="80" t="s">
        <v>1935</v>
      </c>
      <c r="I62" s="177"/>
      <c r="J62" s="81">
        <v>4.8488204610317247</v>
      </c>
      <c r="K62" s="81">
        <v>0.95126072568904918</v>
      </c>
      <c r="L62" s="81">
        <v>6.4121417620634835</v>
      </c>
      <c r="M62" s="81">
        <v>5.7528956386242687</v>
      </c>
      <c r="N62" s="81">
        <v>13.279606329099956</v>
      </c>
      <c r="O62" s="81">
        <v>6.4529677773447522</v>
      </c>
      <c r="P62" s="81">
        <v>8.9046541004349109</v>
      </c>
      <c r="Q62" s="81">
        <v>0.43455329862221476</v>
      </c>
      <c r="R62" s="81">
        <v>0</v>
      </c>
      <c r="S62" s="81">
        <v>0.88367152567518548</v>
      </c>
      <c r="T62" s="82"/>
      <c r="U62" s="81">
        <v>349485</v>
      </c>
      <c r="V62" s="81">
        <v>349</v>
      </c>
      <c r="W62" s="81">
        <v>145</v>
      </c>
      <c r="X62" s="81">
        <v>1443</v>
      </c>
      <c r="Y62" s="81">
        <v>3068</v>
      </c>
      <c r="Z62" s="81">
        <v>4040</v>
      </c>
      <c r="AA62" s="81">
        <v>1849</v>
      </c>
      <c r="AB62" s="81">
        <v>7042</v>
      </c>
      <c r="AC62" s="81">
        <v>0</v>
      </c>
      <c r="AD62" s="81">
        <v>0.88367152567518548</v>
      </c>
      <c r="AE62" s="82"/>
      <c r="AF62" s="81">
        <v>6520002.768693231</v>
      </c>
      <c r="AG62" s="81">
        <v>663466.47973351926</v>
      </c>
      <c r="AH62" s="81">
        <v>1504288.3206145971</v>
      </c>
      <c r="AI62" s="81">
        <v>8308746.2920108251</v>
      </c>
      <c r="AJ62" s="81">
        <v>14729750.166171303</v>
      </c>
      <c r="AK62" s="81">
        <v>0</v>
      </c>
      <c r="AL62" s="81">
        <v>0</v>
      </c>
      <c r="AM62" s="81">
        <v>959067.3878523825</v>
      </c>
      <c r="AN62" s="81">
        <v>0</v>
      </c>
      <c r="AO62" s="81">
        <v>0</v>
      </c>
      <c r="AP62" s="82"/>
      <c r="AQ62" s="81">
        <v>33</v>
      </c>
      <c r="AR62" s="81">
        <v>10</v>
      </c>
      <c r="AS62" s="81">
        <v>11</v>
      </c>
      <c r="AT62" s="81">
        <v>0</v>
      </c>
      <c r="AU62" s="81">
        <v>0</v>
      </c>
      <c r="AV62" s="81">
        <v>0</v>
      </c>
      <c r="AW62" s="81" t="s">
        <v>564</v>
      </c>
      <c r="AX62" s="82"/>
      <c r="AY62" s="81">
        <v>147.4</v>
      </c>
      <c r="AZ62" s="81">
        <v>497.5</v>
      </c>
      <c r="BA62" s="81">
        <v>25026</v>
      </c>
      <c r="BB62" s="81">
        <v>0</v>
      </c>
      <c r="BC62" s="81">
        <v>0</v>
      </c>
      <c r="BD62" s="81">
        <v>0</v>
      </c>
      <c r="BE62" s="81" t="s">
        <v>564</v>
      </c>
      <c r="BF62" s="82"/>
      <c r="BG62" s="81">
        <v>0</v>
      </c>
      <c r="BH62" s="81">
        <v>0</v>
      </c>
      <c r="BI62" s="81">
        <v>0</v>
      </c>
      <c r="BJ62" s="81">
        <v>0</v>
      </c>
      <c r="BK62" s="81">
        <v>0</v>
      </c>
      <c r="BL62" s="81">
        <v>0</v>
      </c>
      <c r="BM62" s="82"/>
      <c r="BN62" s="81">
        <v>0</v>
      </c>
      <c r="BO62" s="81">
        <v>0</v>
      </c>
      <c r="BP62" s="81">
        <v>0</v>
      </c>
      <c r="BQ62" s="81">
        <v>0</v>
      </c>
      <c r="BR62" s="81">
        <v>0</v>
      </c>
      <c r="BS62" s="81">
        <v>0</v>
      </c>
      <c r="BT62"/>
      <c r="BU62" s="80">
        <v>0</v>
      </c>
      <c r="BV62" s="80">
        <v>0</v>
      </c>
      <c r="BW62" s="80">
        <v>0</v>
      </c>
      <c r="BX62" s="80">
        <v>0</v>
      </c>
      <c r="BY62" s="80">
        <v>0</v>
      </c>
      <c r="BZ62" s="80">
        <v>0</v>
      </c>
      <c r="CA62" s="80">
        <v>0</v>
      </c>
      <c r="CB62" s="80">
        <v>0</v>
      </c>
      <c r="CC62" s="80">
        <v>0</v>
      </c>
    </row>
    <row r="63" spans="1:81">
      <c r="A63" s="80" t="s">
        <v>1951</v>
      </c>
      <c r="B63" s="80">
        <v>323</v>
      </c>
      <c r="C63" s="80">
        <v>17</v>
      </c>
      <c r="D63" s="80">
        <v>19</v>
      </c>
      <c r="E63" s="80">
        <v>2020</v>
      </c>
      <c r="F63" s="80" t="s">
        <v>218</v>
      </c>
      <c r="G63" s="80" t="s">
        <v>1934</v>
      </c>
      <c r="H63" s="80" t="s">
        <v>1935</v>
      </c>
      <c r="I63" s="177"/>
      <c r="J63" s="81">
        <v>5.3112456889436936</v>
      </c>
      <c r="K63" s="81">
        <v>0.87698946528623922</v>
      </c>
      <c r="L63" s="81">
        <v>6.3885424918618021</v>
      </c>
      <c r="M63" s="81">
        <v>4.7520210197462776</v>
      </c>
      <c r="N63" s="81">
        <v>12.423270990369534</v>
      </c>
      <c r="O63" s="81">
        <v>5.6257242000599037</v>
      </c>
      <c r="P63" s="81">
        <v>8.5460258605525823</v>
      </c>
      <c r="Q63" s="81">
        <v>0.40484113244439179</v>
      </c>
      <c r="R63" s="81">
        <v>0</v>
      </c>
      <c r="S63" s="81">
        <v>0.61841378989719042</v>
      </c>
      <c r="T63" s="82"/>
      <c r="U63" s="81">
        <v>403122</v>
      </c>
      <c r="V63" s="81">
        <v>277</v>
      </c>
      <c r="W63" s="81">
        <v>173</v>
      </c>
      <c r="X63" s="81">
        <v>1271</v>
      </c>
      <c r="Y63" s="81">
        <v>3051</v>
      </c>
      <c r="Z63" s="81">
        <v>4020</v>
      </c>
      <c r="AA63" s="81">
        <v>1928</v>
      </c>
      <c r="AB63" s="81">
        <v>6866</v>
      </c>
      <c r="AC63" s="81">
        <v>0</v>
      </c>
      <c r="AD63" s="81">
        <v>0.61841378989719042</v>
      </c>
      <c r="AE63" s="82"/>
      <c r="AF63" s="81">
        <v>7095859.8122407086</v>
      </c>
      <c r="AG63" s="81">
        <v>623796.95485131908</v>
      </c>
      <c r="AH63" s="81">
        <v>1548954.9383906343</v>
      </c>
      <c r="AI63" s="81">
        <v>7308616.9581616437</v>
      </c>
      <c r="AJ63" s="81">
        <v>14143653.217680374</v>
      </c>
      <c r="AK63" s="81"/>
      <c r="AL63" s="81"/>
      <c r="AM63" s="81">
        <v>896089.28285103501</v>
      </c>
      <c r="AN63" s="81"/>
      <c r="AO63" s="81"/>
      <c r="AP63" s="82"/>
      <c r="AQ63" s="81">
        <v>33</v>
      </c>
      <c r="AR63" s="81">
        <v>11</v>
      </c>
      <c r="AS63" s="81">
        <v>12</v>
      </c>
      <c r="AT63" s="81">
        <v>0</v>
      </c>
      <c r="AU63" s="81">
        <v>0</v>
      </c>
      <c r="AV63" s="81">
        <v>0</v>
      </c>
      <c r="AW63" s="81">
        <v>12</v>
      </c>
      <c r="AX63" s="82"/>
      <c r="AY63" s="81">
        <v>147.4</v>
      </c>
      <c r="AZ63" s="81">
        <v>547</v>
      </c>
      <c r="BA63" s="81">
        <v>27016</v>
      </c>
      <c r="BB63" s="81">
        <v>0</v>
      </c>
      <c r="BC63" s="81">
        <v>0</v>
      </c>
      <c r="BD63" s="81">
        <v>0</v>
      </c>
      <c r="BE63" s="81">
        <v>27016</v>
      </c>
      <c r="BF63" s="82"/>
      <c r="BG63" s="81">
        <v>0</v>
      </c>
      <c r="BH63" s="81">
        <v>0</v>
      </c>
      <c r="BI63" s="81">
        <v>0</v>
      </c>
      <c r="BJ63" s="81">
        <v>0</v>
      </c>
      <c r="BK63" s="81">
        <v>0</v>
      </c>
      <c r="BL63" s="81">
        <v>0</v>
      </c>
      <c r="BM63" s="82"/>
      <c r="BN63" s="81">
        <v>0</v>
      </c>
      <c r="BO63" s="81">
        <v>0</v>
      </c>
      <c r="BP63" s="81">
        <v>0</v>
      </c>
      <c r="BQ63" s="81">
        <v>0</v>
      </c>
      <c r="BR63" s="81">
        <v>0</v>
      </c>
      <c r="BS63" s="81">
        <v>0</v>
      </c>
      <c r="BT63"/>
      <c r="BU63" s="80">
        <v>0</v>
      </c>
      <c r="BV63" s="80">
        <v>0</v>
      </c>
      <c r="BW63" s="80">
        <v>0</v>
      </c>
      <c r="BX63" s="80">
        <v>0</v>
      </c>
      <c r="BY63" s="80">
        <v>0</v>
      </c>
      <c r="BZ63" s="80">
        <v>0</v>
      </c>
      <c r="CA63" s="80">
        <v>0</v>
      </c>
      <c r="CB63" s="80">
        <v>0</v>
      </c>
      <c r="CC63" s="80">
        <v>0</v>
      </c>
    </row>
    <row r="64" spans="1:81">
      <c r="A64" s="80" t="s">
        <v>1952</v>
      </c>
      <c r="B64" s="80">
        <v>323</v>
      </c>
      <c r="C64" s="80">
        <v>18</v>
      </c>
      <c r="D64" s="80">
        <v>19</v>
      </c>
      <c r="E64" s="80">
        <v>2021</v>
      </c>
      <c r="F64" s="80" t="s">
        <v>75</v>
      </c>
      <c r="G64" s="174" t="s">
        <v>1934</v>
      </c>
      <c r="H64" s="80" t="s">
        <v>1935</v>
      </c>
      <c r="I64" s="177"/>
      <c r="J64" s="81">
        <v>5.2775629697537916</v>
      </c>
      <c r="K64" s="81">
        <v>0.8580200905526999</v>
      </c>
      <c r="L64" s="81">
        <v>6.6808889565317582</v>
      </c>
      <c r="M64" s="81">
        <v>5.4904031369593085</v>
      </c>
      <c r="N64" s="81">
        <v>13.050215763060852</v>
      </c>
      <c r="O64" s="81">
        <v>5.4254829777692013</v>
      </c>
      <c r="P64" s="81">
        <v>8.6951434272363173</v>
      </c>
      <c r="Q64" s="81">
        <v>0.3993765099116745</v>
      </c>
      <c r="R64" s="81">
        <v>0</v>
      </c>
      <c r="S64" s="81">
        <v>0.82857406659083366</v>
      </c>
      <c r="T64" s="82"/>
      <c r="U64" s="81">
        <v>415792</v>
      </c>
      <c r="V64" s="81">
        <v>277</v>
      </c>
      <c r="W64" s="81">
        <v>173</v>
      </c>
      <c r="X64" s="81">
        <v>1271</v>
      </c>
      <c r="Y64" s="81">
        <v>3027</v>
      </c>
      <c r="Z64" s="81">
        <v>3992</v>
      </c>
      <c r="AA64" s="81">
        <v>1913</v>
      </c>
      <c r="AB64" s="81">
        <v>6693</v>
      </c>
      <c r="AC64" s="81">
        <v>0</v>
      </c>
      <c r="AD64" s="81">
        <v>0.82857406659083366</v>
      </c>
      <c r="AE64" s="82"/>
      <c r="AF64" s="81">
        <v>7173971.2764151739</v>
      </c>
      <c r="AG64" s="81">
        <v>585701.0437071264</v>
      </c>
      <c r="AH64" s="81">
        <v>1420168.3990574775</v>
      </c>
      <c r="AI64" s="81">
        <v>8273434.2907970557</v>
      </c>
      <c r="AJ64" s="81">
        <v>15315284.840961771</v>
      </c>
      <c r="AK64" s="81">
        <v>0</v>
      </c>
      <c r="AL64" s="81">
        <v>0</v>
      </c>
      <c r="AM64" s="81">
        <v>878549.20109762496</v>
      </c>
      <c r="AN64" s="81">
        <v>0</v>
      </c>
      <c r="AO64" s="81">
        <v>0</v>
      </c>
      <c r="AP64" s="82"/>
      <c r="AQ64" s="81">
        <v>36</v>
      </c>
      <c r="AR64" s="81">
        <v>38</v>
      </c>
      <c r="AS64" s="81">
        <v>15</v>
      </c>
      <c r="AT64" s="81">
        <v>0</v>
      </c>
      <c r="AU64" s="81">
        <v>0</v>
      </c>
      <c r="AV64" s="81">
        <v>0</v>
      </c>
      <c r="AW64" s="81"/>
      <c r="AX64" s="82"/>
      <c r="AY64" s="81">
        <v>170.8</v>
      </c>
      <c r="AZ64" s="81">
        <v>1883.5</v>
      </c>
      <c r="BA64" s="81">
        <v>27074.2</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1953</v>
      </c>
      <c r="B65" s="80">
        <v>323</v>
      </c>
      <c r="C65" s="80">
        <v>19</v>
      </c>
      <c r="D65" s="80">
        <v>19</v>
      </c>
      <c r="E65" s="80">
        <v>2022</v>
      </c>
      <c r="F65" s="80" t="s">
        <v>568</v>
      </c>
      <c r="G65" s="174" t="s">
        <v>1934</v>
      </c>
      <c r="H65" s="80" t="s">
        <v>1935</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37</v>
      </c>
      <c r="AR65" s="81">
        <v>81</v>
      </c>
      <c r="AS65" s="81">
        <v>17</v>
      </c>
      <c r="AT65" s="81">
        <v>0</v>
      </c>
      <c r="AU65" s="81">
        <v>0</v>
      </c>
      <c r="AV65" s="81">
        <v>0</v>
      </c>
      <c r="AW65" s="81"/>
      <c r="AX65" s="82"/>
      <c r="AY65" s="81">
        <v>175.3</v>
      </c>
      <c r="AZ65" s="81">
        <v>4012</v>
      </c>
      <c r="BA65" s="81">
        <v>27112.6</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1954</v>
      </c>
      <c r="B66" s="80">
        <v>460</v>
      </c>
      <c r="C66" s="80">
        <v>1</v>
      </c>
      <c r="D66" s="80">
        <v>28</v>
      </c>
      <c r="E66" s="80">
        <v>1990</v>
      </c>
      <c r="F66" s="80" t="s">
        <v>562</v>
      </c>
      <c r="G66" s="80" t="s">
        <v>1955</v>
      </c>
      <c r="H66" s="80" t="s">
        <v>1956</v>
      </c>
      <c r="I66" s="177"/>
      <c r="J66" s="81">
        <v>60.558966427773264</v>
      </c>
      <c r="K66" s="81">
        <v>1.2628881319832828</v>
      </c>
      <c r="L66" s="81">
        <v>0</v>
      </c>
      <c r="M66" s="81">
        <v>4.7118880611290344</v>
      </c>
      <c r="N66" s="81">
        <v>8.99148756059415</v>
      </c>
      <c r="O66" s="81">
        <v>8.1519685703460834</v>
      </c>
      <c r="P66" s="81">
        <v>8.7393041650044996</v>
      </c>
      <c r="Q66" s="81">
        <v>0.58780767644795673</v>
      </c>
      <c r="R66" s="81">
        <v>0</v>
      </c>
      <c r="S66" s="81">
        <v>0.58188089130969656</v>
      </c>
      <c r="T66" s="82"/>
      <c r="U66" s="81">
        <v>5064074</v>
      </c>
      <c r="V66" s="81">
        <v>339</v>
      </c>
      <c r="W66" s="81">
        <v>0</v>
      </c>
      <c r="X66" s="81">
        <v>1658</v>
      </c>
      <c r="Y66" s="81">
        <v>2593</v>
      </c>
      <c r="Z66" s="81">
        <v>3353</v>
      </c>
      <c r="AA66" s="81">
        <v>2122</v>
      </c>
      <c r="AB66" s="81">
        <v>9544</v>
      </c>
      <c r="AC66" s="81">
        <v>0</v>
      </c>
      <c r="AD66" s="81">
        <v>0.58188089130969656</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1957</v>
      </c>
      <c r="B67" s="80">
        <v>461</v>
      </c>
      <c r="C67" s="80">
        <v>2</v>
      </c>
      <c r="D67" s="80">
        <v>28</v>
      </c>
      <c r="E67" s="80">
        <v>2005</v>
      </c>
      <c r="F67" s="80" t="s">
        <v>565</v>
      </c>
      <c r="G67" s="80" t="s">
        <v>1955</v>
      </c>
      <c r="H67" s="80" t="s">
        <v>1956</v>
      </c>
      <c r="I67" s="177"/>
      <c r="J67" s="81">
        <v>45.58647061798812</v>
      </c>
      <c r="K67" s="81">
        <v>0.97878205283163144</v>
      </c>
      <c r="L67" s="81">
        <v>1.5858718436736801</v>
      </c>
      <c r="M67" s="81">
        <v>7.1013785083324459</v>
      </c>
      <c r="N67" s="81">
        <v>11.390625082767942</v>
      </c>
      <c r="O67" s="81">
        <v>10.656222122535038</v>
      </c>
      <c r="P67" s="81">
        <v>8.2017501816038134</v>
      </c>
      <c r="Q67" s="81">
        <v>0.51067351148142559</v>
      </c>
      <c r="R67" s="81">
        <v>0</v>
      </c>
      <c r="S67" s="81">
        <v>0.95997974504691619</v>
      </c>
      <c r="T67" s="82"/>
      <c r="U67" s="81">
        <v>3982278</v>
      </c>
      <c r="V67" s="81">
        <v>356</v>
      </c>
      <c r="W67" s="81">
        <v>22</v>
      </c>
      <c r="X67" s="81">
        <v>1325</v>
      </c>
      <c r="Y67" s="81">
        <v>2809</v>
      </c>
      <c r="Z67" s="81">
        <v>5072</v>
      </c>
      <c r="AA67" s="81">
        <v>1631</v>
      </c>
      <c r="AB67" s="81">
        <v>8668</v>
      </c>
      <c r="AC67" s="81">
        <v>0</v>
      </c>
      <c r="AD67" s="81">
        <v>0.95997974504691619</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1958</v>
      </c>
      <c r="B68" s="80">
        <v>462</v>
      </c>
      <c r="C68" s="80">
        <v>3</v>
      </c>
      <c r="D68" s="80">
        <v>28</v>
      </c>
      <c r="E68" s="80">
        <v>2006</v>
      </c>
      <c r="F68" s="80" t="s">
        <v>566</v>
      </c>
      <c r="G68" s="80" t="s">
        <v>1955</v>
      </c>
      <c r="H68" s="80" t="s">
        <v>1956</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1959</v>
      </c>
      <c r="B69" s="80">
        <v>463</v>
      </c>
      <c r="C69" s="80">
        <v>4</v>
      </c>
      <c r="D69" s="80">
        <v>28</v>
      </c>
      <c r="E69" s="80">
        <v>2007</v>
      </c>
      <c r="F69" s="80" t="s">
        <v>567</v>
      </c>
      <c r="G69" s="80" t="s">
        <v>1955</v>
      </c>
      <c r="H69" s="80" t="s">
        <v>1956</v>
      </c>
      <c r="I69" s="177"/>
      <c r="J69" s="81">
        <v>36.709608753637383</v>
      </c>
      <c r="K69" s="81">
        <v>0.88679544326593174</v>
      </c>
      <c r="L69" s="81">
        <v>1.606084046244489</v>
      </c>
      <c r="M69" s="81">
        <v>7.9456223257588219</v>
      </c>
      <c r="N69" s="81">
        <v>12.001448502141958</v>
      </c>
      <c r="O69" s="81">
        <v>10.236639580179752</v>
      </c>
      <c r="P69" s="81">
        <v>8.3184907975217008</v>
      </c>
      <c r="Q69" s="81">
        <v>0.52432178653783612</v>
      </c>
      <c r="R69" s="81">
        <v>0</v>
      </c>
      <c r="S69" s="81">
        <v>0.58475669508145633</v>
      </c>
      <c r="T69" s="82"/>
      <c r="U69" s="81">
        <v>3939521</v>
      </c>
      <c r="V69" s="81">
        <v>318</v>
      </c>
      <c r="W69" s="81">
        <v>27</v>
      </c>
      <c r="X69" s="81">
        <v>1780</v>
      </c>
      <c r="Y69" s="81">
        <v>2797</v>
      </c>
      <c r="Z69" s="81">
        <v>5065</v>
      </c>
      <c r="AA69" s="81">
        <v>1629</v>
      </c>
      <c r="AB69" s="81">
        <v>8429</v>
      </c>
      <c r="AC69" s="81">
        <v>0</v>
      </c>
      <c r="AD69" s="81">
        <v>0.58475669508145633</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1960</v>
      </c>
      <c r="B70" s="80">
        <v>464</v>
      </c>
      <c r="C70" s="80">
        <v>5</v>
      </c>
      <c r="D70" s="80">
        <v>28</v>
      </c>
      <c r="E70" s="80">
        <v>2008</v>
      </c>
      <c r="F70" s="80" t="s">
        <v>84</v>
      </c>
      <c r="G70" s="80" t="s">
        <v>1955</v>
      </c>
      <c r="H70" s="80" t="s">
        <v>1956</v>
      </c>
      <c r="I70" s="177"/>
      <c r="J70" s="81">
        <v>41.974662869785604</v>
      </c>
      <c r="K70" s="81">
        <v>0.65993690831051355</v>
      </c>
      <c r="L70" s="81">
        <v>1.3897467481503003</v>
      </c>
      <c r="M70" s="81">
        <v>8.4188786639914817</v>
      </c>
      <c r="N70" s="81">
        <v>12.384601007149856</v>
      </c>
      <c r="O70" s="81">
        <v>9.8426736819845964</v>
      </c>
      <c r="P70" s="81">
        <v>8.1253861012854198</v>
      </c>
      <c r="Q70" s="81">
        <v>0.50935825011966873</v>
      </c>
      <c r="R70" s="81">
        <v>0</v>
      </c>
      <c r="S70" s="81">
        <v>1.1731874036086696</v>
      </c>
      <c r="T70" s="82"/>
      <c r="U70" s="81">
        <v>4890476</v>
      </c>
      <c r="V70" s="81">
        <v>318</v>
      </c>
      <c r="W70" s="81">
        <v>27</v>
      </c>
      <c r="X70" s="81">
        <v>1780</v>
      </c>
      <c r="Y70" s="81">
        <v>2792</v>
      </c>
      <c r="Z70" s="81">
        <v>5041</v>
      </c>
      <c r="AA70" s="81">
        <v>1593</v>
      </c>
      <c r="AB70" s="81">
        <v>8323</v>
      </c>
      <c r="AC70" s="81">
        <v>0</v>
      </c>
      <c r="AD70" s="81">
        <v>1.1731874036086696</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1961</v>
      </c>
      <c r="B71" s="80">
        <v>465</v>
      </c>
      <c r="C71" s="80">
        <v>6</v>
      </c>
      <c r="D71" s="80">
        <v>28</v>
      </c>
      <c r="E71" s="80">
        <v>2009</v>
      </c>
      <c r="F71" s="80" t="s">
        <v>85</v>
      </c>
      <c r="G71" s="80" t="s">
        <v>1955</v>
      </c>
      <c r="H71" s="80" t="s">
        <v>1956</v>
      </c>
      <c r="I71" s="177"/>
      <c r="J71" s="81">
        <v>39.428463177378511</v>
      </c>
      <c r="K71" s="81">
        <v>0.84259811854244071</v>
      </c>
      <c r="L71" s="81">
        <v>0.96953110968405454</v>
      </c>
      <c r="M71" s="81">
        <v>7.9279491221452965</v>
      </c>
      <c r="N71" s="81">
        <v>11.369547552173135</v>
      </c>
      <c r="O71" s="81">
        <v>9.8610467911497697</v>
      </c>
      <c r="P71" s="81">
        <v>7.6414866789468601</v>
      </c>
      <c r="Q71" s="81">
        <v>0.48026071706449769</v>
      </c>
      <c r="R71" s="81">
        <v>0</v>
      </c>
      <c r="S71" s="81">
        <v>1.3517122944457711</v>
      </c>
      <c r="T71" s="82"/>
      <c r="U71" s="81">
        <v>3990220</v>
      </c>
      <c r="V71" s="81">
        <v>398</v>
      </c>
      <c r="W71" s="81">
        <v>25</v>
      </c>
      <c r="X71" s="81">
        <v>1718</v>
      </c>
      <c r="Y71" s="81">
        <v>2786</v>
      </c>
      <c r="Z71" s="81">
        <v>4985</v>
      </c>
      <c r="AA71" s="81">
        <v>1538</v>
      </c>
      <c r="AB71" s="81">
        <v>8238</v>
      </c>
      <c r="AC71" s="81">
        <v>0</v>
      </c>
      <c r="AD71" s="81">
        <v>1.3517122944457711</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14.893999999999998</v>
      </c>
      <c r="BJ71" s="81">
        <v>0</v>
      </c>
      <c r="BK71" s="81">
        <v>0</v>
      </c>
      <c r="BL71" s="81">
        <v>0</v>
      </c>
      <c r="BM71" s="82"/>
      <c r="BN71" s="81">
        <v>0</v>
      </c>
      <c r="BO71" s="81">
        <v>0</v>
      </c>
      <c r="BP71" s="81">
        <v>0</v>
      </c>
      <c r="BQ71" s="81">
        <v>0</v>
      </c>
      <c r="BR71" s="81">
        <v>0</v>
      </c>
      <c r="BS71" s="81">
        <v>0</v>
      </c>
      <c r="BT71"/>
      <c r="BU71" s="80"/>
      <c r="BV71" s="80"/>
      <c r="BW71" s="80"/>
      <c r="BX71" s="80"/>
      <c r="BY71" s="80"/>
      <c r="BZ71" s="80"/>
      <c r="CA71" s="80"/>
      <c r="CB71" s="80"/>
      <c r="CC71" s="80"/>
    </row>
    <row r="72" spans="1:81">
      <c r="A72" s="80" t="s">
        <v>1962</v>
      </c>
      <c r="B72" s="80">
        <v>466</v>
      </c>
      <c r="C72" s="80">
        <v>7</v>
      </c>
      <c r="D72" s="80">
        <v>28</v>
      </c>
      <c r="E72" s="80">
        <v>2010</v>
      </c>
      <c r="F72" s="80" t="s">
        <v>86</v>
      </c>
      <c r="G72" s="80" t="s">
        <v>1955</v>
      </c>
      <c r="H72" s="80" t="s">
        <v>1956</v>
      </c>
      <c r="I72" s="177"/>
      <c r="J72" s="81">
        <v>40.562885246592074</v>
      </c>
      <c r="K72" s="81">
        <v>0.89183514007607412</v>
      </c>
      <c r="L72" s="81">
        <v>1.1546587612772417</v>
      </c>
      <c r="M72" s="81">
        <v>8.1058633645214986</v>
      </c>
      <c r="N72" s="81">
        <v>12.617794264560187</v>
      </c>
      <c r="O72" s="81">
        <v>9.6795758212620235</v>
      </c>
      <c r="P72" s="81">
        <v>7.6792435600245694</v>
      </c>
      <c r="Q72" s="81">
        <v>0.49281431600207415</v>
      </c>
      <c r="R72" s="81">
        <v>0</v>
      </c>
      <c r="S72" s="81">
        <v>1.1070156885696476</v>
      </c>
      <c r="T72" s="82"/>
      <c r="U72" s="81">
        <v>3851151</v>
      </c>
      <c r="V72" s="81">
        <v>398</v>
      </c>
      <c r="W72" s="81">
        <v>25</v>
      </c>
      <c r="X72" s="81">
        <v>1718</v>
      </c>
      <c r="Y72" s="81">
        <v>2761</v>
      </c>
      <c r="Z72" s="81">
        <v>4916</v>
      </c>
      <c r="AA72" s="81">
        <v>1507</v>
      </c>
      <c r="AB72" s="81">
        <v>8100</v>
      </c>
      <c r="AC72" s="81">
        <v>0</v>
      </c>
      <c r="AD72" s="81">
        <v>1.1070156885696476</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16.905000000000001</v>
      </c>
      <c r="BJ72" s="81">
        <v>0</v>
      </c>
      <c r="BK72" s="81">
        <v>0</v>
      </c>
      <c r="BL72" s="81">
        <v>0</v>
      </c>
      <c r="BM72" s="82"/>
      <c r="BN72" s="81">
        <v>0</v>
      </c>
      <c r="BO72" s="81">
        <v>0</v>
      </c>
      <c r="BP72" s="81">
        <v>3</v>
      </c>
      <c r="BQ72" s="81">
        <v>0</v>
      </c>
      <c r="BR72" s="81">
        <v>0</v>
      </c>
      <c r="BS72" s="81">
        <v>0</v>
      </c>
      <c r="BT72"/>
      <c r="BU72" s="80">
        <v>16.905000000000001</v>
      </c>
      <c r="BV72" s="80">
        <v>0</v>
      </c>
      <c r="BW72" s="80">
        <v>0</v>
      </c>
      <c r="BX72" s="80">
        <v>0</v>
      </c>
      <c r="BY72" s="80">
        <v>0</v>
      </c>
      <c r="BZ72" s="80">
        <v>0</v>
      </c>
      <c r="CA72" s="80">
        <v>0</v>
      </c>
      <c r="CB72" s="80">
        <v>0</v>
      </c>
      <c r="CC72" s="80">
        <v>0</v>
      </c>
    </row>
    <row r="73" spans="1:81">
      <c r="A73" s="80" t="s">
        <v>1963</v>
      </c>
      <c r="B73" s="80">
        <v>467</v>
      </c>
      <c r="C73" s="80">
        <v>8</v>
      </c>
      <c r="D73" s="80">
        <v>28</v>
      </c>
      <c r="E73" s="80">
        <v>2011</v>
      </c>
      <c r="F73" s="80" t="s">
        <v>87</v>
      </c>
      <c r="G73" s="80" t="s">
        <v>1955</v>
      </c>
      <c r="H73" s="80" t="s">
        <v>1956</v>
      </c>
      <c r="I73" s="177"/>
      <c r="J73" s="81">
        <v>44.792854215844685</v>
      </c>
      <c r="K73" s="81">
        <v>1.1626107517918411</v>
      </c>
      <c r="L73" s="81">
        <v>0.97324500572739059</v>
      </c>
      <c r="M73" s="81">
        <v>9.279027853548385</v>
      </c>
      <c r="N73" s="81">
        <v>12.522857422853619</v>
      </c>
      <c r="O73" s="81">
        <v>9.52000944195097</v>
      </c>
      <c r="P73" s="81">
        <v>7.4375315976658873</v>
      </c>
      <c r="Q73" s="81">
        <v>0.55995278153755113</v>
      </c>
      <c r="R73" s="81">
        <v>0</v>
      </c>
      <c r="S73" s="81">
        <v>1.3698594604311334</v>
      </c>
      <c r="T73" s="82"/>
      <c r="U73" s="81">
        <v>4227593</v>
      </c>
      <c r="V73" s="81">
        <v>398</v>
      </c>
      <c r="W73" s="81">
        <v>25</v>
      </c>
      <c r="X73" s="81">
        <v>1718</v>
      </c>
      <c r="Y73" s="81">
        <v>2771</v>
      </c>
      <c r="Z73" s="81">
        <v>4940</v>
      </c>
      <c r="AA73" s="81">
        <v>1503</v>
      </c>
      <c r="AB73" s="81">
        <v>7979</v>
      </c>
      <c r="AC73" s="81">
        <v>0</v>
      </c>
      <c r="AD73" s="81">
        <v>1.3698594604311334</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16.704999999999998</v>
      </c>
      <c r="BJ73" s="81">
        <v>0</v>
      </c>
      <c r="BK73" s="81">
        <v>0</v>
      </c>
      <c r="BL73" s="81">
        <v>0</v>
      </c>
      <c r="BM73" s="82"/>
      <c r="BN73" s="81">
        <v>0</v>
      </c>
      <c r="BO73" s="81">
        <v>0</v>
      </c>
      <c r="BP73" s="81">
        <v>3</v>
      </c>
      <c r="BQ73" s="81">
        <v>0</v>
      </c>
      <c r="BR73" s="81">
        <v>0</v>
      </c>
      <c r="BS73" s="81">
        <v>0</v>
      </c>
      <c r="BT73"/>
      <c r="BU73" s="80">
        <v>16.704999999999998</v>
      </c>
      <c r="BV73" s="80">
        <v>0</v>
      </c>
      <c r="BW73" s="80">
        <v>0</v>
      </c>
      <c r="BX73" s="80">
        <v>0</v>
      </c>
      <c r="BY73" s="80">
        <v>0</v>
      </c>
      <c r="BZ73" s="80">
        <v>0</v>
      </c>
      <c r="CA73" s="80">
        <v>0</v>
      </c>
      <c r="CB73" s="80">
        <v>0</v>
      </c>
      <c r="CC73" s="80">
        <v>0</v>
      </c>
    </row>
    <row r="74" spans="1:81">
      <c r="A74" s="80" t="s">
        <v>1964</v>
      </c>
      <c r="B74" s="80">
        <v>468</v>
      </c>
      <c r="C74" s="80">
        <v>9</v>
      </c>
      <c r="D74" s="80">
        <v>28</v>
      </c>
      <c r="E74" s="80">
        <v>2012</v>
      </c>
      <c r="F74" s="80" t="s">
        <v>88</v>
      </c>
      <c r="G74" s="80" t="s">
        <v>1955</v>
      </c>
      <c r="H74" s="80" t="s">
        <v>1956</v>
      </c>
      <c r="I74" s="177"/>
      <c r="J74" s="81">
        <v>44.703237008540995</v>
      </c>
      <c r="K74" s="81">
        <v>1.0493767185426288</v>
      </c>
      <c r="L74" s="81">
        <v>0.94558353381507876</v>
      </c>
      <c r="M74" s="81">
        <v>9.0194006464778571</v>
      </c>
      <c r="N74" s="81">
        <v>12.354074051898325</v>
      </c>
      <c r="O74" s="81">
        <v>9.3590563470006085</v>
      </c>
      <c r="P74" s="81">
        <v>7.2658540311298969</v>
      </c>
      <c r="Q74" s="81">
        <v>0.60540167775873799</v>
      </c>
      <c r="R74" s="81">
        <v>0</v>
      </c>
      <c r="S74" s="81">
        <v>1.8117378899346499</v>
      </c>
      <c r="T74" s="82"/>
      <c r="U74" s="81">
        <v>4562169</v>
      </c>
      <c r="V74" s="81">
        <v>398</v>
      </c>
      <c r="W74" s="81">
        <v>25</v>
      </c>
      <c r="X74" s="81">
        <v>1718</v>
      </c>
      <c r="Y74" s="81">
        <v>2843</v>
      </c>
      <c r="Z74" s="81">
        <v>4895</v>
      </c>
      <c r="AA74" s="81">
        <v>1460</v>
      </c>
      <c r="AB74" s="81">
        <v>7940</v>
      </c>
      <c r="AC74" s="81">
        <v>0</v>
      </c>
      <c r="AD74" s="81">
        <v>1.8117378899346499</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16.059000000000001</v>
      </c>
      <c r="BJ74" s="81">
        <v>0</v>
      </c>
      <c r="BK74" s="81">
        <v>0</v>
      </c>
      <c r="BL74" s="81">
        <v>0</v>
      </c>
      <c r="BM74" s="82"/>
      <c r="BN74" s="81">
        <v>0</v>
      </c>
      <c r="BO74" s="81">
        <v>0</v>
      </c>
      <c r="BP74" s="81">
        <v>3</v>
      </c>
      <c r="BQ74" s="81">
        <v>0</v>
      </c>
      <c r="BR74" s="81">
        <v>0</v>
      </c>
      <c r="BS74" s="81">
        <v>0</v>
      </c>
      <c r="BT74"/>
      <c r="BU74" s="80">
        <v>16.059000000000001</v>
      </c>
      <c r="BV74" s="80">
        <v>0</v>
      </c>
      <c r="BW74" s="80">
        <v>0</v>
      </c>
      <c r="BX74" s="80">
        <v>0</v>
      </c>
      <c r="BY74" s="80">
        <v>0</v>
      </c>
      <c r="BZ74" s="80">
        <v>0</v>
      </c>
      <c r="CA74" s="80">
        <v>0</v>
      </c>
      <c r="CB74" s="80">
        <v>0</v>
      </c>
      <c r="CC74" s="80">
        <v>0</v>
      </c>
    </row>
    <row r="75" spans="1:81">
      <c r="A75" s="80" t="s">
        <v>1965</v>
      </c>
      <c r="B75" s="80">
        <v>469</v>
      </c>
      <c r="C75" s="80">
        <v>10</v>
      </c>
      <c r="D75" s="80">
        <v>28</v>
      </c>
      <c r="E75" s="80">
        <v>2013</v>
      </c>
      <c r="F75" s="80" t="s">
        <v>89</v>
      </c>
      <c r="G75" s="80" t="s">
        <v>1955</v>
      </c>
      <c r="H75" s="80" t="s">
        <v>1956</v>
      </c>
      <c r="I75" s="177"/>
      <c r="J75" s="81">
        <v>35.947892716203214</v>
      </c>
      <c r="K75" s="81">
        <v>0.84720059517674806</v>
      </c>
      <c r="L75" s="81">
        <v>0.91671822760211219</v>
      </c>
      <c r="M75" s="81">
        <v>9.1942927940203845</v>
      </c>
      <c r="N75" s="81">
        <v>11.570034356588126</v>
      </c>
      <c r="O75" s="81">
        <v>9.0176190403311445</v>
      </c>
      <c r="P75" s="81">
        <v>7.1633515316788205</v>
      </c>
      <c r="Q75" s="81">
        <v>0.60794249864270977</v>
      </c>
      <c r="R75" s="81">
        <v>0</v>
      </c>
      <c r="S75" s="81">
        <v>1.1752914209538576</v>
      </c>
      <c r="T75" s="82"/>
      <c r="U75" s="81">
        <v>3220607</v>
      </c>
      <c r="V75" s="81">
        <v>398</v>
      </c>
      <c r="W75" s="81">
        <v>25</v>
      </c>
      <c r="X75" s="81">
        <v>1718</v>
      </c>
      <c r="Y75" s="81">
        <v>2844</v>
      </c>
      <c r="Z75" s="81">
        <v>4927</v>
      </c>
      <c r="AA75" s="81">
        <v>1434</v>
      </c>
      <c r="AB75" s="81">
        <v>7859</v>
      </c>
      <c r="AC75" s="81">
        <v>0</v>
      </c>
      <c r="AD75" s="81">
        <v>1.1752914209538576</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16.273</v>
      </c>
      <c r="BJ75" s="81">
        <v>0</v>
      </c>
      <c r="BK75" s="81">
        <v>0</v>
      </c>
      <c r="BL75" s="81">
        <v>0</v>
      </c>
      <c r="BM75" s="82"/>
      <c r="BN75" s="81">
        <v>0</v>
      </c>
      <c r="BO75" s="81">
        <v>0</v>
      </c>
      <c r="BP75" s="81">
        <v>3</v>
      </c>
      <c r="BQ75" s="81">
        <v>0</v>
      </c>
      <c r="BR75" s="81">
        <v>0</v>
      </c>
      <c r="BS75" s="81">
        <v>0</v>
      </c>
      <c r="BT75"/>
      <c r="BU75" s="80">
        <v>16.273</v>
      </c>
      <c r="BV75" s="80">
        <v>0</v>
      </c>
      <c r="BW75" s="80">
        <v>0</v>
      </c>
      <c r="BX75" s="80">
        <v>0</v>
      </c>
      <c r="BY75" s="80">
        <v>0</v>
      </c>
      <c r="BZ75" s="80">
        <v>0</v>
      </c>
      <c r="CA75" s="80">
        <v>0</v>
      </c>
      <c r="CB75" s="80">
        <v>0</v>
      </c>
      <c r="CC75" s="80">
        <v>0</v>
      </c>
    </row>
    <row r="76" spans="1:81">
      <c r="A76" s="80" t="s">
        <v>1966</v>
      </c>
      <c r="B76" s="80">
        <v>470</v>
      </c>
      <c r="C76" s="80">
        <v>11</v>
      </c>
      <c r="D76" s="80">
        <v>28</v>
      </c>
      <c r="E76" s="80">
        <v>2014</v>
      </c>
      <c r="F76" s="80" t="s">
        <v>90</v>
      </c>
      <c r="G76" s="80" t="s">
        <v>1955</v>
      </c>
      <c r="H76" s="80" t="s">
        <v>1956</v>
      </c>
      <c r="I76" s="177"/>
      <c r="J76" s="81">
        <v>31.642941442186185</v>
      </c>
      <c r="K76" s="81">
        <v>0.89016449599491876</v>
      </c>
      <c r="L76" s="81">
        <v>1.2220725769641376</v>
      </c>
      <c r="M76" s="81">
        <v>7.6660309042711106</v>
      </c>
      <c r="N76" s="81">
        <v>11.24299447984461</v>
      </c>
      <c r="O76" s="81">
        <v>8.4490678726884259</v>
      </c>
      <c r="P76" s="81">
        <v>7.1453739359335264</v>
      </c>
      <c r="Q76" s="81">
        <v>0.57297682371893899</v>
      </c>
      <c r="R76" s="81">
        <v>0</v>
      </c>
      <c r="S76" s="81">
        <v>1.2199068193441525</v>
      </c>
      <c r="T76" s="82"/>
      <c r="U76" s="81">
        <v>3437056</v>
      </c>
      <c r="V76" s="81">
        <v>359</v>
      </c>
      <c r="W76" s="81">
        <v>42</v>
      </c>
      <c r="X76" s="81">
        <v>1533</v>
      </c>
      <c r="Y76" s="81">
        <v>2801</v>
      </c>
      <c r="Z76" s="81">
        <v>4862</v>
      </c>
      <c r="AA76" s="81">
        <v>1423</v>
      </c>
      <c r="AB76" s="81">
        <v>7720</v>
      </c>
      <c r="AC76" s="81">
        <v>0</v>
      </c>
      <c r="AD76" s="81">
        <v>1.2199068193441525</v>
      </c>
      <c r="AE76" s="82"/>
      <c r="AF76" s="81">
        <v>34613407.10997048</v>
      </c>
      <c r="AG76" s="81">
        <v>727267.79216271092</v>
      </c>
      <c r="AH76" s="81">
        <v>295394.00552841346</v>
      </c>
      <c r="AI76" s="81">
        <v>10031400.09808966</v>
      </c>
      <c r="AJ76" s="81">
        <v>15426850.096779579</v>
      </c>
      <c r="AK76" s="81">
        <v>0</v>
      </c>
      <c r="AL76" s="81">
        <v>0</v>
      </c>
      <c r="AM76" s="81">
        <v>1059840.6383804507</v>
      </c>
      <c r="AN76" s="81">
        <v>0</v>
      </c>
      <c r="AO76" s="81">
        <v>0</v>
      </c>
      <c r="AP76" s="82"/>
      <c r="AQ76" s="81">
        <v>97</v>
      </c>
      <c r="AR76" s="81">
        <v>27</v>
      </c>
      <c r="AS76" s="81">
        <v>0</v>
      </c>
      <c r="AT76" s="81">
        <v>0</v>
      </c>
      <c r="AU76" s="81">
        <v>0</v>
      </c>
      <c r="AV76" s="81">
        <v>0</v>
      </c>
      <c r="AW76" s="81" t="s">
        <v>564</v>
      </c>
      <c r="AX76" s="82"/>
      <c r="AY76" s="81">
        <v>433.29999999999995</v>
      </c>
      <c r="AZ76" s="81">
        <v>1544</v>
      </c>
      <c r="BA76" s="81">
        <v>0</v>
      </c>
      <c r="BB76" s="81">
        <v>0</v>
      </c>
      <c r="BC76" s="81">
        <v>0</v>
      </c>
      <c r="BD76" s="81">
        <v>0</v>
      </c>
      <c r="BE76" s="81" t="s">
        <v>564</v>
      </c>
      <c r="BF76" s="82"/>
      <c r="BG76" s="81">
        <v>0</v>
      </c>
      <c r="BH76" s="81">
        <v>0</v>
      </c>
      <c r="BI76" s="81">
        <v>17.091999999999999</v>
      </c>
      <c r="BJ76" s="81">
        <v>0</v>
      </c>
      <c r="BK76" s="81">
        <v>0</v>
      </c>
      <c r="BL76" s="81">
        <v>0</v>
      </c>
      <c r="BM76" s="82"/>
      <c r="BN76" s="81">
        <v>0</v>
      </c>
      <c r="BO76" s="81">
        <v>0</v>
      </c>
      <c r="BP76" s="81">
        <v>3</v>
      </c>
      <c r="BQ76" s="81">
        <v>0</v>
      </c>
      <c r="BR76" s="81">
        <v>0</v>
      </c>
      <c r="BS76" s="81">
        <v>0</v>
      </c>
      <c r="BT76"/>
      <c r="BU76" s="80">
        <v>17.091999999999999</v>
      </c>
      <c r="BV76" s="80">
        <v>0</v>
      </c>
      <c r="BW76" s="80">
        <v>0</v>
      </c>
      <c r="BX76" s="80">
        <v>0</v>
      </c>
      <c r="BY76" s="80">
        <v>0</v>
      </c>
      <c r="BZ76" s="80">
        <v>0</v>
      </c>
      <c r="CA76" s="80">
        <v>0</v>
      </c>
      <c r="CB76" s="80">
        <v>0</v>
      </c>
      <c r="CC76" s="80">
        <v>0</v>
      </c>
    </row>
    <row r="77" spans="1:81">
      <c r="A77" s="80" t="s">
        <v>1967</v>
      </c>
      <c r="B77" s="80">
        <v>471</v>
      </c>
      <c r="C77" s="80">
        <v>12</v>
      </c>
      <c r="D77" s="80">
        <v>28</v>
      </c>
      <c r="E77" s="80">
        <v>2015</v>
      </c>
      <c r="F77" s="80" t="s">
        <v>91</v>
      </c>
      <c r="G77" s="80" t="s">
        <v>1955</v>
      </c>
      <c r="H77" s="80" t="s">
        <v>1956</v>
      </c>
      <c r="I77" s="177"/>
      <c r="J77" s="81">
        <v>33.204640871362585</v>
      </c>
      <c r="K77" s="81">
        <v>0.87666117471320537</v>
      </c>
      <c r="L77" s="81">
        <v>1.0904837142050761</v>
      </c>
      <c r="M77" s="81">
        <v>9.999751154052376</v>
      </c>
      <c r="N77" s="81">
        <v>10.598695641855691</v>
      </c>
      <c r="O77" s="81">
        <v>8.3116405898755978</v>
      </c>
      <c r="P77" s="81">
        <v>7.0605407102343616</v>
      </c>
      <c r="Q77" s="81">
        <v>0.54994458403900326</v>
      </c>
      <c r="R77" s="81">
        <v>0</v>
      </c>
      <c r="S77" s="81">
        <v>0.86281930588162792</v>
      </c>
      <c r="T77" s="82"/>
      <c r="U77" s="81">
        <v>3901497</v>
      </c>
      <c r="V77" s="81">
        <v>359</v>
      </c>
      <c r="W77" s="81">
        <v>42</v>
      </c>
      <c r="X77" s="81">
        <v>1533</v>
      </c>
      <c r="Y77" s="81">
        <v>2778</v>
      </c>
      <c r="Z77" s="81">
        <v>4829</v>
      </c>
      <c r="AA77" s="81">
        <v>1405</v>
      </c>
      <c r="AB77" s="81">
        <v>7569</v>
      </c>
      <c r="AC77" s="81">
        <v>0</v>
      </c>
      <c r="AD77" s="81">
        <v>0.86281930588162792</v>
      </c>
      <c r="AE77" s="82"/>
      <c r="AF77" s="81">
        <v>37392718.509455919</v>
      </c>
      <c r="AG77" s="81">
        <v>673106.04117337719</v>
      </c>
      <c r="AH77" s="81">
        <v>226704.46375260473</v>
      </c>
      <c r="AI77" s="81">
        <v>9863568.5164281502</v>
      </c>
      <c r="AJ77" s="81">
        <v>15543360.5696315</v>
      </c>
      <c r="AK77" s="81">
        <v>0</v>
      </c>
      <c r="AL77" s="81">
        <v>0</v>
      </c>
      <c r="AM77" s="81">
        <v>1037299.6992391688</v>
      </c>
      <c r="AN77" s="81">
        <v>0</v>
      </c>
      <c r="AO77" s="81">
        <v>0</v>
      </c>
      <c r="AP77" s="82"/>
      <c r="AQ77" s="81">
        <v>106</v>
      </c>
      <c r="AR77" s="81">
        <v>46</v>
      </c>
      <c r="AS77" s="81">
        <v>0</v>
      </c>
      <c r="AT77" s="81">
        <v>0</v>
      </c>
      <c r="AU77" s="81">
        <v>0</v>
      </c>
      <c r="AV77" s="81">
        <v>0</v>
      </c>
      <c r="AW77" s="81" t="s">
        <v>564</v>
      </c>
      <c r="AX77" s="82"/>
      <c r="AY77" s="81">
        <v>486.5</v>
      </c>
      <c r="AZ77" s="81">
        <v>2213.6</v>
      </c>
      <c r="BA77" s="81">
        <v>0</v>
      </c>
      <c r="BB77" s="81">
        <v>0</v>
      </c>
      <c r="BC77" s="81">
        <v>0</v>
      </c>
      <c r="BD77" s="81">
        <v>0</v>
      </c>
      <c r="BE77" s="81" t="s">
        <v>564</v>
      </c>
      <c r="BF77" s="82"/>
      <c r="BG77" s="81">
        <v>0</v>
      </c>
      <c r="BH77" s="81">
        <v>0</v>
      </c>
      <c r="BI77" s="81">
        <v>15.887</v>
      </c>
      <c r="BJ77" s="81">
        <v>0</v>
      </c>
      <c r="BK77" s="81">
        <v>0</v>
      </c>
      <c r="BL77" s="81">
        <v>0</v>
      </c>
      <c r="BM77" s="82"/>
      <c r="BN77" s="81">
        <v>0</v>
      </c>
      <c r="BO77" s="81">
        <v>0</v>
      </c>
      <c r="BP77" s="81">
        <v>3</v>
      </c>
      <c r="BQ77" s="81">
        <v>0</v>
      </c>
      <c r="BR77" s="81">
        <v>0</v>
      </c>
      <c r="BS77" s="81">
        <v>0</v>
      </c>
      <c r="BT77"/>
      <c r="BU77" s="80">
        <v>15.887</v>
      </c>
      <c r="BV77" s="80">
        <v>0</v>
      </c>
      <c r="BW77" s="80">
        <v>0</v>
      </c>
      <c r="BX77" s="80">
        <v>0</v>
      </c>
      <c r="BY77" s="80">
        <v>0</v>
      </c>
      <c r="BZ77" s="80">
        <v>0</v>
      </c>
      <c r="CA77" s="80">
        <v>0</v>
      </c>
      <c r="CB77" s="80">
        <v>0</v>
      </c>
      <c r="CC77" s="80">
        <v>0</v>
      </c>
    </row>
    <row r="78" spans="1:81">
      <c r="A78" s="80" t="s">
        <v>1968</v>
      </c>
      <c r="B78" s="80">
        <v>472</v>
      </c>
      <c r="C78" s="80">
        <v>13</v>
      </c>
      <c r="D78" s="80">
        <v>28</v>
      </c>
      <c r="E78" s="80">
        <v>2016</v>
      </c>
      <c r="F78" s="80" t="s">
        <v>92</v>
      </c>
      <c r="G78" s="80" t="s">
        <v>1955</v>
      </c>
      <c r="H78" s="80" t="s">
        <v>1956</v>
      </c>
      <c r="I78" s="177"/>
      <c r="J78" s="81">
        <v>32.302691190801497</v>
      </c>
      <c r="K78" s="81">
        <v>0.87156126506760889</v>
      </c>
      <c r="L78" s="81">
        <v>1.0365392947298078</v>
      </c>
      <c r="M78" s="81">
        <v>6.6539420190756582</v>
      </c>
      <c r="N78" s="81">
        <v>10.374087662231833</v>
      </c>
      <c r="O78" s="81">
        <v>8.1324952064478104</v>
      </c>
      <c r="P78" s="81">
        <v>6.7341886006081548</v>
      </c>
      <c r="Q78" s="81">
        <v>0.52303016623892151</v>
      </c>
      <c r="R78" s="81">
        <v>0</v>
      </c>
      <c r="S78" s="81">
        <v>1.0724630113107052</v>
      </c>
      <c r="T78" s="82"/>
      <c r="U78" s="81">
        <v>3734906</v>
      </c>
      <c r="V78" s="81">
        <v>359</v>
      </c>
      <c r="W78" s="81">
        <v>42</v>
      </c>
      <c r="X78" s="81">
        <v>1533</v>
      </c>
      <c r="Y78" s="81">
        <v>2770</v>
      </c>
      <c r="Z78" s="81">
        <v>4783</v>
      </c>
      <c r="AA78" s="81">
        <v>1386</v>
      </c>
      <c r="AB78" s="81">
        <v>7405</v>
      </c>
      <c r="AC78" s="81">
        <v>0</v>
      </c>
      <c r="AD78" s="81">
        <v>1.072463011310705</v>
      </c>
      <c r="AE78" s="82"/>
      <c r="AF78" s="81">
        <v>37267326.495330647</v>
      </c>
      <c r="AG78" s="81">
        <v>645072.01436852058</v>
      </c>
      <c r="AH78" s="81">
        <v>165433.76296199969</v>
      </c>
      <c r="AI78" s="81">
        <v>9800881.8467972763</v>
      </c>
      <c r="AJ78" s="81">
        <v>15493342.543014601</v>
      </c>
      <c r="AK78" s="81">
        <v>0</v>
      </c>
      <c r="AL78" s="81">
        <v>0</v>
      </c>
      <c r="AM78" s="81">
        <v>1015612.606013087</v>
      </c>
      <c r="AN78" s="81">
        <v>0</v>
      </c>
      <c r="AO78" s="81">
        <v>0</v>
      </c>
      <c r="AP78" s="82"/>
      <c r="AQ78" s="81">
        <v>116</v>
      </c>
      <c r="AR78" s="81">
        <v>56</v>
      </c>
      <c r="AS78" s="81">
        <v>0</v>
      </c>
      <c r="AT78" s="81">
        <v>0</v>
      </c>
      <c r="AU78" s="81">
        <v>0</v>
      </c>
      <c r="AV78" s="81">
        <v>0</v>
      </c>
      <c r="AW78" s="81" t="s">
        <v>564</v>
      </c>
      <c r="AX78" s="82"/>
      <c r="AY78" s="81">
        <v>534.79999999999995</v>
      </c>
      <c r="AZ78" s="81">
        <v>2493.6999999999998</v>
      </c>
      <c r="BA78" s="81">
        <v>0</v>
      </c>
      <c r="BB78" s="81">
        <v>0</v>
      </c>
      <c r="BC78" s="81">
        <v>0</v>
      </c>
      <c r="BD78" s="81">
        <v>0</v>
      </c>
      <c r="BE78" s="81" t="s">
        <v>564</v>
      </c>
      <c r="BF78" s="82"/>
      <c r="BG78" s="81">
        <v>0</v>
      </c>
      <c r="BH78" s="81">
        <v>0</v>
      </c>
      <c r="BI78" s="81">
        <v>17.457000000000001</v>
      </c>
      <c r="BJ78" s="81">
        <v>0</v>
      </c>
      <c r="BK78" s="81">
        <v>0</v>
      </c>
      <c r="BL78" s="81">
        <v>0</v>
      </c>
      <c r="BM78" s="82"/>
      <c r="BN78" s="81">
        <v>0</v>
      </c>
      <c r="BO78" s="81">
        <v>0</v>
      </c>
      <c r="BP78" s="81">
        <v>3</v>
      </c>
      <c r="BQ78" s="81">
        <v>0</v>
      </c>
      <c r="BR78" s="81">
        <v>0</v>
      </c>
      <c r="BS78" s="81">
        <v>0</v>
      </c>
      <c r="BT78"/>
      <c r="BU78" s="80">
        <v>17.457000000000001</v>
      </c>
      <c r="BV78" s="80">
        <v>0</v>
      </c>
      <c r="BW78" s="80">
        <v>0</v>
      </c>
      <c r="BX78" s="80">
        <v>0</v>
      </c>
      <c r="BY78" s="80">
        <v>0</v>
      </c>
      <c r="BZ78" s="80">
        <v>0</v>
      </c>
      <c r="CA78" s="80">
        <v>0</v>
      </c>
      <c r="CB78" s="80">
        <v>0</v>
      </c>
      <c r="CC78" s="80">
        <v>0</v>
      </c>
    </row>
    <row r="79" spans="1:81">
      <c r="A79" s="80" t="s">
        <v>1969</v>
      </c>
      <c r="B79" s="80">
        <v>473</v>
      </c>
      <c r="C79" s="80">
        <v>14</v>
      </c>
      <c r="D79" s="80">
        <v>28</v>
      </c>
      <c r="E79" s="80">
        <v>2017</v>
      </c>
      <c r="F79" s="80" t="s">
        <v>71</v>
      </c>
      <c r="G79" s="80" t="s">
        <v>1955</v>
      </c>
      <c r="H79" s="80" t="s">
        <v>1956</v>
      </c>
      <c r="I79" s="177"/>
      <c r="J79" s="81">
        <v>35.223675508061298</v>
      </c>
      <c r="K79" s="81">
        <v>0.86760624693571498</v>
      </c>
      <c r="L79" s="81">
        <v>1.1127472716851765</v>
      </c>
      <c r="M79" s="81">
        <v>5.8919901871925768</v>
      </c>
      <c r="N79" s="81">
        <v>9.9482609487650979</v>
      </c>
      <c r="O79" s="81">
        <v>7.9078021777759515</v>
      </c>
      <c r="P79" s="81">
        <v>6.6046269345344335</v>
      </c>
      <c r="Q79" s="81">
        <v>0.49476997282131757</v>
      </c>
      <c r="R79" s="81">
        <v>0</v>
      </c>
      <c r="S79" s="81">
        <v>1.2611655274813978</v>
      </c>
      <c r="T79" s="82"/>
      <c r="U79" s="81">
        <v>4143121</v>
      </c>
      <c r="V79" s="81">
        <v>359</v>
      </c>
      <c r="W79" s="81">
        <v>42</v>
      </c>
      <c r="X79" s="81">
        <v>1533</v>
      </c>
      <c r="Y79" s="81">
        <v>2749</v>
      </c>
      <c r="Z79" s="81">
        <v>4728</v>
      </c>
      <c r="AA79" s="81">
        <v>1368</v>
      </c>
      <c r="AB79" s="81">
        <v>7244</v>
      </c>
      <c r="AC79" s="81">
        <v>0</v>
      </c>
      <c r="AD79" s="81">
        <v>1.261165527481398</v>
      </c>
      <c r="AE79" s="82"/>
      <c r="AF79" s="81">
        <v>41186654.72194232</v>
      </c>
      <c r="AG79" s="81">
        <v>649230.96883975377</v>
      </c>
      <c r="AH79" s="81">
        <v>227973.3598107209</v>
      </c>
      <c r="AI79" s="81">
        <v>9254210.5003420971</v>
      </c>
      <c r="AJ79" s="81">
        <v>14149025.30783538</v>
      </c>
      <c r="AK79" s="81">
        <v>0</v>
      </c>
      <c r="AL79" s="81">
        <v>0</v>
      </c>
      <c r="AM79" s="81">
        <v>995085.69447880844</v>
      </c>
      <c r="AN79" s="81">
        <v>0</v>
      </c>
      <c r="AO79" s="81">
        <v>0</v>
      </c>
      <c r="AP79" s="82"/>
      <c r="AQ79" s="81">
        <v>125</v>
      </c>
      <c r="AR79" s="81">
        <v>63</v>
      </c>
      <c r="AS79" s="81">
        <v>0</v>
      </c>
      <c r="AT79" s="81">
        <v>0</v>
      </c>
      <c r="AU79" s="81">
        <v>0</v>
      </c>
      <c r="AV79" s="81">
        <v>0</v>
      </c>
      <c r="AW79" s="81" t="s">
        <v>564</v>
      </c>
      <c r="AX79" s="82"/>
      <c r="AY79" s="81">
        <v>578.4</v>
      </c>
      <c r="AZ79" s="81">
        <v>2753.8</v>
      </c>
      <c r="BA79" s="81">
        <v>0</v>
      </c>
      <c r="BB79" s="81">
        <v>0</v>
      </c>
      <c r="BC79" s="81">
        <v>0</v>
      </c>
      <c r="BD79" s="81">
        <v>0</v>
      </c>
      <c r="BE79" s="81" t="s">
        <v>564</v>
      </c>
      <c r="BF79" s="82"/>
      <c r="BG79" s="81">
        <v>0</v>
      </c>
      <c r="BH79" s="81">
        <v>0</v>
      </c>
      <c r="BI79" s="81">
        <v>18.599</v>
      </c>
      <c r="BJ79" s="81">
        <v>0</v>
      </c>
      <c r="BK79" s="81">
        <v>0</v>
      </c>
      <c r="BL79" s="81">
        <v>0</v>
      </c>
      <c r="BM79" s="82"/>
      <c r="BN79" s="81">
        <v>0</v>
      </c>
      <c r="BO79" s="81">
        <v>0</v>
      </c>
      <c r="BP79" s="81">
        <v>3</v>
      </c>
      <c r="BQ79" s="81">
        <v>0</v>
      </c>
      <c r="BR79" s="81">
        <v>0</v>
      </c>
      <c r="BS79" s="81">
        <v>0</v>
      </c>
      <c r="BT79"/>
      <c r="BU79" s="80">
        <v>18.599</v>
      </c>
      <c r="BV79" s="80">
        <v>0</v>
      </c>
      <c r="BW79" s="80">
        <v>0</v>
      </c>
      <c r="BX79" s="80">
        <v>0</v>
      </c>
      <c r="BY79" s="80">
        <v>0</v>
      </c>
      <c r="BZ79" s="80">
        <v>0</v>
      </c>
      <c r="CA79" s="80">
        <v>0</v>
      </c>
      <c r="CB79" s="80">
        <v>0</v>
      </c>
      <c r="CC79" s="80">
        <v>0</v>
      </c>
    </row>
    <row r="80" spans="1:81">
      <c r="A80" s="80" t="s">
        <v>1970</v>
      </c>
      <c r="B80" s="80">
        <v>474</v>
      </c>
      <c r="C80" s="80">
        <v>15</v>
      </c>
      <c r="D80" s="80">
        <v>28</v>
      </c>
      <c r="E80" s="80">
        <v>2018</v>
      </c>
      <c r="F80" s="80" t="s">
        <v>93</v>
      </c>
      <c r="G80" s="80" t="s">
        <v>1955</v>
      </c>
      <c r="H80" s="80" t="s">
        <v>1956</v>
      </c>
      <c r="I80" s="177"/>
      <c r="J80" s="81">
        <v>37.428962034264615</v>
      </c>
      <c r="K80" s="81">
        <v>0.8172801986369348</v>
      </c>
      <c r="L80" s="81">
        <v>0.98579162640569251</v>
      </c>
      <c r="M80" s="81">
        <v>6.0921972443240522</v>
      </c>
      <c r="N80" s="81">
        <v>8.8495787676493016</v>
      </c>
      <c r="O80" s="81">
        <v>7.6624055476203132</v>
      </c>
      <c r="P80" s="81">
        <v>6.486304173521896</v>
      </c>
      <c r="Q80" s="81">
        <v>0.44917097413762447</v>
      </c>
      <c r="R80" s="81">
        <v>0</v>
      </c>
      <c r="S80" s="81">
        <v>1.3242275788850586</v>
      </c>
      <c r="T80" s="82"/>
      <c r="U80" s="81">
        <v>4695045</v>
      </c>
      <c r="V80" s="81">
        <v>359</v>
      </c>
      <c r="W80" s="81">
        <v>42</v>
      </c>
      <c r="X80" s="81">
        <v>1533</v>
      </c>
      <c r="Y80" s="81">
        <v>2724</v>
      </c>
      <c r="Z80" s="81">
        <v>4669</v>
      </c>
      <c r="AA80" s="81">
        <v>1357</v>
      </c>
      <c r="AB80" s="81">
        <v>7087</v>
      </c>
      <c r="AC80" s="81">
        <v>0</v>
      </c>
      <c r="AD80" s="81">
        <v>1.324227578885059</v>
      </c>
      <c r="AE80" s="82"/>
      <c r="AF80" s="81">
        <v>44447355.17138809</v>
      </c>
      <c r="AG80" s="81">
        <v>579316.43654310738</v>
      </c>
      <c r="AH80" s="81">
        <v>214818.279365564</v>
      </c>
      <c r="AI80" s="81">
        <v>9424695.3531501777</v>
      </c>
      <c r="AJ80" s="81">
        <v>12920887.2688231</v>
      </c>
      <c r="AK80" s="81">
        <v>0</v>
      </c>
      <c r="AL80" s="81">
        <v>0</v>
      </c>
      <c r="AM80" s="81">
        <v>975533.42161345552</v>
      </c>
      <c r="AN80" s="81">
        <v>0</v>
      </c>
      <c r="AO80" s="81">
        <v>0</v>
      </c>
      <c r="AP80" s="82"/>
      <c r="AQ80" s="81">
        <v>128</v>
      </c>
      <c r="AR80" s="81">
        <v>70</v>
      </c>
      <c r="AS80" s="81">
        <v>0</v>
      </c>
      <c r="AT80" s="81">
        <v>0</v>
      </c>
      <c r="AU80" s="81">
        <v>0</v>
      </c>
      <c r="AV80" s="81">
        <v>0</v>
      </c>
      <c r="AW80" s="81" t="s">
        <v>564</v>
      </c>
      <c r="AX80" s="82"/>
      <c r="AY80" s="81">
        <v>596.6</v>
      </c>
      <c r="AZ80" s="81">
        <v>2938</v>
      </c>
      <c r="BA80" s="81">
        <v>0</v>
      </c>
      <c r="BB80" s="81">
        <v>0</v>
      </c>
      <c r="BC80" s="81">
        <v>0</v>
      </c>
      <c r="BD80" s="81">
        <v>0</v>
      </c>
      <c r="BE80" s="81" t="s">
        <v>564</v>
      </c>
      <c r="BF80" s="82"/>
      <c r="BG80" s="81">
        <v>0</v>
      </c>
      <c r="BH80" s="81">
        <v>0</v>
      </c>
      <c r="BI80" s="81">
        <v>17.925000000000001</v>
      </c>
      <c r="BJ80" s="81">
        <v>0</v>
      </c>
      <c r="BK80" s="81">
        <v>0</v>
      </c>
      <c r="BL80" s="81">
        <v>0</v>
      </c>
      <c r="BM80" s="82"/>
      <c r="BN80" s="81">
        <v>0</v>
      </c>
      <c r="BO80" s="81">
        <v>0</v>
      </c>
      <c r="BP80" s="81">
        <v>3</v>
      </c>
      <c r="BQ80" s="81">
        <v>0</v>
      </c>
      <c r="BR80" s="81">
        <v>0</v>
      </c>
      <c r="BS80" s="81">
        <v>0</v>
      </c>
      <c r="BT80"/>
      <c r="BU80" s="80">
        <v>17.925000000000001</v>
      </c>
      <c r="BV80" s="80">
        <v>0</v>
      </c>
      <c r="BW80" s="80">
        <v>0</v>
      </c>
      <c r="BX80" s="80">
        <v>0</v>
      </c>
      <c r="BY80" s="80">
        <v>0</v>
      </c>
      <c r="BZ80" s="80">
        <v>0</v>
      </c>
      <c r="CA80" s="80">
        <v>0</v>
      </c>
      <c r="CB80" s="80">
        <v>0</v>
      </c>
      <c r="CC80" s="80">
        <v>0</v>
      </c>
    </row>
    <row r="81" spans="1:81">
      <c r="A81" s="80" t="s">
        <v>1971</v>
      </c>
      <c r="B81" s="80">
        <v>475</v>
      </c>
      <c r="C81" s="80">
        <v>16</v>
      </c>
      <c r="D81" s="80">
        <v>28</v>
      </c>
      <c r="E81" s="80">
        <v>2019</v>
      </c>
      <c r="F81" s="80" t="s">
        <v>73</v>
      </c>
      <c r="G81" s="80" t="s">
        <v>1955</v>
      </c>
      <c r="H81" s="80" t="s">
        <v>1956</v>
      </c>
      <c r="I81" s="177"/>
      <c r="J81" s="81">
        <v>29.432433677267898</v>
      </c>
      <c r="K81" s="81">
        <v>0.74306961183144771</v>
      </c>
      <c r="L81" s="81">
        <v>0.99028196043268835</v>
      </c>
      <c r="M81" s="81">
        <v>6.2553107583085223</v>
      </c>
      <c r="N81" s="81">
        <v>8.4349147711002601</v>
      </c>
      <c r="O81" s="81">
        <v>7.3506330968664715</v>
      </c>
      <c r="P81" s="81">
        <v>6.3762909837619377</v>
      </c>
      <c r="Q81" s="81">
        <v>0.43196152944554156</v>
      </c>
      <c r="R81" s="81">
        <v>0</v>
      </c>
      <c r="S81" s="81">
        <v>1.009171533463129</v>
      </c>
      <c r="T81" s="82"/>
      <c r="U81" s="81">
        <v>3880679</v>
      </c>
      <c r="V81" s="81">
        <v>359</v>
      </c>
      <c r="W81" s="81">
        <v>42</v>
      </c>
      <c r="X81" s="81">
        <v>1533</v>
      </c>
      <c r="Y81" s="81">
        <v>2733</v>
      </c>
      <c r="Z81" s="81">
        <v>4602</v>
      </c>
      <c r="AA81" s="81">
        <v>1324</v>
      </c>
      <c r="AB81" s="81">
        <v>7000</v>
      </c>
      <c r="AC81" s="81">
        <v>0</v>
      </c>
      <c r="AD81" s="81">
        <v>1.009171533463129</v>
      </c>
      <c r="AE81" s="82"/>
      <c r="AF81" s="81">
        <v>36957451.962605432</v>
      </c>
      <c r="AG81" s="81">
        <v>562249.13728241005</v>
      </c>
      <c r="AH81" s="81">
        <v>226439.33005325851</v>
      </c>
      <c r="AI81" s="81">
        <v>10462946.080397651</v>
      </c>
      <c r="AJ81" s="81">
        <v>12734114.666190339</v>
      </c>
      <c r="AK81" s="81">
        <v>0</v>
      </c>
      <c r="AL81" s="81">
        <v>0</v>
      </c>
      <c r="AM81" s="81">
        <v>953347.30402821326</v>
      </c>
      <c r="AN81" s="81">
        <v>0</v>
      </c>
      <c r="AO81" s="81">
        <v>0</v>
      </c>
      <c r="AP81" s="82"/>
      <c r="AQ81" s="81">
        <v>135</v>
      </c>
      <c r="AR81" s="81">
        <v>76</v>
      </c>
      <c r="AS81" s="81">
        <v>0</v>
      </c>
      <c r="AT81" s="81">
        <v>0</v>
      </c>
      <c r="AU81" s="81">
        <v>0</v>
      </c>
      <c r="AV81" s="81">
        <v>0</v>
      </c>
      <c r="AW81" s="81" t="s">
        <v>564</v>
      </c>
      <c r="AX81" s="82"/>
      <c r="AY81" s="81">
        <v>634.80000000000007</v>
      </c>
      <c r="AZ81" s="81">
        <v>3130.4</v>
      </c>
      <c r="BA81" s="81">
        <v>0</v>
      </c>
      <c r="BB81" s="81">
        <v>0</v>
      </c>
      <c r="BC81" s="81">
        <v>0</v>
      </c>
      <c r="BD81" s="81">
        <v>0</v>
      </c>
      <c r="BE81" s="81" t="s">
        <v>564</v>
      </c>
      <c r="BF81" s="82"/>
      <c r="BG81" s="81">
        <v>0</v>
      </c>
      <c r="BH81" s="81">
        <v>0</v>
      </c>
      <c r="BI81" s="81">
        <v>14.818</v>
      </c>
      <c r="BJ81" s="81">
        <v>0</v>
      </c>
      <c r="BK81" s="81">
        <v>0</v>
      </c>
      <c r="BL81" s="81">
        <v>0</v>
      </c>
      <c r="BM81" s="82"/>
      <c r="BN81" s="81">
        <v>0</v>
      </c>
      <c r="BO81" s="81">
        <v>0</v>
      </c>
      <c r="BP81" s="81">
        <v>3</v>
      </c>
      <c r="BQ81" s="81">
        <v>0</v>
      </c>
      <c r="BR81" s="81">
        <v>0</v>
      </c>
      <c r="BS81" s="81">
        <v>0</v>
      </c>
      <c r="BT81"/>
      <c r="BU81" s="80">
        <v>14.818</v>
      </c>
      <c r="BV81" s="80">
        <v>0</v>
      </c>
      <c r="BW81" s="80">
        <v>0</v>
      </c>
      <c r="BX81" s="80">
        <v>0</v>
      </c>
      <c r="BY81" s="80">
        <v>0</v>
      </c>
      <c r="BZ81" s="80">
        <v>0</v>
      </c>
      <c r="CA81" s="80">
        <v>0</v>
      </c>
      <c r="CB81" s="80">
        <v>0</v>
      </c>
      <c r="CC81" s="80">
        <v>0</v>
      </c>
    </row>
    <row r="82" spans="1:81">
      <c r="A82" s="80" t="s">
        <v>1972</v>
      </c>
      <c r="B82" s="80">
        <v>476</v>
      </c>
      <c r="C82" s="80">
        <v>17</v>
      </c>
      <c r="D82" s="80">
        <v>28</v>
      </c>
      <c r="E82" s="80">
        <v>2020</v>
      </c>
      <c r="F82" s="80" t="s">
        <v>218</v>
      </c>
      <c r="G82" s="80" t="s">
        <v>1955</v>
      </c>
      <c r="H82" s="80" t="s">
        <v>1956</v>
      </c>
      <c r="I82" s="177"/>
      <c r="J82" s="81">
        <v>30.318354350722011</v>
      </c>
      <c r="K82" s="81">
        <v>0.67999380619806959</v>
      </c>
      <c r="L82" s="81">
        <v>2.1982294073988538</v>
      </c>
      <c r="M82" s="81">
        <v>5.2854533067730038</v>
      </c>
      <c r="N82" s="81">
        <v>8.1103425497548329</v>
      </c>
      <c r="O82" s="81">
        <v>6.3996111360382928</v>
      </c>
      <c r="P82" s="81">
        <v>5.9928563088522262</v>
      </c>
      <c r="Q82" s="81">
        <v>0.40336705316808685</v>
      </c>
      <c r="R82" s="81">
        <v>0</v>
      </c>
      <c r="S82" s="81">
        <v>1.3630932448431829</v>
      </c>
      <c r="T82" s="82"/>
      <c r="U82" s="81">
        <v>3837659</v>
      </c>
      <c r="V82" s="81">
        <v>298</v>
      </c>
      <c r="W82" s="81">
        <v>110</v>
      </c>
      <c r="X82" s="81">
        <v>1474</v>
      </c>
      <c r="Y82" s="81">
        <v>2708</v>
      </c>
      <c r="Z82" s="81">
        <v>4573</v>
      </c>
      <c r="AA82" s="81">
        <v>1352</v>
      </c>
      <c r="AB82" s="81">
        <v>6841</v>
      </c>
      <c r="AC82" s="81">
        <v>0</v>
      </c>
      <c r="AD82" s="81">
        <v>1.3630932448431829</v>
      </c>
      <c r="AE82" s="82"/>
      <c r="AF82" s="81">
        <v>38066520.785951883</v>
      </c>
      <c r="AG82" s="81">
        <v>501772.98430324736</v>
      </c>
      <c r="AH82" s="81">
        <v>533590.51461250091</v>
      </c>
      <c r="AI82" s="81">
        <v>9331066.2554819509</v>
      </c>
      <c r="AJ82" s="81">
        <v>13750108.160107918</v>
      </c>
      <c r="AK82" s="81"/>
      <c r="AL82" s="81"/>
      <c r="AM82" s="81">
        <v>892826.50509524171</v>
      </c>
      <c r="AN82" s="81"/>
      <c r="AO82" s="81"/>
      <c r="AP82" s="82"/>
      <c r="AQ82" s="81">
        <v>145</v>
      </c>
      <c r="AR82" s="81">
        <v>77</v>
      </c>
      <c r="AS82" s="81">
        <v>0</v>
      </c>
      <c r="AT82" s="81">
        <v>0</v>
      </c>
      <c r="AU82" s="81">
        <v>0</v>
      </c>
      <c r="AV82" s="81">
        <v>0</v>
      </c>
      <c r="AW82" s="81">
        <v>0</v>
      </c>
      <c r="AX82" s="82"/>
      <c r="AY82" s="81">
        <v>698.7</v>
      </c>
      <c r="AZ82" s="81">
        <v>3168.8999999999992</v>
      </c>
      <c r="BA82" s="81">
        <v>0</v>
      </c>
      <c r="BB82" s="81">
        <v>0</v>
      </c>
      <c r="BC82" s="81">
        <v>0</v>
      </c>
      <c r="BD82" s="81">
        <v>0</v>
      </c>
      <c r="BE82" s="81">
        <v>0</v>
      </c>
      <c r="BF82" s="82"/>
      <c r="BG82" s="81">
        <v>0</v>
      </c>
      <c r="BH82" s="81">
        <v>0</v>
      </c>
      <c r="BI82" s="81">
        <v>13.137</v>
      </c>
      <c r="BJ82" s="81">
        <v>0</v>
      </c>
      <c r="BK82" s="81">
        <v>0</v>
      </c>
      <c r="BL82" s="81">
        <v>0</v>
      </c>
      <c r="BM82" s="82"/>
      <c r="BN82" s="81">
        <v>0</v>
      </c>
      <c r="BO82" s="81">
        <v>0</v>
      </c>
      <c r="BP82" s="81">
        <v>3</v>
      </c>
      <c r="BQ82" s="81">
        <v>0</v>
      </c>
      <c r="BR82" s="81">
        <v>0</v>
      </c>
      <c r="BS82" s="81">
        <v>0</v>
      </c>
      <c r="BT82"/>
      <c r="BU82" s="80">
        <v>13.137</v>
      </c>
      <c r="BV82" s="80">
        <v>0</v>
      </c>
      <c r="BW82" s="80">
        <v>0</v>
      </c>
      <c r="BX82" s="80">
        <v>0</v>
      </c>
      <c r="BY82" s="80">
        <v>0</v>
      </c>
      <c r="BZ82" s="80">
        <v>0</v>
      </c>
      <c r="CA82" s="80">
        <v>0</v>
      </c>
      <c r="CB82" s="80">
        <v>0</v>
      </c>
      <c r="CC82" s="80">
        <v>0</v>
      </c>
    </row>
    <row r="83" spans="1:81">
      <c r="A83" s="80" t="s">
        <v>1973</v>
      </c>
      <c r="B83" s="80">
        <v>476</v>
      </c>
      <c r="C83" s="80">
        <v>18</v>
      </c>
      <c r="D83" s="80">
        <v>28</v>
      </c>
      <c r="E83" s="80">
        <v>2021</v>
      </c>
      <c r="F83" s="80" t="s">
        <v>75</v>
      </c>
      <c r="G83" s="174" t="s">
        <v>1955</v>
      </c>
      <c r="H83" s="80" t="s">
        <v>1956</v>
      </c>
      <c r="I83" s="177"/>
      <c r="J83" s="81">
        <v>36.082866880321852</v>
      </c>
      <c r="K83" s="81">
        <v>0.74138493840776665</v>
      </c>
      <c r="L83" s="81">
        <v>2.4752109090340233</v>
      </c>
      <c r="M83" s="81">
        <v>6.0068575545396357</v>
      </c>
      <c r="N83" s="81">
        <v>7.8993352845388589</v>
      </c>
      <c r="O83" s="81">
        <v>6.1267728616692283</v>
      </c>
      <c r="P83" s="81">
        <v>6.1315987889920507</v>
      </c>
      <c r="Q83" s="81">
        <v>0.39651231261961406</v>
      </c>
      <c r="R83" s="81">
        <v>0</v>
      </c>
      <c r="S83" s="81">
        <v>0.99670270406690442</v>
      </c>
      <c r="T83" s="82"/>
      <c r="U83" s="81">
        <v>4905141</v>
      </c>
      <c r="V83" s="81">
        <v>298</v>
      </c>
      <c r="W83" s="81">
        <v>110</v>
      </c>
      <c r="X83" s="81">
        <v>1474</v>
      </c>
      <c r="Y83" s="81">
        <v>2680</v>
      </c>
      <c r="Z83" s="81">
        <v>4508</v>
      </c>
      <c r="AA83" s="81">
        <v>1349</v>
      </c>
      <c r="AB83" s="81">
        <v>6645</v>
      </c>
      <c r="AC83" s="81">
        <v>0</v>
      </c>
      <c r="AD83" s="81">
        <v>0.99670270406690442</v>
      </c>
      <c r="AE83" s="82"/>
      <c r="AF83" s="81">
        <v>43993831.485758528</v>
      </c>
      <c r="AG83" s="81">
        <v>511567.97612439963</v>
      </c>
      <c r="AH83" s="81">
        <v>574101.31931535946</v>
      </c>
      <c r="AI83" s="81">
        <v>9216340.8037390523</v>
      </c>
      <c r="AJ83" s="81">
        <v>13066802.499547692</v>
      </c>
      <c r="AK83" s="81">
        <v>0</v>
      </c>
      <c r="AL83" s="81">
        <v>0</v>
      </c>
      <c r="AM83" s="81">
        <v>872248.53448285046</v>
      </c>
      <c r="AN83" s="81">
        <v>0</v>
      </c>
      <c r="AO83" s="81">
        <v>0</v>
      </c>
      <c r="AP83" s="82"/>
      <c r="AQ83" s="81">
        <v>151</v>
      </c>
      <c r="AR83" s="81">
        <v>78</v>
      </c>
      <c r="AS83" s="81">
        <v>0</v>
      </c>
      <c r="AT83" s="81">
        <v>0</v>
      </c>
      <c r="AU83" s="81">
        <v>0</v>
      </c>
      <c r="AV83" s="81">
        <v>0</v>
      </c>
      <c r="AW83" s="81"/>
      <c r="AX83" s="82"/>
      <c r="AY83" s="81">
        <v>740.2</v>
      </c>
      <c r="AZ83" s="81">
        <v>3218.1999999999989</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1974</v>
      </c>
      <c r="B84" s="80">
        <v>476</v>
      </c>
      <c r="C84" s="80">
        <v>19</v>
      </c>
      <c r="D84" s="80">
        <v>28</v>
      </c>
      <c r="E84" s="80">
        <v>2022</v>
      </c>
      <c r="F84" s="80" t="s">
        <v>568</v>
      </c>
      <c r="G84" s="174" t="s">
        <v>1955</v>
      </c>
      <c r="H84" s="80" t="s">
        <v>1956</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154</v>
      </c>
      <c r="AR84" s="81">
        <v>79</v>
      </c>
      <c r="AS84" s="81">
        <v>0</v>
      </c>
      <c r="AT84" s="81">
        <v>0</v>
      </c>
      <c r="AU84" s="81">
        <v>0</v>
      </c>
      <c r="AV84" s="81">
        <v>0</v>
      </c>
      <c r="AW84" s="81"/>
      <c r="AX84" s="82"/>
      <c r="AY84" s="81">
        <v>755</v>
      </c>
      <c r="AZ84" s="81">
        <v>3240.1999999999989</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1975</v>
      </c>
      <c r="B85" s="80">
        <v>477</v>
      </c>
      <c r="C85" s="80">
        <v>1</v>
      </c>
      <c r="D85" s="80">
        <v>29</v>
      </c>
      <c r="E85" s="80">
        <v>1990</v>
      </c>
      <c r="F85" s="80" t="s">
        <v>562</v>
      </c>
      <c r="G85" s="80" t="s">
        <v>1976</v>
      </c>
      <c r="H85" s="80" t="s">
        <v>1977</v>
      </c>
      <c r="I85" s="177"/>
      <c r="J85" s="81">
        <v>111.57303791061766</v>
      </c>
      <c r="K85" s="81">
        <v>1.3127615830822734</v>
      </c>
      <c r="L85" s="81">
        <v>0.82718841592666792</v>
      </c>
      <c r="M85" s="81">
        <v>4.4496093572022426</v>
      </c>
      <c r="N85" s="81">
        <v>4.7260330517956728</v>
      </c>
      <c r="O85" s="81">
        <v>7.7313629745602572</v>
      </c>
      <c r="P85" s="81">
        <v>8.8999228560672599</v>
      </c>
      <c r="Q85" s="81">
        <v>0.51026682726019712</v>
      </c>
      <c r="R85" s="81">
        <v>0</v>
      </c>
      <c r="S85" s="81">
        <v>0.54464317525253214</v>
      </c>
      <c r="T85" s="82"/>
      <c r="U85" s="81">
        <v>2698743</v>
      </c>
      <c r="V85" s="81">
        <v>446</v>
      </c>
      <c r="W85" s="81">
        <v>8</v>
      </c>
      <c r="X85" s="81">
        <v>1499</v>
      </c>
      <c r="Y85" s="81">
        <v>2127</v>
      </c>
      <c r="Z85" s="81">
        <v>3180</v>
      </c>
      <c r="AA85" s="81">
        <v>2161</v>
      </c>
      <c r="AB85" s="81">
        <v>8285</v>
      </c>
      <c r="AC85" s="81">
        <v>0</v>
      </c>
      <c r="AD85" s="81">
        <v>0.54464317525253214</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1978</v>
      </c>
      <c r="B86" s="80">
        <v>478</v>
      </c>
      <c r="C86" s="80">
        <v>2</v>
      </c>
      <c r="D86" s="80">
        <v>29</v>
      </c>
      <c r="E86" s="80">
        <v>2005</v>
      </c>
      <c r="F86" s="80" t="s">
        <v>565</v>
      </c>
      <c r="G86" s="80" t="s">
        <v>1976</v>
      </c>
      <c r="H86" s="80" t="s">
        <v>1977</v>
      </c>
      <c r="I86" s="177"/>
      <c r="J86" s="81">
        <v>151.41890686056061</v>
      </c>
      <c r="K86" s="81">
        <v>0.44005734768700167</v>
      </c>
      <c r="L86" s="81">
        <v>0.46899841324767688</v>
      </c>
      <c r="M86" s="81">
        <v>8.8950584338042393</v>
      </c>
      <c r="N86" s="81">
        <v>7.2912574047875021</v>
      </c>
      <c r="O86" s="81">
        <v>11.143651841073707</v>
      </c>
      <c r="P86" s="81">
        <v>14.095343813019921</v>
      </c>
      <c r="Q86" s="81">
        <v>0.49906729531139321</v>
      </c>
      <c r="R86" s="81">
        <v>0</v>
      </c>
      <c r="S86" s="81">
        <v>0.8795000307385118</v>
      </c>
      <c r="T86" s="82"/>
      <c r="U86" s="81">
        <v>3843745</v>
      </c>
      <c r="V86" s="81">
        <v>186</v>
      </c>
      <c r="W86" s="81">
        <v>5</v>
      </c>
      <c r="X86" s="81">
        <v>1665</v>
      </c>
      <c r="Y86" s="81">
        <v>2777</v>
      </c>
      <c r="Z86" s="81">
        <v>5304</v>
      </c>
      <c r="AA86" s="81">
        <v>2803</v>
      </c>
      <c r="AB86" s="81">
        <v>8471</v>
      </c>
      <c r="AC86" s="81">
        <v>0</v>
      </c>
      <c r="AD86" s="81">
        <v>0.8795000307385118</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1979</v>
      </c>
      <c r="B87" s="80">
        <v>479</v>
      </c>
      <c r="C87" s="80">
        <v>3</v>
      </c>
      <c r="D87" s="80">
        <v>29</v>
      </c>
      <c r="E87" s="80">
        <v>2006</v>
      </c>
      <c r="F87" s="80" t="s">
        <v>566</v>
      </c>
      <c r="G87" s="80" t="s">
        <v>1976</v>
      </c>
      <c r="H87" s="80" t="s">
        <v>1977</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1980</v>
      </c>
      <c r="B88" s="80">
        <v>480</v>
      </c>
      <c r="C88" s="80">
        <v>4</v>
      </c>
      <c r="D88" s="80">
        <v>29</v>
      </c>
      <c r="E88" s="80">
        <v>2007</v>
      </c>
      <c r="F88" s="80" t="s">
        <v>567</v>
      </c>
      <c r="G88" s="80" t="s">
        <v>1976</v>
      </c>
      <c r="H88" s="80" t="s">
        <v>1977</v>
      </c>
      <c r="I88" s="177"/>
      <c r="J88" s="81">
        <v>161.08840424297009</v>
      </c>
      <c r="K88" s="81">
        <v>0.48273869830510274</v>
      </c>
      <c r="L88" s="81">
        <v>0.4074450413904997</v>
      </c>
      <c r="M88" s="81">
        <v>9.7889004533983783</v>
      </c>
      <c r="N88" s="81">
        <v>8.9599368374864774</v>
      </c>
      <c r="O88" s="81">
        <v>10.818703193031039</v>
      </c>
      <c r="P88" s="81">
        <v>14.941623126794656</v>
      </c>
      <c r="Q88" s="81">
        <v>0.51523992856719614</v>
      </c>
      <c r="R88" s="81">
        <v>0</v>
      </c>
      <c r="S88" s="81">
        <v>1.1053791884086754</v>
      </c>
      <c r="T88" s="82"/>
      <c r="U88" s="81">
        <v>4594504</v>
      </c>
      <c r="V88" s="81">
        <v>199</v>
      </c>
      <c r="W88" s="81">
        <v>5</v>
      </c>
      <c r="X88" s="81">
        <v>2194</v>
      </c>
      <c r="Y88" s="81">
        <v>2860</v>
      </c>
      <c r="Z88" s="81">
        <v>5353</v>
      </c>
      <c r="AA88" s="81">
        <v>2926</v>
      </c>
      <c r="AB88" s="81">
        <v>8283</v>
      </c>
      <c r="AC88" s="81">
        <v>0</v>
      </c>
      <c r="AD88" s="81">
        <v>1.1053791884086754</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1981</v>
      </c>
      <c r="B89" s="80">
        <v>481</v>
      </c>
      <c r="C89" s="80">
        <v>5</v>
      </c>
      <c r="D89" s="80">
        <v>29</v>
      </c>
      <c r="E89" s="80">
        <v>2008</v>
      </c>
      <c r="F89" s="80" t="s">
        <v>84</v>
      </c>
      <c r="G89" s="80" t="s">
        <v>1976</v>
      </c>
      <c r="H89" s="80" t="s">
        <v>1977</v>
      </c>
      <c r="I89" s="177"/>
      <c r="J89" s="81">
        <v>135.35762733998811</v>
      </c>
      <c r="K89" s="81">
        <v>0.37988411372797898</v>
      </c>
      <c r="L89" s="81">
        <v>0.35752424354438794</v>
      </c>
      <c r="M89" s="81">
        <v>11.050556512319281</v>
      </c>
      <c r="N89" s="81">
        <v>8.6325408701905761</v>
      </c>
      <c r="O89" s="81">
        <v>10.637350965969466</v>
      </c>
      <c r="P89" s="81">
        <v>14.567547209837516</v>
      </c>
      <c r="Q89" s="81">
        <v>0.49981122536673489</v>
      </c>
      <c r="R89" s="81">
        <v>0</v>
      </c>
      <c r="S89" s="81">
        <v>0.99246832401700069</v>
      </c>
      <c r="T89" s="82"/>
      <c r="U89" s="81">
        <v>4459866</v>
      </c>
      <c r="V89" s="81">
        <v>199</v>
      </c>
      <c r="W89" s="81">
        <v>5</v>
      </c>
      <c r="X89" s="81">
        <v>2194</v>
      </c>
      <c r="Y89" s="81">
        <v>2907</v>
      </c>
      <c r="Z89" s="81">
        <v>5448</v>
      </c>
      <c r="AA89" s="81">
        <v>2856</v>
      </c>
      <c r="AB89" s="81">
        <v>8167</v>
      </c>
      <c r="AC89" s="81">
        <v>0</v>
      </c>
      <c r="AD89" s="81">
        <v>0.99246832401700069</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1982</v>
      </c>
      <c r="B90" s="80">
        <v>482</v>
      </c>
      <c r="C90" s="80">
        <v>6</v>
      </c>
      <c r="D90" s="80">
        <v>29</v>
      </c>
      <c r="E90" s="80">
        <v>2009</v>
      </c>
      <c r="F90" s="80" t="s">
        <v>85</v>
      </c>
      <c r="G90" s="80" t="s">
        <v>1976</v>
      </c>
      <c r="H90" s="80" t="s">
        <v>1977</v>
      </c>
      <c r="I90" s="177"/>
      <c r="J90" s="81">
        <v>149.93992433566152</v>
      </c>
      <c r="K90" s="81">
        <v>0.34455891798682264</v>
      </c>
      <c r="L90" s="81">
        <v>1.1643861153009452</v>
      </c>
      <c r="M90" s="81">
        <v>9.4211577034564815</v>
      </c>
      <c r="N90" s="81">
        <v>7.9924420687270441</v>
      </c>
      <c r="O90" s="81">
        <v>10.749233352679608</v>
      </c>
      <c r="P90" s="81">
        <v>14.130291362109798</v>
      </c>
      <c r="Q90" s="81">
        <v>0.46854277531529109</v>
      </c>
      <c r="R90" s="81">
        <v>0</v>
      </c>
      <c r="S90" s="81">
        <v>0.70137374963962773</v>
      </c>
      <c r="T90" s="82"/>
      <c r="U90" s="81">
        <v>4269025</v>
      </c>
      <c r="V90" s="81">
        <v>232</v>
      </c>
      <c r="W90" s="81">
        <v>21</v>
      </c>
      <c r="X90" s="81">
        <v>2129</v>
      </c>
      <c r="Y90" s="81">
        <v>2921</v>
      </c>
      <c r="Z90" s="81">
        <v>5434</v>
      </c>
      <c r="AA90" s="81">
        <v>2844</v>
      </c>
      <c r="AB90" s="81">
        <v>8037</v>
      </c>
      <c r="AC90" s="81">
        <v>0</v>
      </c>
      <c r="AD90" s="81">
        <v>0.70137374963962773</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41.5</v>
      </c>
      <c r="BJ90" s="81">
        <v>0</v>
      </c>
      <c r="BK90" s="81">
        <v>0</v>
      </c>
      <c r="BL90" s="81">
        <v>0</v>
      </c>
      <c r="BM90" s="82"/>
      <c r="BN90" s="81">
        <v>0</v>
      </c>
      <c r="BO90" s="81">
        <v>0</v>
      </c>
      <c r="BP90" s="81">
        <v>1</v>
      </c>
      <c r="BQ90" s="81">
        <v>0</v>
      </c>
      <c r="BR90" s="81">
        <v>0</v>
      </c>
      <c r="BS90" s="81">
        <v>0</v>
      </c>
      <c r="BT90"/>
      <c r="BU90" s="80"/>
      <c r="BV90" s="80"/>
      <c r="BW90" s="80"/>
      <c r="BX90" s="80"/>
      <c r="BY90" s="80"/>
      <c r="BZ90" s="80"/>
      <c r="CA90" s="80"/>
      <c r="CB90" s="80"/>
      <c r="CC90" s="80"/>
    </row>
    <row r="91" spans="1:81">
      <c r="A91" s="80" t="s">
        <v>1983</v>
      </c>
      <c r="B91" s="80">
        <v>483</v>
      </c>
      <c r="C91" s="80">
        <v>7</v>
      </c>
      <c r="D91" s="80">
        <v>29</v>
      </c>
      <c r="E91" s="80">
        <v>2010</v>
      </c>
      <c r="F91" s="80" t="s">
        <v>86</v>
      </c>
      <c r="G91" s="80" t="s">
        <v>1976</v>
      </c>
      <c r="H91" s="80" t="s">
        <v>1977</v>
      </c>
      <c r="I91" s="177"/>
      <c r="J91" s="81">
        <v>164.42023313767339</v>
      </c>
      <c r="K91" s="81">
        <v>0.36720513006373867</v>
      </c>
      <c r="L91" s="81">
        <v>1.1023903159034898</v>
      </c>
      <c r="M91" s="81">
        <v>9.4042298853242769</v>
      </c>
      <c r="N91" s="81">
        <v>8.2035939984742274</v>
      </c>
      <c r="O91" s="81">
        <v>10.664072955239039</v>
      </c>
      <c r="P91" s="81">
        <v>14.507502598135336</v>
      </c>
      <c r="Q91" s="81">
        <v>0.48307971222919366</v>
      </c>
      <c r="R91" s="81">
        <v>0</v>
      </c>
      <c r="S91" s="81">
        <v>1.0387459737708207</v>
      </c>
      <c r="T91" s="82"/>
      <c r="U91" s="81">
        <v>4248075</v>
      </c>
      <c r="V91" s="81">
        <v>232</v>
      </c>
      <c r="W91" s="81">
        <v>21</v>
      </c>
      <c r="X91" s="81">
        <v>2129</v>
      </c>
      <c r="Y91" s="81">
        <v>2935</v>
      </c>
      <c r="Z91" s="81">
        <v>5416</v>
      </c>
      <c r="AA91" s="81">
        <v>2847</v>
      </c>
      <c r="AB91" s="81">
        <v>7940</v>
      </c>
      <c r="AC91" s="81">
        <v>0</v>
      </c>
      <c r="AD91" s="81">
        <v>1.0387459737708207</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40.036000000000001</v>
      </c>
      <c r="BJ91" s="81">
        <v>0</v>
      </c>
      <c r="BK91" s="81">
        <v>0</v>
      </c>
      <c r="BL91" s="81">
        <v>0</v>
      </c>
      <c r="BM91" s="82"/>
      <c r="BN91" s="81">
        <v>0</v>
      </c>
      <c r="BO91" s="81">
        <v>0</v>
      </c>
      <c r="BP91" s="81">
        <v>1</v>
      </c>
      <c r="BQ91" s="81">
        <v>0</v>
      </c>
      <c r="BR91" s="81">
        <v>0</v>
      </c>
      <c r="BS91" s="81">
        <v>0</v>
      </c>
      <c r="BT91"/>
      <c r="BU91" s="80">
        <v>40.036000000000001</v>
      </c>
      <c r="BV91" s="80">
        <v>0</v>
      </c>
      <c r="BW91" s="80">
        <v>0</v>
      </c>
      <c r="BX91" s="80">
        <v>0</v>
      </c>
      <c r="BY91" s="80">
        <v>0</v>
      </c>
      <c r="BZ91" s="80">
        <v>0</v>
      </c>
      <c r="CA91" s="80">
        <v>0</v>
      </c>
      <c r="CB91" s="80">
        <v>0</v>
      </c>
      <c r="CC91" s="80">
        <v>0</v>
      </c>
    </row>
    <row r="92" spans="1:81">
      <c r="A92" s="80" t="s">
        <v>1984</v>
      </c>
      <c r="B92" s="80">
        <v>484</v>
      </c>
      <c r="C92" s="80">
        <v>8</v>
      </c>
      <c r="D92" s="80">
        <v>29</v>
      </c>
      <c r="E92" s="80">
        <v>2011</v>
      </c>
      <c r="F92" s="80" t="s">
        <v>87</v>
      </c>
      <c r="G92" s="80" t="s">
        <v>1976</v>
      </c>
      <c r="H92" s="80" t="s">
        <v>1977</v>
      </c>
      <c r="I92" s="177"/>
      <c r="J92" s="81">
        <v>154.57390704171965</v>
      </c>
      <c r="K92" s="81">
        <v>0.5796686721490435</v>
      </c>
      <c r="L92" s="81">
        <v>1.0747664391235239</v>
      </c>
      <c r="M92" s="81">
        <v>10.895267690533851</v>
      </c>
      <c r="N92" s="81">
        <v>8.5908445719453574</v>
      </c>
      <c r="O92" s="81">
        <v>10.483573150650461</v>
      </c>
      <c r="P92" s="81">
        <v>13.949701645921582</v>
      </c>
      <c r="Q92" s="81">
        <v>0.54823300280377851</v>
      </c>
      <c r="R92" s="81">
        <v>0</v>
      </c>
      <c r="S92" s="81">
        <v>1.2622761951061552</v>
      </c>
      <c r="T92" s="82"/>
      <c r="U92" s="81">
        <v>4181133</v>
      </c>
      <c r="V92" s="81">
        <v>232</v>
      </c>
      <c r="W92" s="81">
        <v>21</v>
      </c>
      <c r="X92" s="81">
        <v>2129</v>
      </c>
      <c r="Y92" s="81">
        <v>2925</v>
      </c>
      <c r="Z92" s="81">
        <v>5440</v>
      </c>
      <c r="AA92" s="81">
        <v>2819</v>
      </c>
      <c r="AB92" s="81">
        <v>7812</v>
      </c>
      <c r="AC92" s="81">
        <v>0</v>
      </c>
      <c r="AD92" s="81">
        <v>1.2622761951061552</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39.999000000000002</v>
      </c>
      <c r="BJ92" s="81">
        <v>0</v>
      </c>
      <c r="BK92" s="81">
        <v>0</v>
      </c>
      <c r="BL92" s="81">
        <v>0</v>
      </c>
      <c r="BM92" s="82"/>
      <c r="BN92" s="81">
        <v>0</v>
      </c>
      <c r="BO92" s="81">
        <v>0</v>
      </c>
      <c r="BP92" s="81">
        <v>1</v>
      </c>
      <c r="BQ92" s="81">
        <v>0</v>
      </c>
      <c r="BR92" s="81">
        <v>0</v>
      </c>
      <c r="BS92" s="81">
        <v>0</v>
      </c>
      <c r="BT92"/>
      <c r="BU92" s="80">
        <v>39.999000000000002</v>
      </c>
      <c r="BV92" s="80">
        <v>0</v>
      </c>
      <c r="BW92" s="80">
        <v>0</v>
      </c>
      <c r="BX92" s="80">
        <v>0</v>
      </c>
      <c r="BY92" s="80">
        <v>0</v>
      </c>
      <c r="BZ92" s="80">
        <v>0</v>
      </c>
      <c r="CA92" s="80">
        <v>0</v>
      </c>
      <c r="CB92" s="80">
        <v>0</v>
      </c>
      <c r="CC92" s="80">
        <v>0</v>
      </c>
    </row>
    <row r="93" spans="1:81">
      <c r="A93" s="80" t="s">
        <v>1985</v>
      </c>
      <c r="B93" s="80">
        <v>485</v>
      </c>
      <c r="C93" s="80">
        <v>9</v>
      </c>
      <c r="D93" s="80">
        <v>29</v>
      </c>
      <c r="E93" s="80">
        <v>2012</v>
      </c>
      <c r="F93" s="80" t="s">
        <v>88</v>
      </c>
      <c r="G93" s="80" t="s">
        <v>1976</v>
      </c>
      <c r="H93" s="80" t="s">
        <v>1977</v>
      </c>
      <c r="I93" s="177"/>
      <c r="J93" s="81">
        <v>166.53569028005944</v>
      </c>
      <c r="K93" s="81">
        <v>0.57513224385593542</v>
      </c>
      <c r="L93" s="81">
        <v>1.0790555551730578</v>
      </c>
      <c r="M93" s="81">
        <v>12.175492249608567</v>
      </c>
      <c r="N93" s="81">
        <v>9.4538771374056374</v>
      </c>
      <c r="O93" s="81">
        <v>10.519617573278314</v>
      </c>
      <c r="P93" s="81">
        <v>13.745403310945738</v>
      </c>
      <c r="Q93" s="81">
        <v>0.58977102990728436</v>
      </c>
      <c r="R93" s="81">
        <v>0</v>
      </c>
      <c r="S93" s="81">
        <v>1.0826531098936552</v>
      </c>
      <c r="T93" s="82"/>
      <c r="U93" s="81">
        <v>4526362</v>
      </c>
      <c r="V93" s="81">
        <v>232</v>
      </c>
      <c r="W93" s="81">
        <v>21</v>
      </c>
      <c r="X93" s="81">
        <v>2129</v>
      </c>
      <c r="Y93" s="81">
        <v>2928</v>
      </c>
      <c r="Z93" s="81">
        <v>5502</v>
      </c>
      <c r="AA93" s="81">
        <v>2762</v>
      </c>
      <c r="AB93" s="81">
        <v>7735</v>
      </c>
      <c r="AC93" s="81">
        <v>0</v>
      </c>
      <c r="AD93" s="81">
        <v>1.0826531098936552</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46.654000000000003</v>
      </c>
      <c r="BJ93" s="81">
        <v>0</v>
      </c>
      <c r="BK93" s="81">
        <v>0</v>
      </c>
      <c r="BL93" s="81">
        <v>0</v>
      </c>
      <c r="BM93" s="82"/>
      <c r="BN93" s="81">
        <v>0</v>
      </c>
      <c r="BO93" s="81">
        <v>0</v>
      </c>
      <c r="BP93" s="81">
        <v>1</v>
      </c>
      <c r="BQ93" s="81">
        <v>0</v>
      </c>
      <c r="BR93" s="81">
        <v>0</v>
      </c>
      <c r="BS93" s="81">
        <v>0</v>
      </c>
      <c r="BT93"/>
      <c r="BU93" s="80">
        <v>46.654000000000003</v>
      </c>
      <c r="BV93" s="80">
        <v>0</v>
      </c>
      <c r="BW93" s="80">
        <v>0</v>
      </c>
      <c r="BX93" s="80">
        <v>0</v>
      </c>
      <c r="BY93" s="80">
        <v>0</v>
      </c>
      <c r="BZ93" s="80">
        <v>0</v>
      </c>
      <c r="CA93" s="80">
        <v>0</v>
      </c>
      <c r="CB93" s="80">
        <v>0</v>
      </c>
      <c r="CC93" s="80">
        <v>0</v>
      </c>
    </row>
    <row r="94" spans="1:81">
      <c r="A94" s="80" t="s">
        <v>1986</v>
      </c>
      <c r="B94" s="80">
        <v>486</v>
      </c>
      <c r="C94" s="80">
        <v>10</v>
      </c>
      <c r="D94" s="80">
        <v>29</v>
      </c>
      <c r="E94" s="80">
        <v>2013</v>
      </c>
      <c r="F94" s="80" t="s">
        <v>89</v>
      </c>
      <c r="G94" s="80" t="s">
        <v>1976</v>
      </c>
      <c r="H94" s="80" t="s">
        <v>1977</v>
      </c>
      <c r="I94" s="177"/>
      <c r="J94" s="81">
        <v>172.93623431794367</v>
      </c>
      <c r="K94" s="81">
        <v>0.51260793717004305</v>
      </c>
      <c r="L94" s="81">
        <v>1.0793295664247466</v>
      </c>
      <c r="M94" s="81">
        <v>12.071837238906742</v>
      </c>
      <c r="N94" s="81">
        <v>9.9562624432770832</v>
      </c>
      <c r="O94" s="81">
        <v>10.150540937218697</v>
      </c>
      <c r="P94" s="81">
        <v>13.482486599721852</v>
      </c>
      <c r="Q94" s="81">
        <v>0.58991850040072591</v>
      </c>
      <c r="R94" s="81">
        <v>0</v>
      </c>
      <c r="S94" s="81">
        <v>1.1792813961560462</v>
      </c>
      <c r="T94" s="82"/>
      <c r="U94" s="81">
        <v>4578639</v>
      </c>
      <c r="V94" s="81">
        <v>232</v>
      </c>
      <c r="W94" s="81">
        <v>21</v>
      </c>
      <c r="X94" s="81">
        <v>2129</v>
      </c>
      <c r="Y94" s="81">
        <v>2934</v>
      </c>
      <c r="Z94" s="81">
        <v>5546</v>
      </c>
      <c r="AA94" s="81">
        <v>2699</v>
      </c>
      <c r="AB94" s="81">
        <v>7626</v>
      </c>
      <c r="AC94" s="81">
        <v>0</v>
      </c>
      <c r="AD94" s="81">
        <v>1.1792813961560462</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49.017000000000003</v>
      </c>
      <c r="BJ94" s="81">
        <v>0</v>
      </c>
      <c r="BK94" s="81">
        <v>0</v>
      </c>
      <c r="BL94" s="81">
        <v>0</v>
      </c>
      <c r="BM94" s="82"/>
      <c r="BN94" s="81">
        <v>0</v>
      </c>
      <c r="BO94" s="81">
        <v>0</v>
      </c>
      <c r="BP94" s="81">
        <v>1</v>
      </c>
      <c r="BQ94" s="81">
        <v>0</v>
      </c>
      <c r="BR94" s="81">
        <v>0</v>
      </c>
      <c r="BS94" s="81">
        <v>0</v>
      </c>
      <c r="BT94"/>
      <c r="BU94" s="80">
        <v>49.017000000000003</v>
      </c>
      <c r="BV94" s="80">
        <v>0</v>
      </c>
      <c r="BW94" s="80">
        <v>0</v>
      </c>
      <c r="BX94" s="80">
        <v>0</v>
      </c>
      <c r="BY94" s="80">
        <v>0</v>
      </c>
      <c r="BZ94" s="80">
        <v>0</v>
      </c>
      <c r="CA94" s="80">
        <v>0</v>
      </c>
      <c r="CB94" s="80">
        <v>0</v>
      </c>
      <c r="CC94" s="80">
        <v>0</v>
      </c>
    </row>
    <row r="95" spans="1:81">
      <c r="A95" s="80" t="s">
        <v>1987</v>
      </c>
      <c r="B95" s="80">
        <v>487</v>
      </c>
      <c r="C95" s="80">
        <v>11</v>
      </c>
      <c r="D95" s="80">
        <v>29</v>
      </c>
      <c r="E95" s="80">
        <v>2014</v>
      </c>
      <c r="F95" s="80" t="s">
        <v>90</v>
      </c>
      <c r="G95" s="80" t="s">
        <v>1976</v>
      </c>
      <c r="H95" s="80" t="s">
        <v>1977</v>
      </c>
      <c r="I95" s="177"/>
      <c r="J95" s="81">
        <v>135.69391558205996</v>
      </c>
      <c r="K95" s="81">
        <v>0.59294968863985098</v>
      </c>
      <c r="L95" s="81">
        <v>2.4068771305116106</v>
      </c>
      <c r="M95" s="81">
        <v>11.430433620662138</v>
      </c>
      <c r="N95" s="81">
        <v>8.1797018746295009</v>
      </c>
      <c r="O95" s="81">
        <v>9.6168534774697143</v>
      </c>
      <c r="P95" s="81">
        <v>13.462225946758808</v>
      </c>
      <c r="Q95" s="81">
        <v>0.55627736965977292</v>
      </c>
      <c r="R95" s="81">
        <v>0</v>
      </c>
      <c r="S95" s="81">
        <v>1.0240253749788648</v>
      </c>
      <c r="T95" s="82"/>
      <c r="U95" s="81">
        <v>3954916</v>
      </c>
      <c r="V95" s="81">
        <v>248</v>
      </c>
      <c r="W95" s="81">
        <v>42</v>
      </c>
      <c r="X95" s="81">
        <v>2192</v>
      </c>
      <c r="Y95" s="81">
        <v>2930</v>
      </c>
      <c r="Z95" s="81">
        <v>5534</v>
      </c>
      <c r="AA95" s="81">
        <v>2681</v>
      </c>
      <c r="AB95" s="81">
        <v>7495</v>
      </c>
      <c r="AC95" s="81">
        <v>0</v>
      </c>
      <c r="AD95" s="81">
        <v>1.0240253749788648</v>
      </c>
      <c r="AE95" s="82"/>
      <c r="AF95" s="81">
        <v>42681711.129804388</v>
      </c>
      <c r="AG95" s="81">
        <v>571479.42280817241</v>
      </c>
      <c r="AH95" s="81">
        <v>598266.01641857985</v>
      </c>
      <c r="AI95" s="81">
        <v>15892404.577887109</v>
      </c>
      <c r="AJ95" s="81">
        <v>11260942.0732226</v>
      </c>
      <c r="AK95" s="81">
        <v>0</v>
      </c>
      <c r="AL95" s="81">
        <v>0</v>
      </c>
      <c r="AM95" s="81">
        <v>1028951.5006038183</v>
      </c>
      <c r="AN95" s="81">
        <v>0</v>
      </c>
      <c r="AO95" s="81">
        <v>0</v>
      </c>
      <c r="AP95" s="82"/>
      <c r="AQ95" s="81">
        <v>52</v>
      </c>
      <c r="AR95" s="81">
        <v>28</v>
      </c>
      <c r="AS95" s="81">
        <v>0</v>
      </c>
      <c r="AT95" s="81">
        <v>0</v>
      </c>
      <c r="AU95" s="81">
        <v>0</v>
      </c>
      <c r="AV95" s="81">
        <v>0</v>
      </c>
      <c r="AW95" s="81" t="s">
        <v>564</v>
      </c>
      <c r="AX95" s="82"/>
      <c r="AY95" s="81">
        <v>248.5</v>
      </c>
      <c r="AZ95" s="81">
        <v>1924</v>
      </c>
      <c r="BA95" s="81">
        <v>0</v>
      </c>
      <c r="BB95" s="81">
        <v>0</v>
      </c>
      <c r="BC95" s="81">
        <v>0</v>
      </c>
      <c r="BD95" s="81">
        <v>0</v>
      </c>
      <c r="BE95" s="81" t="s">
        <v>564</v>
      </c>
      <c r="BF95" s="82"/>
      <c r="BG95" s="81">
        <v>0</v>
      </c>
      <c r="BH95" s="81">
        <v>0</v>
      </c>
      <c r="BI95" s="81">
        <v>44.148000000000003</v>
      </c>
      <c r="BJ95" s="81">
        <v>0</v>
      </c>
      <c r="BK95" s="81">
        <v>0</v>
      </c>
      <c r="BL95" s="81">
        <v>0</v>
      </c>
      <c r="BM95" s="82"/>
      <c r="BN95" s="81">
        <v>0</v>
      </c>
      <c r="BO95" s="81">
        <v>0</v>
      </c>
      <c r="BP95" s="81">
        <v>1</v>
      </c>
      <c r="BQ95" s="81">
        <v>0</v>
      </c>
      <c r="BR95" s="81">
        <v>0</v>
      </c>
      <c r="BS95" s="81">
        <v>0</v>
      </c>
      <c r="BT95"/>
      <c r="BU95" s="80">
        <v>44.148000000000003</v>
      </c>
      <c r="BV95" s="80">
        <v>0</v>
      </c>
      <c r="BW95" s="80">
        <v>0</v>
      </c>
      <c r="BX95" s="80">
        <v>0</v>
      </c>
      <c r="BY95" s="80">
        <v>0</v>
      </c>
      <c r="BZ95" s="80">
        <v>0</v>
      </c>
      <c r="CA95" s="80">
        <v>0</v>
      </c>
      <c r="CB95" s="80">
        <v>0</v>
      </c>
      <c r="CC95" s="80">
        <v>0</v>
      </c>
    </row>
    <row r="96" spans="1:81">
      <c r="A96" s="80" t="s">
        <v>1988</v>
      </c>
      <c r="B96" s="80">
        <v>488</v>
      </c>
      <c r="C96" s="80">
        <v>12</v>
      </c>
      <c r="D96" s="80">
        <v>29</v>
      </c>
      <c r="E96" s="80">
        <v>2015</v>
      </c>
      <c r="F96" s="80" t="s">
        <v>91</v>
      </c>
      <c r="G96" s="80" t="s">
        <v>1976</v>
      </c>
      <c r="H96" s="80" t="s">
        <v>1977</v>
      </c>
      <c r="I96" s="177"/>
      <c r="J96" s="81">
        <v>114.69932157782684</v>
      </c>
      <c r="K96" s="81">
        <v>0.58884831874180854</v>
      </c>
      <c r="L96" s="81">
        <v>2.5282250728715598</v>
      </c>
      <c r="M96" s="81">
        <v>11.612909738331471</v>
      </c>
      <c r="N96" s="81">
        <v>7.6128510676476937</v>
      </c>
      <c r="O96" s="81">
        <v>9.4682822292204722</v>
      </c>
      <c r="P96" s="81">
        <v>13.26678112100976</v>
      </c>
      <c r="Q96" s="81">
        <v>0.53606700238337501</v>
      </c>
      <c r="R96" s="81">
        <v>0</v>
      </c>
      <c r="S96" s="81">
        <v>1.2168938266168139</v>
      </c>
      <c r="T96" s="82"/>
      <c r="U96" s="81">
        <v>3305172</v>
      </c>
      <c r="V96" s="81">
        <v>248</v>
      </c>
      <c r="W96" s="81">
        <v>42</v>
      </c>
      <c r="X96" s="81">
        <v>2192</v>
      </c>
      <c r="Y96" s="81">
        <v>2934</v>
      </c>
      <c r="Z96" s="81">
        <v>5501</v>
      </c>
      <c r="AA96" s="81">
        <v>2640</v>
      </c>
      <c r="AB96" s="81">
        <v>7378</v>
      </c>
      <c r="AC96" s="81">
        <v>0</v>
      </c>
      <c r="AD96" s="81">
        <v>1.2168938266168139</v>
      </c>
      <c r="AE96" s="82"/>
      <c r="AF96" s="81">
        <v>35497548.567403808</v>
      </c>
      <c r="AG96" s="81">
        <v>506730.24479272118</v>
      </c>
      <c r="AH96" s="81">
        <v>528330.01495158626</v>
      </c>
      <c r="AI96" s="81">
        <v>16476679.956058431</v>
      </c>
      <c r="AJ96" s="81">
        <v>10216700.050003037</v>
      </c>
      <c r="AK96" s="81">
        <v>0</v>
      </c>
      <c r="AL96" s="81">
        <v>0</v>
      </c>
      <c r="AM96" s="81">
        <v>1011123.9504540346</v>
      </c>
      <c r="AN96" s="81">
        <v>0</v>
      </c>
      <c r="AO96" s="81">
        <v>0</v>
      </c>
      <c r="AP96" s="82"/>
      <c r="AQ96" s="81">
        <v>59</v>
      </c>
      <c r="AR96" s="81">
        <v>40</v>
      </c>
      <c r="AS96" s="81">
        <v>0</v>
      </c>
      <c r="AT96" s="81">
        <v>0</v>
      </c>
      <c r="AU96" s="81">
        <v>0</v>
      </c>
      <c r="AV96" s="81">
        <v>0</v>
      </c>
      <c r="AW96" s="81" t="s">
        <v>564</v>
      </c>
      <c r="AX96" s="82"/>
      <c r="AY96" s="81">
        <v>289.8</v>
      </c>
      <c r="AZ96" s="81">
        <v>5253.7</v>
      </c>
      <c r="BA96" s="81">
        <v>0</v>
      </c>
      <c r="BB96" s="81">
        <v>0</v>
      </c>
      <c r="BC96" s="81">
        <v>0</v>
      </c>
      <c r="BD96" s="81">
        <v>0</v>
      </c>
      <c r="BE96" s="81" t="s">
        <v>564</v>
      </c>
      <c r="BF96" s="82"/>
      <c r="BG96" s="81">
        <v>0</v>
      </c>
      <c r="BH96" s="81">
        <v>0</v>
      </c>
      <c r="BI96" s="81">
        <v>41.988999999999997</v>
      </c>
      <c r="BJ96" s="81">
        <v>0</v>
      </c>
      <c r="BK96" s="81">
        <v>0</v>
      </c>
      <c r="BL96" s="81">
        <v>0</v>
      </c>
      <c r="BM96" s="82"/>
      <c r="BN96" s="81">
        <v>0</v>
      </c>
      <c r="BO96" s="81">
        <v>0</v>
      </c>
      <c r="BP96" s="81">
        <v>1</v>
      </c>
      <c r="BQ96" s="81">
        <v>0</v>
      </c>
      <c r="BR96" s="81">
        <v>0</v>
      </c>
      <c r="BS96" s="81">
        <v>0</v>
      </c>
      <c r="BT96"/>
      <c r="BU96" s="80">
        <v>41.988999999999997</v>
      </c>
      <c r="BV96" s="80">
        <v>0</v>
      </c>
      <c r="BW96" s="80">
        <v>0</v>
      </c>
      <c r="BX96" s="80">
        <v>0</v>
      </c>
      <c r="BY96" s="80">
        <v>0</v>
      </c>
      <c r="BZ96" s="80">
        <v>0</v>
      </c>
      <c r="CA96" s="80">
        <v>0</v>
      </c>
      <c r="CB96" s="80">
        <v>0</v>
      </c>
      <c r="CC96" s="80">
        <v>0</v>
      </c>
    </row>
    <row r="97" spans="1:81">
      <c r="A97" s="80" t="s">
        <v>1989</v>
      </c>
      <c r="B97" s="80">
        <v>489</v>
      </c>
      <c r="C97" s="80">
        <v>13</v>
      </c>
      <c r="D97" s="80">
        <v>29</v>
      </c>
      <c r="E97" s="80">
        <v>2016</v>
      </c>
      <c r="F97" s="80" t="s">
        <v>92</v>
      </c>
      <c r="G97" s="80" t="s">
        <v>1976</v>
      </c>
      <c r="H97" s="80" t="s">
        <v>1977</v>
      </c>
      <c r="I97" s="177"/>
      <c r="J97" s="81">
        <v>106.91187777512692</v>
      </c>
      <c r="K97" s="81">
        <v>0.56747610447076124</v>
      </c>
      <c r="L97" s="81">
        <v>2.9407719667368379</v>
      </c>
      <c r="M97" s="81">
        <v>9.9873861746250832</v>
      </c>
      <c r="N97" s="81">
        <v>8.0247790815358986</v>
      </c>
      <c r="O97" s="81">
        <v>9.3550049395517139</v>
      </c>
      <c r="P97" s="81">
        <v>13.142842831634242</v>
      </c>
      <c r="Q97" s="81">
        <v>0.51236473003337424</v>
      </c>
      <c r="R97" s="81">
        <v>0</v>
      </c>
      <c r="S97" s="81">
        <v>0.98187591208329028</v>
      </c>
      <c r="T97" s="82"/>
      <c r="U97" s="81">
        <v>2910635</v>
      </c>
      <c r="V97" s="81">
        <v>248</v>
      </c>
      <c r="W97" s="81">
        <v>42</v>
      </c>
      <c r="X97" s="81">
        <v>2192</v>
      </c>
      <c r="Y97" s="81">
        <v>2951</v>
      </c>
      <c r="Z97" s="81">
        <v>5502</v>
      </c>
      <c r="AA97" s="81">
        <v>2705</v>
      </c>
      <c r="AB97" s="81">
        <v>7254</v>
      </c>
      <c r="AC97" s="81">
        <v>0</v>
      </c>
      <c r="AD97" s="81">
        <v>0.98187591208329028</v>
      </c>
      <c r="AE97" s="82"/>
      <c r="AF97" s="81">
        <v>34337037.951188669</v>
      </c>
      <c r="AG97" s="81">
        <v>482833.95835204289</v>
      </c>
      <c r="AH97" s="81">
        <v>486499.9154464773</v>
      </c>
      <c r="AI97" s="81">
        <v>15332433.85860995</v>
      </c>
      <c r="AJ97" s="81">
        <v>10922182.96086992</v>
      </c>
      <c r="AK97" s="81">
        <v>0</v>
      </c>
      <c r="AL97" s="81">
        <v>0</v>
      </c>
      <c r="AM97" s="81">
        <v>994902.61229155061</v>
      </c>
      <c r="AN97" s="81">
        <v>0</v>
      </c>
      <c r="AO97" s="81">
        <v>0</v>
      </c>
      <c r="AP97" s="82"/>
      <c r="AQ97" s="81">
        <v>72</v>
      </c>
      <c r="AR97" s="81">
        <v>61</v>
      </c>
      <c r="AS97" s="81">
        <v>0</v>
      </c>
      <c r="AT97" s="81">
        <v>0</v>
      </c>
      <c r="AU97" s="81">
        <v>0</v>
      </c>
      <c r="AV97" s="81">
        <v>0</v>
      </c>
      <c r="AW97" s="81" t="s">
        <v>564</v>
      </c>
      <c r="AX97" s="82"/>
      <c r="AY97" s="81">
        <v>353.7</v>
      </c>
      <c r="AZ97" s="81">
        <v>10066.6</v>
      </c>
      <c r="BA97" s="81">
        <v>0</v>
      </c>
      <c r="BB97" s="81">
        <v>0</v>
      </c>
      <c r="BC97" s="81">
        <v>0</v>
      </c>
      <c r="BD97" s="81">
        <v>0</v>
      </c>
      <c r="BE97" s="81" t="s">
        <v>564</v>
      </c>
      <c r="BF97" s="82"/>
      <c r="BG97" s="81">
        <v>0</v>
      </c>
      <c r="BH97" s="81">
        <v>0</v>
      </c>
      <c r="BI97" s="81">
        <v>41</v>
      </c>
      <c r="BJ97" s="81">
        <v>0</v>
      </c>
      <c r="BK97" s="81">
        <v>0</v>
      </c>
      <c r="BL97" s="81">
        <v>0</v>
      </c>
      <c r="BM97" s="82"/>
      <c r="BN97" s="81">
        <v>0</v>
      </c>
      <c r="BO97" s="81">
        <v>0</v>
      </c>
      <c r="BP97" s="81">
        <v>1</v>
      </c>
      <c r="BQ97" s="81">
        <v>0</v>
      </c>
      <c r="BR97" s="81">
        <v>0</v>
      </c>
      <c r="BS97" s="81">
        <v>0</v>
      </c>
      <c r="BT97"/>
      <c r="BU97" s="80">
        <v>41</v>
      </c>
      <c r="BV97" s="80">
        <v>0</v>
      </c>
      <c r="BW97" s="80">
        <v>0</v>
      </c>
      <c r="BX97" s="80">
        <v>0</v>
      </c>
      <c r="BY97" s="80">
        <v>0</v>
      </c>
      <c r="BZ97" s="80">
        <v>0</v>
      </c>
      <c r="CA97" s="80">
        <v>0</v>
      </c>
      <c r="CB97" s="80">
        <v>0</v>
      </c>
      <c r="CC97" s="80">
        <v>0</v>
      </c>
    </row>
    <row r="98" spans="1:81">
      <c r="A98" s="80" t="s">
        <v>1990</v>
      </c>
      <c r="B98" s="80">
        <v>490</v>
      </c>
      <c r="C98" s="80">
        <v>14</v>
      </c>
      <c r="D98" s="80">
        <v>29</v>
      </c>
      <c r="E98" s="80">
        <v>2017</v>
      </c>
      <c r="F98" s="80" t="s">
        <v>71</v>
      </c>
      <c r="G98" s="80" t="s">
        <v>1976</v>
      </c>
      <c r="H98" s="80" t="s">
        <v>1977</v>
      </c>
      <c r="I98" s="177"/>
      <c r="J98" s="81">
        <v>140.52286182393451</v>
      </c>
      <c r="K98" s="81">
        <v>0.56802805829366831</v>
      </c>
      <c r="L98" s="81">
        <v>2.6974820266671404</v>
      </c>
      <c r="M98" s="81">
        <v>10.133354910419998</v>
      </c>
      <c r="N98" s="81">
        <v>8.8935694198130779</v>
      </c>
      <c r="O98" s="81">
        <v>9.1990084555346296</v>
      </c>
      <c r="P98" s="81">
        <v>13.040275840773029</v>
      </c>
      <c r="Q98" s="81">
        <v>0.48834971088796536</v>
      </c>
      <c r="R98" s="81">
        <v>0</v>
      </c>
      <c r="S98" s="81">
        <v>1.1827668574395038</v>
      </c>
      <c r="T98" s="82"/>
      <c r="U98" s="81">
        <v>4075631</v>
      </c>
      <c r="V98" s="81">
        <v>248</v>
      </c>
      <c r="W98" s="81">
        <v>42</v>
      </c>
      <c r="X98" s="81">
        <v>2192</v>
      </c>
      <c r="Y98" s="81">
        <v>2956</v>
      </c>
      <c r="Z98" s="81">
        <v>5500</v>
      </c>
      <c r="AA98" s="81">
        <v>2701</v>
      </c>
      <c r="AB98" s="81">
        <v>7150</v>
      </c>
      <c r="AC98" s="81">
        <v>0</v>
      </c>
      <c r="AD98" s="81">
        <v>1.182766857439504</v>
      </c>
      <c r="AE98" s="82"/>
      <c r="AF98" s="81">
        <v>45079822.516515732</v>
      </c>
      <c r="AG98" s="81">
        <v>487906.73669029708</v>
      </c>
      <c r="AH98" s="81">
        <v>598212.16251366038</v>
      </c>
      <c r="AI98" s="81">
        <v>16307218.199299499</v>
      </c>
      <c r="AJ98" s="81">
        <v>12370625.24155508</v>
      </c>
      <c r="AK98" s="81">
        <v>0</v>
      </c>
      <c r="AL98" s="81">
        <v>0</v>
      </c>
      <c r="AM98" s="81">
        <v>982173.20755431813</v>
      </c>
      <c r="AN98" s="81">
        <v>0</v>
      </c>
      <c r="AO98" s="81">
        <v>0</v>
      </c>
      <c r="AP98" s="82"/>
      <c r="AQ98" s="81">
        <v>81</v>
      </c>
      <c r="AR98" s="81">
        <v>77</v>
      </c>
      <c r="AS98" s="81">
        <v>0</v>
      </c>
      <c r="AT98" s="81">
        <v>0</v>
      </c>
      <c r="AU98" s="81">
        <v>0</v>
      </c>
      <c r="AV98" s="81">
        <v>0</v>
      </c>
      <c r="AW98" s="81" t="s">
        <v>564</v>
      </c>
      <c r="AX98" s="82"/>
      <c r="AY98" s="81">
        <v>401.7</v>
      </c>
      <c r="AZ98" s="81">
        <v>13156.2</v>
      </c>
      <c r="BA98" s="81">
        <v>0</v>
      </c>
      <c r="BB98" s="81">
        <v>0</v>
      </c>
      <c r="BC98" s="81">
        <v>0</v>
      </c>
      <c r="BD98" s="81">
        <v>0</v>
      </c>
      <c r="BE98" s="81" t="s">
        <v>564</v>
      </c>
      <c r="BF98" s="82"/>
      <c r="BG98" s="81">
        <v>0</v>
      </c>
      <c r="BH98" s="81">
        <v>0</v>
      </c>
      <c r="BI98" s="81">
        <v>41.561999999999998</v>
      </c>
      <c r="BJ98" s="81">
        <v>0</v>
      </c>
      <c r="BK98" s="81">
        <v>0</v>
      </c>
      <c r="BL98" s="81">
        <v>0</v>
      </c>
      <c r="BM98" s="82"/>
      <c r="BN98" s="81">
        <v>0</v>
      </c>
      <c r="BO98" s="81">
        <v>0</v>
      </c>
      <c r="BP98" s="81">
        <v>1</v>
      </c>
      <c r="BQ98" s="81">
        <v>0</v>
      </c>
      <c r="BR98" s="81">
        <v>0</v>
      </c>
      <c r="BS98" s="81">
        <v>0</v>
      </c>
      <c r="BT98"/>
      <c r="BU98" s="80">
        <v>41.561999999999998</v>
      </c>
      <c r="BV98" s="80">
        <v>0</v>
      </c>
      <c r="BW98" s="80">
        <v>0</v>
      </c>
      <c r="BX98" s="80">
        <v>0</v>
      </c>
      <c r="BY98" s="80">
        <v>0</v>
      </c>
      <c r="BZ98" s="80">
        <v>0</v>
      </c>
      <c r="CA98" s="80">
        <v>0</v>
      </c>
      <c r="CB98" s="80">
        <v>0</v>
      </c>
      <c r="CC98" s="80">
        <v>0</v>
      </c>
    </row>
    <row r="99" spans="1:81">
      <c r="A99" s="80" t="s">
        <v>1991</v>
      </c>
      <c r="B99" s="80">
        <v>491</v>
      </c>
      <c r="C99" s="80">
        <v>15</v>
      </c>
      <c r="D99" s="80">
        <v>29</v>
      </c>
      <c r="E99" s="80">
        <v>2018</v>
      </c>
      <c r="F99" s="80" t="s">
        <v>93</v>
      </c>
      <c r="G99" s="80" t="s">
        <v>1976</v>
      </c>
      <c r="H99" s="80" t="s">
        <v>1977</v>
      </c>
      <c r="I99" s="177"/>
      <c r="J99" s="81">
        <v>142.52241844725597</v>
      </c>
      <c r="K99" s="81">
        <v>0.53636413219166235</v>
      </c>
      <c r="L99" s="81">
        <v>2.5226736218260775</v>
      </c>
      <c r="M99" s="81">
        <v>10.338625958697621</v>
      </c>
      <c r="N99" s="81">
        <v>7.5256104851412369</v>
      </c>
      <c r="O99" s="81">
        <v>8.9359173713413167</v>
      </c>
      <c r="P99" s="81">
        <v>12.915249725022964</v>
      </c>
      <c r="Q99" s="81">
        <v>0.44860055805645632</v>
      </c>
      <c r="R99" s="81">
        <v>0</v>
      </c>
      <c r="S99" s="81">
        <v>1.2733433294998351</v>
      </c>
      <c r="T99" s="82"/>
      <c r="U99" s="81">
        <v>4585704</v>
      </c>
      <c r="V99" s="81">
        <v>248</v>
      </c>
      <c r="W99" s="81">
        <v>42</v>
      </c>
      <c r="X99" s="81">
        <v>2192</v>
      </c>
      <c r="Y99" s="81">
        <v>2987</v>
      </c>
      <c r="Z99" s="81">
        <v>5445</v>
      </c>
      <c r="AA99" s="81">
        <v>2702</v>
      </c>
      <c r="AB99" s="81">
        <v>7078</v>
      </c>
      <c r="AC99" s="81">
        <v>0</v>
      </c>
      <c r="AD99" s="81">
        <v>1.2733433294998351</v>
      </c>
      <c r="AE99" s="82"/>
      <c r="AF99" s="81">
        <v>47208673.225022398</v>
      </c>
      <c r="AG99" s="81">
        <v>444891.23475613887</v>
      </c>
      <c r="AH99" s="81">
        <v>564946.47796515236</v>
      </c>
      <c r="AI99" s="81">
        <v>16264070.144794431</v>
      </c>
      <c r="AJ99" s="81">
        <v>11018512.574102329</v>
      </c>
      <c r="AK99" s="81">
        <v>0</v>
      </c>
      <c r="AL99" s="81">
        <v>0</v>
      </c>
      <c r="AM99" s="81">
        <v>974294.56161705055</v>
      </c>
      <c r="AN99" s="81">
        <v>0</v>
      </c>
      <c r="AO99" s="81">
        <v>0</v>
      </c>
      <c r="AP99" s="82"/>
      <c r="AQ99" s="81">
        <v>90</v>
      </c>
      <c r="AR99" s="81">
        <v>109</v>
      </c>
      <c r="AS99" s="81">
        <v>0</v>
      </c>
      <c r="AT99" s="81">
        <v>0</v>
      </c>
      <c r="AU99" s="81">
        <v>0</v>
      </c>
      <c r="AV99" s="81">
        <v>0</v>
      </c>
      <c r="AW99" s="81" t="s">
        <v>564</v>
      </c>
      <c r="AX99" s="82"/>
      <c r="AY99" s="81">
        <v>444.4</v>
      </c>
      <c r="AZ99" s="81">
        <v>16508</v>
      </c>
      <c r="BA99" s="81">
        <v>0</v>
      </c>
      <c r="BB99" s="81">
        <v>0</v>
      </c>
      <c r="BC99" s="81">
        <v>0</v>
      </c>
      <c r="BD99" s="81">
        <v>0</v>
      </c>
      <c r="BE99" s="81" t="s">
        <v>564</v>
      </c>
      <c r="BF99" s="82"/>
      <c r="BG99" s="81">
        <v>0</v>
      </c>
      <c r="BH99" s="81">
        <v>0</v>
      </c>
      <c r="BI99" s="81">
        <v>41.954000000000001</v>
      </c>
      <c r="BJ99" s="81">
        <v>0</v>
      </c>
      <c r="BK99" s="81">
        <v>0</v>
      </c>
      <c r="BL99" s="81">
        <v>0</v>
      </c>
      <c r="BM99" s="82"/>
      <c r="BN99" s="81">
        <v>0</v>
      </c>
      <c r="BO99" s="81">
        <v>0</v>
      </c>
      <c r="BP99" s="81">
        <v>1</v>
      </c>
      <c r="BQ99" s="81">
        <v>0</v>
      </c>
      <c r="BR99" s="81">
        <v>0</v>
      </c>
      <c r="BS99" s="81">
        <v>0</v>
      </c>
      <c r="BT99"/>
      <c r="BU99" s="80">
        <v>41.954000000000001</v>
      </c>
      <c r="BV99" s="80">
        <v>0</v>
      </c>
      <c r="BW99" s="80">
        <v>0</v>
      </c>
      <c r="BX99" s="80">
        <v>0</v>
      </c>
      <c r="BY99" s="80">
        <v>0</v>
      </c>
      <c r="BZ99" s="80">
        <v>0</v>
      </c>
      <c r="CA99" s="80">
        <v>0</v>
      </c>
      <c r="CB99" s="80">
        <v>0</v>
      </c>
      <c r="CC99" s="80">
        <v>0</v>
      </c>
    </row>
    <row r="100" spans="1:81">
      <c r="A100" s="80" t="s">
        <v>1992</v>
      </c>
      <c r="B100" s="80">
        <v>492</v>
      </c>
      <c r="C100" s="80">
        <v>16</v>
      </c>
      <c r="D100" s="80">
        <v>29</v>
      </c>
      <c r="E100" s="80">
        <v>2019</v>
      </c>
      <c r="F100" s="80" t="s">
        <v>73</v>
      </c>
      <c r="G100" s="80" t="s">
        <v>1976</v>
      </c>
      <c r="H100" s="80" t="s">
        <v>1977</v>
      </c>
      <c r="I100" s="177"/>
      <c r="J100" s="81">
        <v>141.75906988008128</v>
      </c>
      <c r="K100" s="81">
        <v>0.48878148705755153</v>
      </c>
      <c r="L100" s="81">
        <v>2.5436422886056218</v>
      </c>
      <c r="M100" s="81">
        <v>9.4377629726609307</v>
      </c>
      <c r="N100" s="81">
        <v>7.1143552411820368</v>
      </c>
      <c r="O100" s="81">
        <v>8.5405986894708885</v>
      </c>
      <c r="P100" s="81">
        <v>12.723686389047614</v>
      </c>
      <c r="Q100" s="81">
        <v>0.42455647465504653</v>
      </c>
      <c r="R100" s="81">
        <v>0</v>
      </c>
      <c r="S100" s="81">
        <v>1.4748253270446838</v>
      </c>
      <c r="T100" s="82"/>
      <c r="U100" s="81">
        <v>4579029</v>
      </c>
      <c r="V100" s="81">
        <v>248</v>
      </c>
      <c r="W100" s="81">
        <v>42</v>
      </c>
      <c r="X100" s="81">
        <v>2192</v>
      </c>
      <c r="Y100" s="81">
        <v>2969</v>
      </c>
      <c r="Z100" s="81">
        <v>5347</v>
      </c>
      <c r="AA100" s="81">
        <v>2642</v>
      </c>
      <c r="AB100" s="81">
        <v>6880</v>
      </c>
      <c r="AC100" s="81">
        <v>0</v>
      </c>
      <c r="AD100" s="81">
        <v>1.4748253270446841</v>
      </c>
      <c r="AE100" s="82"/>
      <c r="AF100" s="81">
        <v>47519298.662894748</v>
      </c>
      <c r="AG100" s="81">
        <v>429699.04559314618</v>
      </c>
      <c r="AH100" s="81">
        <v>588747.14263632195</v>
      </c>
      <c r="AI100" s="81">
        <v>15449916.679550171</v>
      </c>
      <c r="AJ100" s="81">
        <v>10345611.022662975</v>
      </c>
      <c r="AK100" s="81">
        <v>0</v>
      </c>
      <c r="AL100" s="81">
        <v>0</v>
      </c>
      <c r="AM100" s="81">
        <v>937004.20738772955</v>
      </c>
      <c r="AN100" s="81">
        <v>0</v>
      </c>
      <c r="AO100" s="81">
        <v>0</v>
      </c>
      <c r="AP100" s="82"/>
      <c r="AQ100" s="81">
        <v>100</v>
      </c>
      <c r="AR100" s="81">
        <v>124</v>
      </c>
      <c r="AS100" s="81">
        <v>0</v>
      </c>
      <c r="AT100" s="81">
        <v>0</v>
      </c>
      <c r="AU100" s="81">
        <v>0</v>
      </c>
      <c r="AV100" s="81">
        <v>0</v>
      </c>
      <c r="AW100" s="81" t="s">
        <v>564</v>
      </c>
      <c r="AX100" s="82"/>
      <c r="AY100" s="81">
        <v>488.40000000000009</v>
      </c>
      <c r="AZ100" s="81">
        <v>17218.7</v>
      </c>
      <c r="BA100" s="81">
        <v>0</v>
      </c>
      <c r="BB100" s="81">
        <v>0</v>
      </c>
      <c r="BC100" s="81">
        <v>0</v>
      </c>
      <c r="BD100" s="81">
        <v>0</v>
      </c>
      <c r="BE100" s="81" t="s">
        <v>564</v>
      </c>
      <c r="BF100" s="82"/>
      <c r="BG100" s="81">
        <v>0</v>
      </c>
      <c r="BH100" s="81">
        <v>0</v>
      </c>
      <c r="BI100" s="81">
        <v>38.97</v>
      </c>
      <c r="BJ100" s="81">
        <v>0</v>
      </c>
      <c r="BK100" s="81">
        <v>0</v>
      </c>
      <c r="BL100" s="81">
        <v>0</v>
      </c>
      <c r="BM100" s="82"/>
      <c r="BN100" s="81">
        <v>0</v>
      </c>
      <c r="BO100" s="81">
        <v>0</v>
      </c>
      <c r="BP100" s="81">
        <v>1</v>
      </c>
      <c r="BQ100" s="81">
        <v>0</v>
      </c>
      <c r="BR100" s="81">
        <v>0</v>
      </c>
      <c r="BS100" s="81">
        <v>0</v>
      </c>
      <c r="BT100"/>
      <c r="BU100" s="80">
        <v>38.97</v>
      </c>
      <c r="BV100" s="80">
        <v>0</v>
      </c>
      <c r="BW100" s="80">
        <v>0</v>
      </c>
      <c r="BX100" s="80">
        <v>0</v>
      </c>
      <c r="BY100" s="80">
        <v>0</v>
      </c>
      <c r="BZ100" s="80">
        <v>0</v>
      </c>
      <c r="CA100" s="80">
        <v>0</v>
      </c>
      <c r="CB100" s="80">
        <v>0</v>
      </c>
      <c r="CC100" s="80">
        <v>0</v>
      </c>
    </row>
    <row r="101" spans="1:81">
      <c r="A101" s="80" t="s">
        <v>1993</v>
      </c>
      <c r="B101" s="80">
        <v>493</v>
      </c>
      <c r="C101" s="80">
        <v>17</v>
      </c>
      <c r="D101" s="80">
        <v>29</v>
      </c>
      <c r="E101" s="80">
        <v>2020</v>
      </c>
      <c r="F101" s="80" t="s">
        <v>218</v>
      </c>
      <c r="G101" s="80" t="s">
        <v>1976</v>
      </c>
      <c r="H101" s="80" t="s">
        <v>1977</v>
      </c>
      <c r="I101" s="177"/>
      <c r="J101" s="81">
        <v>120.4340904852031</v>
      </c>
      <c r="K101" s="81">
        <v>0.52707973900067429</v>
      </c>
      <c r="L101" s="81">
        <v>2.7352608369500442</v>
      </c>
      <c r="M101" s="81">
        <v>10.418120399139374</v>
      </c>
      <c r="N101" s="81">
        <v>6.9712281485753191</v>
      </c>
      <c r="O101" s="81">
        <v>7.4477871126166182</v>
      </c>
      <c r="P101" s="81">
        <v>12.194044160985559</v>
      </c>
      <c r="Q101" s="81">
        <v>0.39823725728654558</v>
      </c>
      <c r="R101" s="81">
        <v>0</v>
      </c>
      <c r="S101" s="81">
        <v>1.3817360413621871</v>
      </c>
      <c r="T101" s="82"/>
      <c r="U101" s="81">
        <v>4132336</v>
      </c>
      <c r="V101" s="81">
        <v>251</v>
      </c>
      <c r="W101" s="81">
        <v>48</v>
      </c>
      <c r="X101" s="81">
        <v>2539</v>
      </c>
      <c r="Y101" s="81">
        <v>2976</v>
      </c>
      <c r="Z101" s="81">
        <v>5322</v>
      </c>
      <c r="AA101" s="81">
        <v>2751</v>
      </c>
      <c r="AB101" s="81">
        <v>6754</v>
      </c>
      <c r="AC101" s="81">
        <v>0</v>
      </c>
      <c r="AD101" s="81">
        <v>1.3817360413621871</v>
      </c>
      <c r="AE101" s="82"/>
      <c r="AF101" s="81">
        <v>41967000.736193597</v>
      </c>
      <c r="AG101" s="81">
        <v>423764.33095099841</v>
      </c>
      <c r="AH101" s="81">
        <v>669797.86337475129</v>
      </c>
      <c r="AI101" s="81">
        <v>17441943.072075523</v>
      </c>
      <c r="AJ101" s="81">
        <v>10170550.359965404</v>
      </c>
      <c r="AK101" s="81"/>
      <c r="AL101" s="81"/>
      <c r="AM101" s="81">
        <v>881472.03850508155</v>
      </c>
      <c r="AN101" s="81"/>
      <c r="AO101" s="81"/>
      <c r="AP101" s="82"/>
      <c r="AQ101" s="81">
        <v>108</v>
      </c>
      <c r="AR101" s="81">
        <v>142</v>
      </c>
      <c r="AS101" s="81">
        <v>0</v>
      </c>
      <c r="AT101" s="81">
        <v>0</v>
      </c>
      <c r="AU101" s="81">
        <v>0</v>
      </c>
      <c r="AV101" s="81">
        <v>0</v>
      </c>
      <c r="AW101" s="81">
        <v>0</v>
      </c>
      <c r="AX101" s="82"/>
      <c r="AY101" s="81">
        <v>537.79999999999995</v>
      </c>
      <c r="AZ101" s="81">
        <v>19019.400000000001</v>
      </c>
      <c r="BA101" s="81">
        <v>0</v>
      </c>
      <c r="BB101" s="81">
        <v>0</v>
      </c>
      <c r="BC101" s="81">
        <v>0</v>
      </c>
      <c r="BD101" s="81">
        <v>0</v>
      </c>
      <c r="BE101" s="81">
        <v>0</v>
      </c>
      <c r="BF101" s="82"/>
      <c r="BG101" s="81">
        <v>0</v>
      </c>
      <c r="BH101" s="81">
        <v>0</v>
      </c>
      <c r="BI101" s="81">
        <v>32.76</v>
      </c>
      <c r="BJ101" s="81">
        <v>0</v>
      </c>
      <c r="BK101" s="81">
        <v>0</v>
      </c>
      <c r="BL101" s="81">
        <v>0</v>
      </c>
      <c r="BM101" s="82"/>
      <c r="BN101" s="81">
        <v>0</v>
      </c>
      <c r="BO101" s="81">
        <v>0</v>
      </c>
      <c r="BP101" s="81">
        <v>1</v>
      </c>
      <c r="BQ101" s="81">
        <v>0</v>
      </c>
      <c r="BR101" s="81">
        <v>0</v>
      </c>
      <c r="BS101" s="81">
        <v>0</v>
      </c>
      <c r="BT101"/>
      <c r="BU101" s="80">
        <v>32.76</v>
      </c>
      <c r="BV101" s="80">
        <v>0</v>
      </c>
      <c r="BW101" s="80">
        <v>0</v>
      </c>
      <c r="BX101" s="80">
        <v>0</v>
      </c>
      <c r="BY101" s="80">
        <v>0</v>
      </c>
      <c r="BZ101" s="80">
        <v>0</v>
      </c>
      <c r="CA101" s="80">
        <v>0</v>
      </c>
      <c r="CB101" s="80">
        <v>0</v>
      </c>
      <c r="CC101" s="80">
        <v>0</v>
      </c>
    </row>
    <row r="102" spans="1:81">
      <c r="A102" s="80" t="s">
        <v>1994</v>
      </c>
      <c r="B102" s="80">
        <v>493</v>
      </c>
      <c r="C102" s="80">
        <v>18</v>
      </c>
      <c r="D102" s="80">
        <v>29</v>
      </c>
      <c r="E102" s="80">
        <v>2021</v>
      </c>
      <c r="F102" s="80" t="s">
        <v>75</v>
      </c>
      <c r="G102" s="174" t="s">
        <v>1976</v>
      </c>
      <c r="H102" s="80" t="s">
        <v>1977</v>
      </c>
      <c r="I102" s="177"/>
      <c r="J102" s="81">
        <v>128.24450230128198</v>
      </c>
      <c r="K102" s="81">
        <v>0.5735055531126122</v>
      </c>
      <c r="L102" s="81">
        <v>2.5411207501594859</v>
      </c>
      <c r="M102" s="81">
        <v>11.432489091000955</v>
      </c>
      <c r="N102" s="81">
        <v>6.6831097047076069</v>
      </c>
      <c r="O102" s="81">
        <v>7.2045303770427189</v>
      </c>
      <c r="P102" s="81">
        <v>12.472281005926009</v>
      </c>
      <c r="Q102" s="81">
        <v>0.39311107833529235</v>
      </c>
      <c r="R102" s="81">
        <v>0</v>
      </c>
      <c r="S102" s="81">
        <v>1.239394374939623</v>
      </c>
      <c r="T102" s="82"/>
      <c r="U102" s="81">
        <v>4264400</v>
      </c>
      <c r="V102" s="81">
        <v>251</v>
      </c>
      <c r="W102" s="81">
        <v>48</v>
      </c>
      <c r="X102" s="81">
        <v>2539</v>
      </c>
      <c r="Y102" s="81">
        <v>2963</v>
      </c>
      <c r="Z102" s="81">
        <v>5301</v>
      </c>
      <c r="AA102" s="81">
        <v>2744</v>
      </c>
      <c r="AB102" s="81">
        <v>6588</v>
      </c>
      <c r="AC102" s="81">
        <v>0</v>
      </c>
      <c r="AD102" s="81">
        <v>1.239394374939623</v>
      </c>
      <c r="AE102" s="82"/>
      <c r="AF102" s="81">
        <v>42636660.872735664</v>
      </c>
      <c r="AG102" s="81">
        <v>459846.10151095671</v>
      </c>
      <c r="AH102" s="81">
        <v>546177.40143923438</v>
      </c>
      <c r="AI102" s="81">
        <v>18974256.389875513</v>
      </c>
      <c r="AJ102" s="81">
        <v>9709816.3738504294</v>
      </c>
      <c r="AK102" s="81">
        <v>0</v>
      </c>
      <c r="AL102" s="81">
        <v>0</v>
      </c>
      <c r="AM102" s="81">
        <v>864766.49287780561</v>
      </c>
      <c r="AN102" s="81">
        <v>0</v>
      </c>
      <c r="AO102" s="81">
        <v>0</v>
      </c>
      <c r="AP102" s="82"/>
      <c r="AQ102" s="81">
        <v>115</v>
      </c>
      <c r="AR102" s="81">
        <v>163</v>
      </c>
      <c r="AS102" s="81">
        <v>0</v>
      </c>
      <c r="AT102" s="81">
        <v>0</v>
      </c>
      <c r="AU102" s="81">
        <v>0</v>
      </c>
      <c r="AV102" s="81">
        <v>0</v>
      </c>
      <c r="AW102" s="81"/>
      <c r="AX102" s="82"/>
      <c r="AY102" s="81">
        <v>577.19999999999993</v>
      </c>
      <c r="AZ102" s="81">
        <v>20003.900000000001</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1995</v>
      </c>
      <c r="B103" s="80">
        <v>493</v>
      </c>
      <c r="C103" s="80">
        <v>19</v>
      </c>
      <c r="D103" s="80">
        <v>29</v>
      </c>
      <c r="E103" s="80">
        <v>2022</v>
      </c>
      <c r="F103" s="80" t="s">
        <v>568</v>
      </c>
      <c r="G103" s="174" t="s">
        <v>1976</v>
      </c>
      <c r="H103" s="80" t="s">
        <v>1977</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120</v>
      </c>
      <c r="AR103" s="81">
        <v>174</v>
      </c>
      <c r="AS103" s="81">
        <v>0</v>
      </c>
      <c r="AT103" s="81">
        <v>0</v>
      </c>
      <c r="AU103" s="81">
        <v>0</v>
      </c>
      <c r="AV103" s="81">
        <v>0</v>
      </c>
      <c r="AW103" s="81"/>
      <c r="AX103" s="82"/>
      <c r="AY103" s="81">
        <v>599.5</v>
      </c>
      <c r="AZ103" s="81">
        <v>21248.899999999998</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1996</v>
      </c>
      <c r="B104" s="80">
        <v>35</v>
      </c>
      <c r="C104" s="80">
        <v>1</v>
      </c>
      <c r="D104" s="80">
        <v>3</v>
      </c>
      <c r="E104" s="80">
        <v>1990</v>
      </c>
      <c r="F104" s="80" t="s">
        <v>562</v>
      </c>
      <c r="G104" s="80" t="s">
        <v>1997</v>
      </c>
      <c r="H104" s="80" t="s">
        <v>1998</v>
      </c>
      <c r="I104" s="177"/>
      <c r="J104" s="81">
        <v>23.3995409552771</v>
      </c>
      <c r="K104" s="81">
        <v>2.3589775810177227</v>
      </c>
      <c r="L104" s="81">
        <v>9.1622670441334151</v>
      </c>
      <c r="M104" s="81">
        <v>6.4753483115763233</v>
      </c>
      <c r="N104" s="81">
        <v>11.468078491546006</v>
      </c>
      <c r="O104" s="81">
        <v>7.0360265560935176</v>
      </c>
      <c r="P104" s="81">
        <v>11.762230299365152</v>
      </c>
      <c r="Q104" s="81">
        <v>0.6571571571353414</v>
      </c>
      <c r="R104" s="81">
        <v>0</v>
      </c>
      <c r="S104" s="81">
        <v>0.82512492423528805</v>
      </c>
      <c r="T104" s="82"/>
      <c r="U104" s="81">
        <v>2181093</v>
      </c>
      <c r="V104" s="81">
        <v>634</v>
      </c>
      <c r="W104" s="81">
        <v>87</v>
      </c>
      <c r="X104" s="81">
        <v>2076</v>
      </c>
      <c r="Y104" s="81">
        <v>2854</v>
      </c>
      <c r="Z104" s="81">
        <v>2894</v>
      </c>
      <c r="AA104" s="81">
        <v>2856</v>
      </c>
      <c r="AB104" s="81">
        <v>10670</v>
      </c>
      <c r="AC104" s="81">
        <v>0</v>
      </c>
      <c r="AD104" s="81">
        <v>0.82512492423528805</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1999</v>
      </c>
      <c r="B105" s="80">
        <v>36</v>
      </c>
      <c r="C105" s="80">
        <v>2</v>
      </c>
      <c r="D105" s="80">
        <v>3</v>
      </c>
      <c r="E105" s="80">
        <v>2005</v>
      </c>
      <c r="F105" s="80" t="s">
        <v>565</v>
      </c>
      <c r="G105" s="80" t="s">
        <v>1997</v>
      </c>
      <c r="H105" s="80" t="s">
        <v>1998</v>
      </c>
      <c r="I105" s="177"/>
      <c r="J105" s="81">
        <v>6.7065089107436009</v>
      </c>
      <c r="K105" s="81">
        <v>1.1891979666700876</v>
      </c>
      <c r="L105" s="81">
        <v>0.79321955332957417</v>
      </c>
      <c r="M105" s="81">
        <v>8.7455726045199995</v>
      </c>
      <c r="N105" s="81">
        <v>16.570266681697344</v>
      </c>
      <c r="O105" s="81">
        <v>9.3157903965536981</v>
      </c>
      <c r="P105" s="81">
        <v>11.229005613440416</v>
      </c>
      <c r="Q105" s="81">
        <v>0.52493089378166846</v>
      </c>
      <c r="R105" s="81">
        <v>0</v>
      </c>
      <c r="S105" s="81">
        <v>0.23591748423060016</v>
      </c>
      <c r="T105" s="82"/>
      <c r="U105" s="81">
        <v>648653</v>
      </c>
      <c r="V105" s="81">
        <v>420</v>
      </c>
      <c r="W105" s="81">
        <v>7</v>
      </c>
      <c r="X105" s="81">
        <v>1210</v>
      </c>
      <c r="Y105" s="81">
        <v>2820</v>
      </c>
      <c r="Z105" s="81">
        <v>4434</v>
      </c>
      <c r="AA105" s="81">
        <v>2233</v>
      </c>
      <c r="AB105" s="81">
        <v>8910</v>
      </c>
      <c r="AC105" s="81">
        <v>0</v>
      </c>
      <c r="AD105" s="81">
        <v>0.23591748423060016</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2000</v>
      </c>
      <c r="B106" s="80">
        <v>37</v>
      </c>
      <c r="C106" s="80">
        <v>3</v>
      </c>
      <c r="D106" s="80">
        <v>3</v>
      </c>
      <c r="E106" s="80">
        <v>2006</v>
      </c>
      <c r="F106" s="80" t="s">
        <v>566</v>
      </c>
      <c r="G106" s="80" t="s">
        <v>1997</v>
      </c>
      <c r="H106" s="80" t="s">
        <v>1998</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2001</v>
      </c>
      <c r="B107" s="80">
        <v>38</v>
      </c>
      <c r="C107" s="80">
        <v>4</v>
      </c>
      <c r="D107" s="80">
        <v>3</v>
      </c>
      <c r="E107" s="80">
        <v>2007</v>
      </c>
      <c r="F107" s="80" t="s">
        <v>567</v>
      </c>
      <c r="G107" s="80" t="s">
        <v>1997</v>
      </c>
      <c r="H107" s="80" t="s">
        <v>1998</v>
      </c>
      <c r="I107" s="177"/>
      <c r="J107" s="81">
        <v>6.7398045480012314</v>
      </c>
      <c r="K107" s="81">
        <v>1.0822852792913176</v>
      </c>
      <c r="L107" s="81">
        <v>0.35063210864079458</v>
      </c>
      <c r="M107" s="81">
        <v>11.34920029413132</v>
      </c>
      <c r="N107" s="81">
        <v>14.704006785005692</v>
      </c>
      <c r="O107" s="81">
        <v>8.933059613898223</v>
      </c>
      <c r="P107" s="81">
        <v>10.96876502951296</v>
      </c>
      <c r="Q107" s="81">
        <v>0.52979578312287934</v>
      </c>
      <c r="R107" s="81">
        <v>0</v>
      </c>
      <c r="S107" s="81">
        <v>0.13490482821757463</v>
      </c>
      <c r="T107" s="82"/>
      <c r="U107" s="81">
        <v>710007</v>
      </c>
      <c r="V107" s="81">
        <v>361</v>
      </c>
      <c r="W107" s="81">
        <v>3</v>
      </c>
      <c r="X107" s="81">
        <v>1735</v>
      </c>
      <c r="Y107" s="81">
        <v>2771</v>
      </c>
      <c r="Z107" s="81">
        <v>4420</v>
      </c>
      <c r="AA107" s="81">
        <v>2148</v>
      </c>
      <c r="AB107" s="81">
        <v>8517</v>
      </c>
      <c r="AC107" s="81">
        <v>0</v>
      </c>
      <c r="AD107" s="81">
        <v>0.13490482821757463</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2002</v>
      </c>
      <c r="B108" s="80">
        <v>39</v>
      </c>
      <c r="C108" s="80">
        <v>5</v>
      </c>
      <c r="D108" s="80">
        <v>3</v>
      </c>
      <c r="E108" s="80">
        <v>2008</v>
      </c>
      <c r="F108" s="80" t="s">
        <v>84</v>
      </c>
      <c r="G108" s="80" t="s">
        <v>1997</v>
      </c>
      <c r="H108" s="80" t="s">
        <v>1998</v>
      </c>
      <c r="I108" s="177"/>
      <c r="J108" s="81">
        <v>5.7804143796575209</v>
      </c>
      <c r="K108" s="81">
        <v>0.80616403106371493</v>
      </c>
      <c r="L108" s="81">
        <v>0.3031957110393449</v>
      </c>
      <c r="M108" s="81">
        <v>11.349543415168242</v>
      </c>
      <c r="N108" s="81">
        <v>14.259054210340944</v>
      </c>
      <c r="O108" s="81">
        <v>8.5501027679846349</v>
      </c>
      <c r="P108" s="81">
        <v>10.711431771939351</v>
      </c>
      <c r="Q108" s="81">
        <v>0.51553933665842711</v>
      </c>
      <c r="R108" s="81">
        <v>0</v>
      </c>
      <c r="S108" s="81">
        <v>0.13805785963134504</v>
      </c>
      <c r="T108" s="82"/>
      <c r="U108" s="81">
        <v>668880</v>
      </c>
      <c r="V108" s="81">
        <v>361</v>
      </c>
      <c r="W108" s="81">
        <v>3</v>
      </c>
      <c r="X108" s="81">
        <v>1735</v>
      </c>
      <c r="Y108" s="81">
        <v>2782</v>
      </c>
      <c r="Z108" s="81">
        <v>4379</v>
      </c>
      <c r="AA108" s="81">
        <v>2100</v>
      </c>
      <c r="AB108" s="81">
        <v>8424</v>
      </c>
      <c r="AC108" s="81">
        <v>0</v>
      </c>
      <c r="AD108" s="81">
        <v>0.13805785963134504</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2003</v>
      </c>
      <c r="B109" s="80">
        <v>40</v>
      </c>
      <c r="C109" s="80">
        <v>6</v>
      </c>
      <c r="D109" s="80">
        <v>3</v>
      </c>
      <c r="E109" s="80">
        <v>2009</v>
      </c>
      <c r="F109" s="80" t="s">
        <v>85</v>
      </c>
      <c r="G109" s="80" t="s">
        <v>1997</v>
      </c>
      <c r="H109" s="80" t="s">
        <v>1998</v>
      </c>
      <c r="I109" s="177"/>
      <c r="J109" s="81">
        <v>5.2902404197011093</v>
      </c>
      <c r="K109" s="81">
        <v>0.74977555696378628</v>
      </c>
      <c r="L109" s="81">
        <v>2.7264118555281778</v>
      </c>
      <c r="M109" s="81">
        <v>10.438128213709138</v>
      </c>
      <c r="N109" s="81">
        <v>12.611649543992247</v>
      </c>
      <c r="O109" s="81">
        <v>8.5989910533857685</v>
      </c>
      <c r="P109" s="81">
        <v>10.249926540095821</v>
      </c>
      <c r="Q109" s="81">
        <v>0.48189306715891456</v>
      </c>
      <c r="R109" s="81">
        <v>0</v>
      </c>
      <c r="S109" s="81">
        <v>6.0496958592786275E-2</v>
      </c>
      <c r="T109" s="82"/>
      <c r="U109" s="81">
        <v>504730</v>
      </c>
      <c r="V109" s="81">
        <v>318</v>
      </c>
      <c r="W109" s="81">
        <v>40</v>
      </c>
      <c r="X109" s="81">
        <v>1750</v>
      </c>
      <c r="Y109" s="81">
        <v>2786</v>
      </c>
      <c r="Z109" s="81">
        <v>4347</v>
      </c>
      <c r="AA109" s="81">
        <v>2063</v>
      </c>
      <c r="AB109" s="81">
        <v>8266</v>
      </c>
      <c r="AC109" s="81">
        <v>0</v>
      </c>
      <c r="AD109" s="81">
        <v>6.0496958592786275E-2</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0</v>
      </c>
      <c r="BJ109" s="81">
        <v>0</v>
      </c>
      <c r="BK109" s="81">
        <v>0</v>
      </c>
      <c r="BL109" s="81">
        <v>0</v>
      </c>
      <c r="BM109" s="82"/>
      <c r="BN109" s="81">
        <v>0</v>
      </c>
      <c r="BO109" s="81">
        <v>0</v>
      </c>
      <c r="BP109" s="81">
        <v>0</v>
      </c>
      <c r="BQ109" s="81">
        <v>0</v>
      </c>
      <c r="BR109" s="81">
        <v>0</v>
      </c>
      <c r="BS109" s="81">
        <v>0</v>
      </c>
      <c r="BT109"/>
      <c r="BU109" s="80"/>
      <c r="BV109" s="80"/>
      <c r="BW109" s="80"/>
      <c r="BX109" s="80"/>
      <c r="BY109" s="80"/>
      <c r="BZ109" s="80"/>
      <c r="CA109" s="80"/>
      <c r="CB109" s="80"/>
      <c r="CC109" s="80"/>
    </row>
    <row r="110" spans="1:81">
      <c r="A110" s="80" t="s">
        <v>2004</v>
      </c>
      <c r="B110" s="80">
        <v>41</v>
      </c>
      <c r="C110" s="80">
        <v>7</v>
      </c>
      <c r="D110" s="80">
        <v>3</v>
      </c>
      <c r="E110" s="80">
        <v>2010</v>
      </c>
      <c r="F110" s="80" t="s">
        <v>86</v>
      </c>
      <c r="G110" s="80" t="s">
        <v>1997</v>
      </c>
      <c r="H110" s="80" t="s">
        <v>1998</v>
      </c>
      <c r="I110" s="177"/>
      <c r="J110" s="81">
        <v>5.3763118279584896</v>
      </c>
      <c r="K110" s="81">
        <v>0.86002495709439419</v>
      </c>
      <c r="L110" s="81">
        <v>2.493509312712872</v>
      </c>
      <c r="M110" s="81">
        <v>11.594587988497707</v>
      </c>
      <c r="N110" s="81">
        <v>13.676959066967811</v>
      </c>
      <c r="O110" s="81">
        <v>8.5985979681552589</v>
      </c>
      <c r="P110" s="81">
        <v>10.125187096064247</v>
      </c>
      <c r="Q110" s="81">
        <v>0.49384861765294269</v>
      </c>
      <c r="R110" s="81">
        <v>0</v>
      </c>
      <c r="S110" s="81">
        <v>0</v>
      </c>
      <c r="T110" s="82"/>
      <c r="U110" s="81">
        <v>504684</v>
      </c>
      <c r="V110" s="81">
        <v>318</v>
      </c>
      <c r="W110" s="81">
        <v>40</v>
      </c>
      <c r="X110" s="81">
        <v>1750</v>
      </c>
      <c r="Y110" s="81">
        <v>2757</v>
      </c>
      <c r="Z110" s="81">
        <v>4367</v>
      </c>
      <c r="AA110" s="81">
        <v>1987</v>
      </c>
      <c r="AB110" s="81">
        <v>8117</v>
      </c>
      <c r="AC110" s="81">
        <v>0</v>
      </c>
      <c r="AD110" s="81">
        <v>0</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0</v>
      </c>
      <c r="BJ110" s="81">
        <v>0</v>
      </c>
      <c r="BK110" s="81">
        <v>0</v>
      </c>
      <c r="BL110" s="81">
        <v>0</v>
      </c>
      <c r="BM110" s="82"/>
      <c r="BN110" s="81">
        <v>0</v>
      </c>
      <c r="BO110" s="81">
        <v>0</v>
      </c>
      <c r="BP110" s="81">
        <v>0</v>
      </c>
      <c r="BQ110" s="81">
        <v>0</v>
      </c>
      <c r="BR110" s="81">
        <v>0</v>
      </c>
      <c r="BS110" s="81">
        <v>0</v>
      </c>
      <c r="BT110"/>
      <c r="BU110" s="80">
        <v>0</v>
      </c>
      <c r="BV110" s="80">
        <v>0</v>
      </c>
      <c r="BW110" s="80">
        <v>0</v>
      </c>
      <c r="BX110" s="80">
        <v>0</v>
      </c>
      <c r="BY110" s="80">
        <v>0</v>
      </c>
      <c r="BZ110" s="80">
        <v>0</v>
      </c>
      <c r="CA110" s="80">
        <v>0</v>
      </c>
      <c r="CB110" s="80">
        <v>0</v>
      </c>
      <c r="CC110" s="80">
        <v>0</v>
      </c>
    </row>
    <row r="111" spans="1:81">
      <c r="A111" s="80" t="s">
        <v>2005</v>
      </c>
      <c r="B111" s="80">
        <v>42</v>
      </c>
      <c r="C111" s="80">
        <v>8</v>
      </c>
      <c r="D111" s="80">
        <v>3</v>
      </c>
      <c r="E111" s="80">
        <v>2011</v>
      </c>
      <c r="F111" s="80" t="s">
        <v>87</v>
      </c>
      <c r="G111" s="80" t="s">
        <v>1997</v>
      </c>
      <c r="H111" s="80" t="s">
        <v>1998</v>
      </c>
      <c r="I111" s="177"/>
      <c r="J111" s="81">
        <v>6.0379674247243624</v>
      </c>
      <c r="K111" s="81">
        <v>0.90688471910812229</v>
      </c>
      <c r="L111" s="81">
        <v>2.4901507986162166</v>
      </c>
      <c r="M111" s="81">
        <v>10.403667447680103</v>
      </c>
      <c r="N111" s="81">
        <v>14.052088959546618</v>
      </c>
      <c r="O111" s="81">
        <v>8.4234739414509487</v>
      </c>
      <c r="P111" s="81">
        <v>9.5257806556931701</v>
      </c>
      <c r="Q111" s="81">
        <v>0.55890010680098468</v>
      </c>
      <c r="R111" s="81">
        <v>0</v>
      </c>
      <c r="S111" s="81">
        <v>0</v>
      </c>
      <c r="T111" s="82"/>
      <c r="U111" s="81">
        <v>564969</v>
      </c>
      <c r="V111" s="81">
        <v>318</v>
      </c>
      <c r="W111" s="81">
        <v>40</v>
      </c>
      <c r="X111" s="81">
        <v>1750</v>
      </c>
      <c r="Y111" s="81">
        <v>2739</v>
      </c>
      <c r="Z111" s="81">
        <v>4371</v>
      </c>
      <c r="AA111" s="81">
        <v>1925</v>
      </c>
      <c r="AB111" s="81">
        <v>7964</v>
      </c>
      <c r="AC111" s="81">
        <v>0</v>
      </c>
      <c r="AD111" s="81">
        <v>0</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0</v>
      </c>
      <c r="BJ111" s="81">
        <v>0</v>
      </c>
      <c r="BK111" s="81">
        <v>0</v>
      </c>
      <c r="BL111" s="81">
        <v>0</v>
      </c>
      <c r="BM111" s="82"/>
      <c r="BN111" s="81">
        <v>0</v>
      </c>
      <c r="BO111" s="81">
        <v>0</v>
      </c>
      <c r="BP111" s="81">
        <v>0</v>
      </c>
      <c r="BQ111" s="81">
        <v>0</v>
      </c>
      <c r="BR111" s="81">
        <v>0</v>
      </c>
      <c r="BS111" s="81">
        <v>0</v>
      </c>
      <c r="BT111"/>
      <c r="BU111" s="80">
        <v>0</v>
      </c>
      <c r="BV111" s="80">
        <v>0</v>
      </c>
      <c r="BW111" s="80">
        <v>0</v>
      </c>
      <c r="BX111" s="80">
        <v>0</v>
      </c>
      <c r="BY111" s="80">
        <v>0</v>
      </c>
      <c r="BZ111" s="80">
        <v>0</v>
      </c>
      <c r="CA111" s="80">
        <v>0</v>
      </c>
      <c r="CB111" s="80">
        <v>0</v>
      </c>
      <c r="CC111" s="80">
        <v>0</v>
      </c>
    </row>
    <row r="112" spans="1:81">
      <c r="A112" s="80" t="s">
        <v>2006</v>
      </c>
      <c r="B112" s="80">
        <v>43</v>
      </c>
      <c r="C112" s="80">
        <v>9</v>
      </c>
      <c r="D112" s="80">
        <v>3</v>
      </c>
      <c r="E112" s="80">
        <v>2012</v>
      </c>
      <c r="F112" s="80" t="s">
        <v>88</v>
      </c>
      <c r="G112" s="80" t="s">
        <v>1997</v>
      </c>
      <c r="H112" s="80" t="s">
        <v>1998</v>
      </c>
      <c r="I112" s="177"/>
      <c r="J112" s="81">
        <v>6.4430433397094591</v>
      </c>
      <c r="K112" s="81">
        <v>0.85279777341958396</v>
      </c>
      <c r="L112" s="81">
        <v>2.4140145988811663</v>
      </c>
      <c r="M112" s="81">
        <v>11.001867812062356</v>
      </c>
      <c r="N112" s="81">
        <v>14.733558008551626</v>
      </c>
      <c r="O112" s="81">
        <v>8.255853995168259</v>
      </c>
      <c r="P112" s="81">
        <v>9.4505868528189545</v>
      </c>
      <c r="Q112" s="81">
        <v>0.6011318422480969</v>
      </c>
      <c r="R112" s="81">
        <v>0</v>
      </c>
      <c r="S112" s="81">
        <v>0</v>
      </c>
      <c r="T112" s="82"/>
      <c r="U112" s="81">
        <v>525443</v>
      </c>
      <c r="V112" s="81">
        <v>318</v>
      </c>
      <c r="W112" s="81">
        <v>40</v>
      </c>
      <c r="X112" s="81">
        <v>1750</v>
      </c>
      <c r="Y112" s="81">
        <v>2772</v>
      </c>
      <c r="Z112" s="81">
        <v>4318</v>
      </c>
      <c r="AA112" s="81">
        <v>1899</v>
      </c>
      <c r="AB112" s="81">
        <v>7884</v>
      </c>
      <c r="AC112" s="81">
        <v>0</v>
      </c>
      <c r="AD112" s="81">
        <v>0</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0</v>
      </c>
      <c r="BJ112" s="81">
        <v>0</v>
      </c>
      <c r="BK112" s="81">
        <v>0</v>
      </c>
      <c r="BL112" s="81">
        <v>0</v>
      </c>
      <c r="BM112" s="82"/>
      <c r="BN112" s="81">
        <v>0</v>
      </c>
      <c r="BO112" s="81">
        <v>0</v>
      </c>
      <c r="BP112" s="81">
        <v>0</v>
      </c>
      <c r="BQ112" s="81">
        <v>0</v>
      </c>
      <c r="BR112" s="81">
        <v>0</v>
      </c>
      <c r="BS112" s="81">
        <v>0</v>
      </c>
      <c r="BT112"/>
      <c r="BU112" s="80">
        <v>0</v>
      </c>
      <c r="BV112" s="80">
        <v>0</v>
      </c>
      <c r="BW112" s="80">
        <v>0</v>
      </c>
      <c r="BX112" s="80">
        <v>0</v>
      </c>
      <c r="BY112" s="80">
        <v>0</v>
      </c>
      <c r="BZ112" s="80">
        <v>0</v>
      </c>
      <c r="CA112" s="80">
        <v>0</v>
      </c>
      <c r="CB112" s="80">
        <v>0</v>
      </c>
      <c r="CC112" s="80">
        <v>0</v>
      </c>
    </row>
    <row r="113" spans="1:81">
      <c r="A113" s="80" t="s">
        <v>2007</v>
      </c>
      <c r="B113" s="80">
        <v>44</v>
      </c>
      <c r="C113" s="80">
        <v>10</v>
      </c>
      <c r="D113" s="80">
        <v>3</v>
      </c>
      <c r="E113" s="80">
        <v>2013</v>
      </c>
      <c r="F113" s="80" t="s">
        <v>89</v>
      </c>
      <c r="G113" s="80" t="s">
        <v>1997</v>
      </c>
      <c r="H113" s="80" t="s">
        <v>1998</v>
      </c>
      <c r="I113" s="177"/>
      <c r="J113" s="81">
        <v>6.6958313615606695</v>
      </c>
      <c r="K113" s="81">
        <v>0.70969714272169349</v>
      </c>
      <c r="L113" s="81">
        <v>2.1255347216303271</v>
      </c>
      <c r="M113" s="81">
        <v>10.643372108894203</v>
      </c>
      <c r="N113" s="81">
        <v>13.509100642579652</v>
      </c>
      <c r="O113" s="81">
        <v>7.8572434625820167</v>
      </c>
      <c r="P113" s="81">
        <v>9.3862883737967255</v>
      </c>
      <c r="Q113" s="81">
        <v>0.60275963219544404</v>
      </c>
      <c r="R113" s="81">
        <v>0</v>
      </c>
      <c r="S113" s="81">
        <v>0</v>
      </c>
      <c r="T113" s="82"/>
      <c r="U113" s="81">
        <v>521117</v>
      </c>
      <c r="V113" s="81">
        <v>318</v>
      </c>
      <c r="W113" s="81">
        <v>40</v>
      </c>
      <c r="X113" s="81">
        <v>1750</v>
      </c>
      <c r="Y113" s="81">
        <v>2760</v>
      </c>
      <c r="Z113" s="81">
        <v>4293</v>
      </c>
      <c r="AA113" s="81">
        <v>1879</v>
      </c>
      <c r="AB113" s="81">
        <v>7792</v>
      </c>
      <c r="AC113" s="81">
        <v>0</v>
      </c>
      <c r="AD113" s="81">
        <v>0</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0</v>
      </c>
      <c r="BJ113" s="81">
        <v>0</v>
      </c>
      <c r="BK113" s="81">
        <v>0</v>
      </c>
      <c r="BL113" s="81">
        <v>0</v>
      </c>
      <c r="BM113" s="82"/>
      <c r="BN113" s="81">
        <v>0</v>
      </c>
      <c r="BO113" s="81">
        <v>0</v>
      </c>
      <c r="BP113" s="81">
        <v>0</v>
      </c>
      <c r="BQ113" s="81">
        <v>0</v>
      </c>
      <c r="BR113" s="81">
        <v>0</v>
      </c>
      <c r="BS113" s="81">
        <v>0</v>
      </c>
      <c r="BT113"/>
      <c r="BU113" s="80">
        <v>0</v>
      </c>
      <c r="BV113" s="80">
        <v>0</v>
      </c>
      <c r="BW113" s="80">
        <v>0</v>
      </c>
      <c r="BX113" s="80">
        <v>0</v>
      </c>
      <c r="BY113" s="80">
        <v>0</v>
      </c>
      <c r="BZ113" s="80">
        <v>0</v>
      </c>
      <c r="CA113" s="80">
        <v>0</v>
      </c>
      <c r="CB113" s="80">
        <v>0</v>
      </c>
      <c r="CC113" s="80">
        <v>0</v>
      </c>
    </row>
    <row r="114" spans="1:81">
      <c r="A114" s="80" t="s">
        <v>2008</v>
      </c>
      <c r="B114" s="80">
        <v>45</v>
      </c>
      <c r="C114" s="80">
        <v>11</v>
      </c>
      <c r="D114" s="80">
        <v>3</v>
      </c>
      <c r="E114" s="80">
        <v>2014</v>
      </c>
      <c r="F114" s="80" t="s">
        <v>90</v>
      </c>
      <c r="G114" s="80" t="s">
        <v>1997</v>
      </c>
      <c r="H114" s="80" t="s">
        <v>1998</v>
      </c>
      <c r="I114" s="177"/>
      <c r="J114" s="81">
        <v>5.8352805095181379</v>
      </c>
      <c r="K114" s="81">
        <v>0.65461073734138553</v>
      </c>
      <c r="L114" s="81">
        <v>0.8461649963427913</v>
      </c>
      <c r="M114" s="81">
        <v>10.58801520898875</v>
      </c>
      <c r="N114" s="81">
        <v>14.958132327007904</v>
      </c>
      <c r="O114" s="81">
        <v>7.4133532589240696</v>
      </c>
      <c r="P114" s="81">
        <v>9.2141680762038085</v>
      </c>
      <c r="Q114" s="81">
        <v>0.56800409739909841</v>
      </c>
      <c r="R114" s="81">
        <v>0</v>
      </c>
      <c r="S114" s="81">
        <v>0</v>
      </c>
      <c r="T114" s="82"/>
      <c r="U114" s="81">
        <v>486017</v>
      </c>
      <c r="V114" s="81">
        <v>258</v>
      </c>
      <c r="W114" s="81">
        <v>14</v>
      </c>
      <c r="X114" s="81">
        <v>1789</v>
      </c>
      <c r="Y114" s="81">
        <v>2755</v>
      </c>
      <c r="Z114" s="81">
        <v>4266</v>
      </c>
      <c r="AA114" s="81">
        <v>1835</v>
      </c>
      <c r="AB114" s="81">
        <v>7653</v>
      </c>
      <c r="AC114" s="81">
        <v>0</v>
      </c>
      <c r="AD114" s="81">
        <v>0</v>
      </c>
      <c r="AE114" s="82"/>
      <c r="AF114" s="81">
        <v>5701958.4966195244</v>
      </c>
      <c r="AG114" s="81">
        <v>468091.78684087849</v>
      </c>
      <c r="AH114" s="81">
        <v>114768.22015995864</v>
      </c>
      <c r="AI114" s="81">
        <v>11202551.74984456</v>
      </c>
      <c r="AJ114" s="81">
        <v>17051005.917195637</v>
      </c>
      <c r="AK114" s="81">
        <v>0</v>
      </c>
      <c r="AL114" s="81">
        <v>0</v>
      </c>
      <c r="AM114" s="81">
        <v>1050642.5395758536</v>
      </c>
      <c r="AN114" s="81">
        <v>0</v>
      </c>
      <c r="AO114" s="81">
        <v>0</v>
      </c>
      <c r="AP114" s="82"/>
      <c r="AQ114" s="81">
        <v>14</v>
      </c>
      <c r="AR114" s="81">
        <v>4</v>
      </c>
      <c r="AS114" s="81">
        <v>0</v>
      </c>
      <c r="AT114" s="81">
        <v>0</v>
      </c>
      <c r="AU114" s="81">
        <v>0</v>
      </c>
      <c r="AV114" s="81">
        <v>0</v>
      </c>
      <c r="AW114" s="81" t="s">
        <v>564</v>
      </c>
      <c r="AX114" s="82"/>
      <c r="AY114" s="81">
        <v>66.2</v>
      </c>
      <c r="AZ114" s="81">
        <v>78.3</v>
      </c>
      <c r="BA114" s="81">
        <v>0</v>
      </c>
      <c r="BB114" s="81">
        <v>0</v>
      </c>
      <c r="BC114" s="81">
        <v>0</v>
      </c>
      <c r="BD114" s="81">
        <v>0</v>
      </c>
      <c r="BE114" s="81" t="s">
        <v>564</v>
      </c>
      <c r="BF114" s="82"/>
      <c r="BG114" s="81">
        <v>0</v>
      </c>
      <c r="BH114" s="81">
        <v>0</v>
      </c>
      <c r="BI114" s="81">
        <v>0</v>
      </c>
      <c r="BJ114" s="81">
        <v>0</v>
      </c>
      <c r="BK114" s="81">
        <v>0</v>
      </c>
      <c r="BL114" s="81">
        <v>0</v>
      </c>
      <c r="BM114" s="82"/>
      <c r="BN114" s="81">
        <v>0</v>
      </c>
      <c r="BO114" s="81">
        <v>0</v>
      </c>
      <c r="BP114" s="81">
        <v>0</v>
      </c>
      <c r="BQ114" s="81">
        <v>0</v>
      </c>
      <c r="BR114" s="81">
        <v>0</v>
      </c>
      <c r="BS114" s="81">
        <v>0</v>
      </c>
      <c r="BT114"/>
      <c r="BU114" s="80">
        <v>0</v>
      </c>
      <c r="BV114" s="80">
        <v>0</v>
      </c>
      <c r="BW114" s="80">
        <v>0</v>
      </c>
      <c r="BX114" s="80">
        <v>0</v>
      </c>
      <c r="BY114" s="80">
        <v>0</v>
      </c>
      <c r="BZ114" s="80">
        <v>0</v>
      </c>
      <c r="CA114" s="80">
        <v>0</v>
      </c>
      <c r="CB114" s="80">
        <v>0</v>
      </c>
      <c r="CC114" s="80">
        <v>0</v>
      </c>
    </row>
    <row r="115" spans="1:81">
      <c r="A115" s="80" t="s">
        <v>2009</v>
      </c>
      <c r="B115" s="80">
        <v>46</v>
      </c>
      <c r="C115" s="80">
        <v>12</v>
      </c>
      <c r="D115" s="80">
        <v>3</v>
      </c>
      <c r="E115" s="80">
        <v>2015</v>
      </c>
      <c r="F115" s="80" t="s">
        <v>91</v>
      </c>
      <c r="G115" s="80" t="s">
        <v>1997</v>
      </c>
      <c r="H115" s="80" t="s">
        <v>1998</v>
      </c>
      <c r="I115" s="177"/>
      <c r="J115" s="81">
        <v>8.0294060034247678</v>
      </c>
      <c r="K115" s="81">
        <v>0.62715392306784301</v>
      </c>
      <c r="L115" s="81">
        <v>0.83796108340770548</v>
      </c>
      <c r="M115" s="81">
        <v>10.113202567142222</v>
      </c>
      <c r="N115" s="81">
        <v>12.388327409393037</v>
      </c>
      <c r="O115" s="81">
        <v>7.3580997145823517</v>
      </c>
      <c r="P115" s="81">
        <v>9.1108614289358698</v>
      </c>
      <c r="Q115" s="81">
        <v>0.54660233924235979</v>
      </c>
      <c r="R115" s="81">
        <v>0</v>
      </c>
      <c r="S115" s="81">
        <v>0</v>
      </c>
      <c r="T115" s="82"/>
      <c r="U115" s="81">
        <v>653798</v>
      </c>
      <c r="V115" s="81">
        <v>258</v>
      </c>
      <c r="W115" s="81">
        <v>14</v>
      </c>
      <c r="X115" s="81">
        <v>1789</v>
      </c>
      <c r="Y115" s="81">
        <v>2746</v>
      </c>
      <c r="Z115" s="81">
        <v>4275</v>
      </c>
      <c r="AA115" s="81">
        <v>1813</v>
      </c>
      <c r="AB115" s="81">
        <v>7523</v>
      </c>
      <c r="AC115" s="81">
        <v>0</v>
      </c>
      <c r="AD115" s="81">
        <v>0</v>
      </c>
      <c r="AE115" s="82"/>
      <c r="AF115" s="81">
        <v>7771495.4354845406</v>
      </c>
      <c r="AG115" s="81">
        <v>416610.34457962686</v>
      </c>
      <c r="AH115" s="81">
        <v>98403.055549514116</v>
      </c>
      <c r="AI115" s="81">
        <v>11303810.52866694</v>
      </c>
      <c r="AJ115" s="81">
        <v>14511381.016791312</v>
      </c>
      <c r="AK115" s="81">
        <v>0</v>
      </c>
      <c r="AL115" s="81">
        <v>0</v>
      </c>
      <c r="AM115" s="81">
        <v>1030995.5922019115</v>
      </c>
      <c r="AN115" s="81">
        <v>0</v>
      </c>
      <c r="AO115" s="81">
        <v>0</v>
      </c>
      <c r="AP115" s="82"/>
      <c r="AQ115" s="81">
        <v>16</v>
      </c>
      <c r="AR115" s="81">
        <v>5</v>
      </c>
      <c r="AS115" s="81">
        <v>0</v>
      </c>
      <c r="AT115" s="81">
        <v>0</v>
      </c>
      <c r="AU115" s="81">
        <v>0</v>
      </c>
      <c r="AV115" s="81">
        <v>0</v>
      </c>
      <c r="AW115" s="81" t="s">
        <v>564</v>
      </c>
      <c r="AX115" s="82"/>
      <c r="AY115" s="81">
        <v>74.099999999999994</v>
      </c>
      <c r="AZ115" s="81">
        <v>125.2</v>
      </c>
      <c r="BA115" s="81">
        <v>0</v>
      </c>
      <c r="BB115" s="81">
        <v>0</v>
      </c>
      <c r="BC115" s="81">
        <v>0</v>
      </c>
      <c r="BD115" s="81">
        <v>0</v>
      </c>
      <c r="BE115" s="81" t="s">
        <v>564</v>
      </c>
      <c r="BF115" s="82"/>
      <c r="BG115" s="81">
        <v>0</v>
      </c>
      <c r="BH115" s="81">
        <v>0</v>
      </c>
      <c r="BI115" s="81">
        <v>0</v>
      </c>
      <c r="BJ115" s="81">
        <v>0</v>
      </c>
      <c r="BK115" s="81">
        <v>0</v>
      </c>
      <c r="BL115" s="81">
        <v>0</v>
      </c>
      <c r="BM115" s="82"/>
      <c r="BN115" s="81">
        <v>0</v>
      </c>
      <c r="BO115" s="81">
        <v>0</v>
      </c>
      <c r="BP115" s="81">
        <v>0</v>
      </c>
      <c r="BQ115" s="81">
        <v>0</v>
      </c>
      <c r="BR115" s="81">
        <v>0</v>
      </c>
      <c r="BS115" s="81">
        <v>0</v>
      </c>
      <c r="BT115"/>
      <c r="BU115" s="80">
        <v>0</v>
      </c>
      <c r="BV115" s="80">
        <v>0</v>
      </c>
      <c r="BW115" s="80">
        <v>0</v>
      </c>
      <c r="BX115" s="80">
        <v>0</v>
      </c>
      <c r="BY115" s="80">
        <v>0</v>
      </c>
      <c r="BZ115" s="80">
        <v>0</v>
      </c>
      <c r="CA115" s="80">
        <v>0</v>
      </c>
      <c r="CB115" s="80">
        <v>0</v>
      </c>
      <c r="CC115" s="80">
        <v>0</v>
      </c>
    </row>
    <row r="116" spans="1:81">
      <c r="A116" s="80" t="s">
        <v>2010</v>
      </c>
      <c r="B116" s="80">
        <v>47</v>
      </c>
      <c r="C116" s="80">
        <v>13</v>
      </c>
      <c r="D116" s="80">
        <v>3</v>
      </c>
      <c r="E116" s="80">
        <v>2016</v>
      </c>
      <c r="F116" s="80" t="s">
        <v>92</v>
      </c>
      <c r="G116" s="80" t="s">
        <v>1997</v>
      </c>
      <c r="H116" s="80" t="s">
        <v>1998</v>
      </c>
      <c r="I116" s="177"/>
      <c r="J116" s="81">
        <v>7.1608623983119717</v>
      </c>
      <c r="K116" s="81">
        <v>0.62181626023345082</v>
      </c>
      <c r="L116" s="81">
        <v>0.88076227868198542</v>
      </c>
      <c r="M116" s="81">
        <v>10.199667585057018</v>
      </c>
      <c r="N116" s="81">
        <v>11.800612305880241</v>
      </c>
      <c r="O116" s="81">
        <v>7.2126373961429255</v>
      </c>
      <c r="P116" s="81">
        <v>8.8671675296608115</v>
      </c>
      <c r="Q116" s="81">
        <v>0.52253574204396236</v>
      </c>
      <c r="R116" s="81">
        <v>0</v>
      </c>
      <c r="S116" s="81">
        <v>0</v>
      </c>
      <c r="T116" s="82"/>
      <c r="U116" s="81">
        <v>677540</v>
      </c>
      <c r="V116" s="81">
        <v>258</v>
      </c>
      <c r="W116" s="81">
        <v>14</v>
      </c>
      <c r="X116" s="81">
        <v>1789</v>
      </c>
      <c r="Y116" s="81">
        <v>2741</v>
      </c>
      <c r="Z116" s="81">
        <v>4242</v>
      </c>
      <c r="AA116" s="81">
        <v>1825</v>
      </c>
      <c r="AB116" s="81">
        <v>7398</v>
      </c>
      <c r="AC116" s="81">
        <v>0</v>
      </c>
      <c r="AD116" s="81">
        <v>0</v>
      </c>
      <c r="AE116" s="82"/>
      <c r="AF116" s="81">
        <v>7154331.3949707188</v>
      </c>
      <c r="AG116" s="81">
        <v>397501.271878484</v>
      </c>
      <c r="AH116" s="81">
        <v>75907.449442407946</v>
      </c>
      <c r="AI116" s="81">
        <v>11917777.601564139</v>
      </c>
      <c r="AJ116" s="81">
        <v>13190845.5230872</v>
      </c>
      <c r="AK116" s="81">
        <v>0</v>
      </c>
      <c r="AL116" s="81">
        <v>0</v>
      </c>
      <c r="AM116" s="81">
        <v>1014652.540078976</v>
      </c>
      <c r="AN116" s="81">
        <v>0</v>
      </c>
      <c r="AO116" s="81">
        <v>0</v>
      </c>
      <c r="AP116" s="82"/>
      <c r="AQ116" s="81">
        <v>19</v>
      </c>
      <c r="AR116" s="81">
        <v>5</v>
      </c>
      <c r="AS116" s="81">
        <v>0</v>
      </c>
      <c r="AT116" s="81">
        <v>1</v>
      </c>
      <c r="AU116" s="81">
        <v>0</v>
      </c>
      <c r="AV116" s="81">
        <v>0</v>
      </c>
      <c r="AW116" s="81" t="s">
        <v>564</v>
      </c>
      <c r="AX116" s="82"/>
      <c r="AY116" s="81">
        <v>87</v>
      </c>
      <c r="AZ116" s="81">
        <v>125.2</v>
      </c>
      <c r="BA116" s="81">
        <v>0</v>
      </c>
      <c r="BB116" s="81">
        <v>198</v>
      </c>
      <c r="BC116" s="81">
        <v>0</v>
      </c>
      <c r="BD116" s="81">
        <v>0</v>
      </c>
      <c r="BE116" s="81" t="s">
        <v>564</v>
      </c>
      <c r="BF116" s="82"/>
      <c r="BG116" s="81">
        <v>0</v>
      </c>
      <c r="BH116" s="81">
        <v>0</v>
      </c>
      <c r="BI116" s="81">
        <v>0</v>
      </c>
      <c r="BJ116" s="81">
        <v>0</v>
      </c>
      <c r="BK116" s="81">
        <v>0</v>
      </c>
      <c r="BL116" s="81">
        <v>0</v>
      </c>
      <c r="BM116" s="82"/>
      <c r="BN116" s="81">
        <v>0</v>
      </c>
      <c r="BO116" s="81">
        <v>0</v>
      </c>
      <c r="BP116" s="81">
        <v>0</v>
      </c>
      <c r="BQ116" s="81">
        <v>0</v>
      </c>
      <c r="BR116" s="81">
        <v>0</v>
      </c>
      <c r="BS116" s="81">
        <v>0</v>
      </c>
      <c r="BT116"/>
      <c r="BU116" s="80">
        <v>0</v>
      </c>
      <c r="BV116" s="80">
        <v>0</v>
      </c>
      <c r="BW116" s="80">
        <v>0</v>
      </c>
      <c r="BX116" s="80">
        <v>0</v>
      </c>
      <c r="BY116" s="80">
        <v>0</v>
      </c>
      <c r="BZ116" s="80">
        <v>0</v>
      </c>
      <c r="CA116" s="80">
        <v>0</v>
      </c>
      <c r="CB116" s="80">
        <v>0</v>
      </c>
      <c r="CC116" s="80">
        <v>0</v>
      </c>
    </row>
    <row r="117" spans="1:81">
      <c r="A117" s="80" t="s">
        <v>2011</v>
      </c>
      <c r="B117" s="80">
        <v>48</v>
      </c>
      <c r="C117" s="80">
        <v>14</v>
      </c>
      <c r="D117" s="80">
        <v>3</v>
      </c>
      <c r="E117" s="80">
        <v>2017</v>
      </c>
      <c r="F117" s="80" t="s">
        <v>71</v>
      </c>
      <c r="G117" s="80" t="s">
        <v>1997</v>
      </c>
      <c r="H117" s="80" t="s">
        <v>1998</v>
      </c>
      <c r="I117" s="177"/>
      <c r="J117" s="81">
        <v>5.9758669245261471</v>
      </c>
      <c r="K117" s="81">
        <v>0.62181280718167042</v>
      </c>
      <c r="L117" s="81">
        <v>0.87288262188740984</v>
      </c>
      <c r="M117" s="81">
        <v>8.8597590850574388</v>
      </c>
      <c r="N117" s="81">
        <v>13.43604166991306</v>
      </c>
      <c r="O117" s="81">
        <v>7.0246973660446281</v>
      </c>
      <c r="P117" s="81">
        <v>8.6565029924124559</v>
      </c>
      <c r="Q117" s="81">
        <v>0.49634088797522291</v>
      </c>
      <c r="R117" s="81">
        <v>0</v>
      </c>
      <c r="S117" s="81">
        <v>0</v>
      </c>
      <c r="T117" s="82"/>
      <c r="U117" s="81">
        <v>654977</v>
      </c>
      <c r="V117" s="81">
        <v>258</v>
      </c>
      <c r="W117" s="81">
        <v>14</v>
      </c>
      <c r="X117" s="81">
        <v>1789</v>
      </c>
      <c r="Y117" s="81">
        <v>2750</v>
      </c>
      <c r="Z117" s="81">
        <v>4200</v>
      </c>
      <c r="AA117" s="81">
        <v>1793</v>
      </c>
      <c r="AB117" s="81">
        <v>7267</v>
      </c>
      <c r="AC117" s="81">
        <v>0</v>
      </c>
      <c r="AD117" s="81">
        <v>0</v>
      </c>
      <c r="AE117" s="82"/>
      <c r="AF117" s="81">
        <v>6228729.7524581719</v>
      </c>
      <c r="AG117" s="81">
        <v>398935.1877308283</v>
      </c>
      <c r="AH117" s="81">
        <v>108829.5730231495</v>
      </c>
      <c r="AI117" s="81">
        <v>10820408.03432101</v>
      </c>
      <c r="AJ117" s="81">
        <v>16170146.430207109</v>
      </c>
      <c r="AK117" s="81">
        <v>0</v>
      </c>
      <c r="AL117" s="81">
        <v>0</v>
      </c>
      <c r="AM117" s="81">
        <v>998245.13276884297</v>
      </c>
      <c r="AN117" s="81">
        <v>0</v>
      </c>
      <c r="AO117" s="81">
        <v>0</v>
      </c>
      <c r="AP117" s="82"/>
      <c r="AQ117" s="81">
        <v>20</v>
      </c>
      <c r="AR117" s="81">
        <v>5</v>
      </c>
      <c r="AS117" s="81">
        <v>0</v>
      </c>
      <c r="AT117" s="81">
        <v>1</v>
      </c>
      <c r="AU117" s="81">
        <v>0</v>
      </c>
      <c r="AV117" s="81">
        <v>0</v>
      </c>
      <c r="AW117" s="81" t="s">
        <v>564</v>
      </c>
      <c r="AX117" s="82"/>
      <c r="AY117" s="81">
        <v>93.8</v>
      </c>
      <c r="AZ117" s="81">
        <v>125.2</v>
      </c>
      <c r="BA117" s="81">
        <v>0</v>
      </c>
      <c r="BB117" s="81">
        <v>198</v>
      </c>
      <c r="BC117" s="81">
        <v>0</v>
      </c>
      <c r="BD117" s="81">
        <v>0</v>
      </c>
      <c r="BE117" s="81" t="s">
        <v>564</v>
      </c>
      <c r="BF117" s="82"/>
      <c r="BG117" s="81">
        <v>0</v>
      </c>
      <c r="BH117" s="81">
        <v>0</v>
      </c>
      <c r="BI117" s="81">
        <v>0</v>
      </c>
      <c r="BJ117" s="81">
        <v>0</v>
      </c>
      <c r="BK117" s="81">
        <v>0</v>
      </c>
      <c r="BL117" s="81">
        <v>0</v>
      </c>
      <c r="BM117" s="82"/>
      <c r="BN117" s="81">
        <v>0</v>
      </c>
      <c r="BO117" s="81">
        <v>0</v>
      </c>
      <c r="BP117" s="81">
        <v>0</v>
      </c>
      <c r="BQ117" s="81">
        <v>0</v>
      </c>
      <c r="BR117" s="81">
        <v>0</v>
      </c>
      <c r="BS117" s="81">
        <v>0</v>
      </c>
      <c r="BT117"/>
      <c r="BU117" s="80">
        <v>0</v>
      </c>
      <c r="BV117" s="80">
        <v>0</v>
      </c>
      <c r="BW117" s="80">
        <v>0</v>
      </c>
      <c r="BX117" s="80">
        <v>0</v>
      </c>
      <c r="BY117" s="80">
        <v>0</v>
      </c>
      <c r="BZ117" s="80">
        <v>0</v>
      </c>
      <c r="CA117" s="80">
        <v>0</v>
      </c>
      <c r="CB117" s="80">
        <v>0</v>
      </c>
      <c r="CC117" s="80">
        <v>0</v>
      </c>
    </row>
    <row r="118" spans="1:81">
      <c r="A118" s="80" t="s">
        <v>2012</v>
      </c>
      <c r="B118" s="80">
        <v>49</v>
      </c>
      <c r="C118" s="80">
        <v>15</v>
      </c>
      <c r="D118" s="80">
        <v>3</v>
      </c>
      <c r="E118" s="80">
        <v>2018</v>
      </c>
      <c r="F118" s="80" t="s">
        <v>93</v>
      </c>
      <c r="G118" s="80" t="s">
        <v>1997</v>
      </c>
      <c r="H118" s="80" t="s">
        <v>1998</v>
      </c>
      <c r="I118" s="177"/>
      <c r="J118" s="81">
        <v>5.8103435130856056</v>
      </c>
      <c r="K118" s="81">
        <v>0.56425203145128211</v>
      </c>
      <c r="L118" s="81">
        <v>0.79195079714656047</v>
      </c>
      <c r="M118" s="81">
        <v>8.1929176055079616</v>
      </c>
      <c r="N118" s="81">
        <v>11.200174966307108</v>
      </c>
      <c r="O118" s="81">
        <v>6.7663521252599166</v>
      </c>
      <c r="P118" s="81">
        <v>8.5081955997560588</v>
      </c>
      <c r="Q118" s="81">
        <v>0.4455583389568929</v>
      </c>
      <c r="R118" s="81">
        <v>0</v>
      </c>
      <c r="S118" s="81">
        <v>0</v>
      </c>
      <c r="T118" s="82"/>
      <c r="U118" s="81">
        <v>656312</v>
      </c>
      <c r="V118" s="81">
        <v>258</v>
      </c>
      <c r="W118" s="81">
        <v>14</v>
      </c>
      <c r="X118" s="81">
        <v>1789</v>
      </c>
      <c r="Y118" s="81">
        <v>2721</v>
      </c>
      <c r="Z118" s="81">
        <v>4123</v>
      </c>
      <c r="AA118" s="81">
        <v>1780</v>
      </c>
      <c r="AB118" s="81">
        <v>7030</v>
      </c>
      <c r="AC118" s="81">
        <v>0</v>
      </c>
      <c r="AD118" s="81">
        <v>0</v>
      </c>
      <c r="AE118" s="82"/>
      <c r="AF118" s="81">
        <v>6712812.5808884194</v>
      </c>
      <c r="AG118" s="81">
        <v>351406.02649574191</v>
      </c>
      <c r="AH118" s="81">
        <v>101496.4671814381</v>
      </c>
      <c r="AI118" s="81">
        <v>10345694.884020699</v>
      </c>
      <c r="AJ118" s="81">
        <v>14345220.4768387</v>
      </c>
      <c r="AK118" s="81">
        <v>0</v>
      </c>
      <c r="AL118" s="81">
        <v>0</v>
      </c>
      <c r="AM118" s="81">
        <v>967687.30830289144</v>
      </c>
      <c r="AN118" s="81">
        <v>0</v>
      </c>
      <c r="AO118" s="81">
        <v>0</v>
      </c>
      <c r="AP118" s="82"/>
      <c r="AQ118" s="81">
        <v>23</v>
      </c>
      <c r="AR118" s="81">
        <v>5</v>
      </c>
      <c r="AS118" s="81">
        <v>0</v>
      </c>
      <c r="AT118" s="81">
        <v>1</v>
      </c>
      <c r="AU118" s="81">
        <v>0</v>
      </c>
      <c r="AV118" s="81">
        <v>0</v>
      </c>
      <c r="AW118" s="81" t="s">
        <v>564</v>
      </c>
      <c r="AX118" s="82"/>
      <c r="AY118" s="81">
        <v>109</v>
      </c>
      <c r="AZ118" s="81">
        <v>125</v>
      </c>
      <c r="BA118" s="81">
        <v>0</v>
      </c>
      <c r="BB118" s="81">
        <v>198</v>
      </c>
      <c r="BC118" s="81">
        <v>0</v>
      </c>
      <c r="BD118" s="81">
        <v>0</v>
      </c>
      <c r="BE118" s="81" t="s">
        <v>564</v>
      </c>
      <c r="BF118" s="82"/>
      <c r="BG118" s="81">
        <v>0</v>
      </c>
      <c r="BH118" s="81">
        <v>0</v>
      </c>
      <c r="BI118" s="81">
        <v>0</v>
      </c>
      <c r="BJ118" s="81">
        <v>0</v>
      </c>
      <c r="BK118" s="81">
        <v>0</v>
      </c>
      <c r="BL118" s="81">
        <v>0</v>
      </c>
      <c r="BM118" s="82"/>
      <c r="BN118" s="81">
        <v>0</v>
      </c>
      <c r="BO118" s="81">
        <v>0</v>
      </c>
      <c r="BP118" s="81">
        <v>0</v>
      </c>
      <c r="BQ118" s="81">
        <v>0</v>
      </c>
      <c r="BR118" s="81">
        <v>0</v>
      </c>
      <c r="BS118" s="81">
        <v>0</v>
      </c>
      <c r="BT118"/>
      <c r="BU118" s="80">
        <v>0</v>
      </c>
      <c r="BV118" s="80">
        <v>0</v>
      </c>
      <c r="BW118" s="80">
        <v>0</v>
      </c>
      <c r="BX118" s="80">
        <v>0</v>
      </c>
      <c r="BY118" s="80">
        <v>0</v>
      </c>
      <c r="BZ118" s="80">
        <v>0</v>
      </c>
      <c r="CA118" s="80">
        <v>0</v>
      </c>
      <c r="CB118" s="80">
        <v>0</v>
      </c>
      <c r="CC118" s="80">
        <v>0</v>
      </c>
    </row>
    <row r="119" spans="1:81">
      <c r="A119" s="80" t="s">
        <v>2013</v>
      </c>
      <c r="B119" s="80">
        <v>50</v>
      </c>
      <c r="C119" s="80">
        <v>16</v>
      </c>
      <c r="D119" s="80">
        <v>3</v>
      </c>
      <c r="E119" s="80">
        <v>2019</v>
      </c>
      <c r="F119" s="80" t="s">
        <v>73</v>
      </c>
      <c r="G119" s="80" t="s">
        <v>1997</v>
      </c>
      <c r="H119" s="80" t="s">
        <v>1998</v>
      </c>
      <c r="I119" s="177"/>
      <c r="J119" s="81">
        <v>5.0054209670075185</v>
      </c>
      <c r="K119" s="81">
        <v>0.50938035041977736</v>
      </c>
      <c r="L119" s="81">
        <v>0.794637878383605</v>
      </c>
      <c r="M119" s="81">
        <v>8.3463928709927675</v>
      </c>
      <c r="N119" s="81">
        <v>9.8913461487770249</v>
      </c>
      <c r="O119" s="81">
        <v>6.5727629712311026</v>
      </c>
      <c r="P119" s="81">
        <v>8.187080568274391</v>
      </c>
      <c r="Q119" s="81">
        <v>0.42542039771393764</v>
      </c>
      <c r="R119" s="81">
        <v>0</v>
      </c>
      <c r="S119" s="81">
        <v>0</v>
      </c>
      <c r="T119" s="82"/>
      <c r="U119" s="81">
        <v>614074</v>
      </c>
      <c r="V119" s="81">
        <v>258</v>
      </c>
      <c r="W119" s="81">
        <v>14</v>
      </c>
      <c r="X119" s="81">
        <v>1789</v>
      </c>
      <c r="Y119" s="81">
        <v>2744</v>
      </c>
      <c r="Z119" s="81">
        <v>4115</v>
      </c>
      <c r="AA119" s="81">
        <v>1700</v>
      </c>
      <c r="AB119" s="81">
        <v>6894</v>
      </c>
      <c r="AC119" s="81">
        <v>0</v>
      </c>
      <c r="AD119" s="81">
        <v>0</v>
      </c>
      <c r="AE119" s="82"/>
      <c r="AF119" s="81">
        <v>6282757.880047095</v>
      </c>
      <c r="AG119" s="81">
        <v>341501.96091298288</v>
      </c>
      <c r="AH119" s="81">
        <v>110444.1891681327</v>
      </c>
      <c r="AI119" s="81">
        <v>11629112.30631393</v>
      </c>
      <c r="AJ119" s="81">
        <v>14438536.058881696</v>
      </c>
      <c r="AK119" s="81">
        <v>0</v>
      </c>
      <c r="AL119" s="81">
        <v>0</v>
      </c>
      <c r="AM119" s="81">
        <v>938910.901995786</v>
      </c>
      <c r="AN119" s="81">
        <v>0</v>
      </c>
      <c r="AO119" s="81">
        <v>0</v>
      </c>
      <c r="AP119" s="82"/>
      <c r="AQ119" s="81">
        <v>25</v>
      </c>
      <c r="AR119" s="81">
        <v>5</v>
      </c>
      <c r="AS119" s="81">
        <v>0</v>
      </c>
      <c r="AT119" s="81">
        <v>1</v>
      </c>
      <c r="AU119" s="81">
        <v>0</v>
      </c>
      <c r="AV119" s="81">
        <v>0</v>
      </c>
      <c r="AW119" s="81" t="s">
        <v>564</v>
      </c>
      <c r="AX119" s="82"/>
      <c r="AY119" s="81">
        <v>119.7</v>
      </c>
      <c r="AZ119" s="81">
        <v>125.2</v>
      </c>
      <c r="BA119" s="81">
        <v>0</v>
      </c>
      <c r="BB119" s="81">
        <v>198</v>
      </c>
      <c r="BC119" s="81">
        <v>0</v>
      </c>
      <c r="BD119" s="81">
        <v>0</v>
      </c>
      <c r="BE119" s="81" t="s">
        <v>564</v>
      </c>
      <c r="BF119" s="82"/>
      <c r="BG119" s="81">
        <v>0</v>
      </c>
      <c r="BH119" s="81">
        <v>0</v>
      </c>
      <c r="BI119" s="81">
        <v>0</v>
      </c>
      <c r="BJ119" s="81">
        <v>0</v>
      </c>
      <c r="BK119" s="81">
        <v>0</v>
      </c>
      <c r="BL119" s="81">
        <v>0</v>
      </c>
      <c r="BM119" s="82"/>
      <c r="BN119" s="81">
        <v>0</v>
      </c>
      <c r="BO119" s="81">
        <v>0</v>
      </c>
      <c r="BP119" s="81">
        <v>0</v>
      </c>
      <c r="BQ119" s="81">
        <v>0</v>
      </c>
      <c r="BR119" s="81">
        <v>0</v>
      </c>
      <c r="BS119" s="81">
        <v>0</v>
      </c>
      <c r="BT119"/>
      <c r="BU119" s="80">
        <v>0</v>
      </c>
      <c r="BV119" s="80">
        <v>0</v>
      </c>
      <c r="BW119" s="80">
        <v>0</v>
      </c>
      <c r="BX119" s="80">
        <v>0</v>
      </c>
      <c r="BY119" s="80">
        <v>0</v>
      </c>
      <c r="BZ119" s="80">
        <v>0</v>
      </c>
      <c r="CA119" s="80">
        <v>0</v>
      </c>
      <c r="CB119" s="80">
        <v>0</v>
      </c>
      <c r="CC119" s="80">
        <v>0</v>
      </c>
    </row>
    <row r="120" spans="1:81">
      <c r="A120" s="80" t="s">
        <v>2014</v>
      </c>
      <c r="B120" s="80">
        <v>51</v>
      </c>
      <c r="C120" s="80">
        <v>17</v>
      </c>
      <c r="D120" s="80">
        <v>3</v>
      </c>
      <c r="E120" s="80">
        <v>2020</v>
      </c>
      <c r="F120" s="80" t="s">
        <v>218</v>
      </c>
      <c r="G120" s="80" t="s">
        <v>1997</v>
      </c>
      <c r="H120" s="80" t="s">
        <v>1998</v>
      </c>
      <c r="I120" s="177"/>
      <c r="J120" s="81">
        <v>4.7439340608979741</v>
      </c>
      <c r="K120" s="81">
        <v>0.45456326865571178</v>
      </c>
      <c r="L120" s="81">
        <v>7.313610315617372</v>
      </c>
      <c r="M120" s="81">
        <v>6.1175195390892645</v>
      </c>
      <c r="N120" s="81">
        <v>8.7267553622117635</v>
      </c>
      <c r="O120" s="81">
        <v>5.7096902328966177</v>
      </c>
      <c r="P120" s="81">
        <v>7.7392952035917064</v>
      </c>
      <c r="Q120" s="81">
        <v>0.39658628849708405</v>
      </c>
      <c r="R120" s="81">
        <v>0</v>
      </c>
      <c r="S120" s="81">
        <v>0</v>
      </c>
      <c r="T120" s="82"/>
      <c r="U120" s="81">
        <v>538709</v>
      </c>
      <c r="V120" s="81">
        <v>209</v>
      </c>
      <c r="W120" s="81">
        <v>115</v>
      </c>
      <c r="X120" s="81">
        <v>1647</v>
      </c>
      <c r="Y120" s="81">
        <v>2736</v>
      </c>
      <c r="Z120" s="81">
        <v>4080</v>
      </c>
      <c r="AA120" s="81">
        <v>1746</v>
      </c>
      <c r="AB120" s="81">
        <v>6726</v>
      </c>
      <c r="AC120" s="81">
        <v>0</v>
      </c>
      <c r="AD120" s="81">
        <v>0</v>
      </c>
      <c r="AE120" s="82"/>
      <c r="AF120" s="81">
        <v>5429584.3794326521</v>
      </c>
      <c r="AG120" s="81">
        <v>291195.93642867595</v>
      </c>
      <c r="AH120" s="81">
        <v>1040749.8554358993</v>
      </c>
      <c r="AI120" s="81">
        <v>8920375.6037757546</v>
      </c>
      <c r="AJ120" s="81">
        <v>12791676.217270372</v>
      </c>
      <c r="AK120" s="81"/>
      <c r="AL120" s="81"/>
      <c r="AM120" s="81">
        <v>877817.72741859325</v>
      </c>
      <c r="AN120" s="81"/>
      <c r="AO120" s="81"/>
      <c r="AP120" s="82"/>
      <c r="AQ120" s="81">
        <v>27</v>
      </c>
      <c r="AR120" s="81">
        <v>5</v>
      </c>
      <c r="AS120" s="81">
        <v>0</v>
      </c>
      <c r="AT120" s="81">
        <v>1</v>
      </c>
      <c r="AU120" s="81">
        <v>0</v>
      </c>
      <c r="AV120" s="81">
        <v>0</v>
      </c>
      <c r="AW120" s="81">
        <v>0</v>
      </c>
      <c r="AX120" s="82"/>
      <c r="AY120" s="81">
        <v>129.5</v>
      </c>
      <c r="AZ120" s="81">
        <v>125.2</v>
      </c>
      <c r="BA120" s="81">
        <v>0</v>
      </c>
      <c r="BB120" s="81">
        <v>198</v>
      </c>
      <c r="BC120" s="81">
        <v>0</v>
      </c>
      <c r="BD120" s="81">
        <v>0</v>
      </c>
      <c r="BE120" s="81">
        <v>0</v>
      </c>
      <c r="BF120" s="82"/>
      <c r="BG120" s="81">
        <v>0</v>
      </c>
      <c r="BH120" s="81">
        <v>0</v>
      </c>
      <c r="BI120" s="81">
        <v>0</v>
      </c>
      <c r="BJ120" s="81">
        <v>0</v>
      </c>
      <c r="BK120" s="81">
        <v>0</v>
      </c>
      <c r="BL120" s="81">
        <v>0</v>
      </c>
      <c r="BM120" s="82"/>
      <c r="BN120" s="81">
        <v>0</v>
      </c>
      <c r="BO120" s="81">
        <v>0</v>
      </c>
      <c r="BP120" s="81">
        <v>0</v>
      </c>
      <c r="BQ120" s="81">
        <v>0</v>
      </c>
      <c r="BR120" s="81">
        <v>0</v>
      </c>
      <c r="BS120" s="81">
        <v>0</v>
      </c>
      <c r="BT120"/>
      <c r="BU120" s="80">
        <v>0</v>
      </c>
      <c r="BV120" s="80">
        <v>0</v>
      </c>
      <c r="BW120" s="80">
        <v>0</v>
      </c>
      <c r="BX120" s="80">
        <v>0</v>
      </c>
      <c r="BY120" s="80">
        <v>0</v>
      </c>
      <c r="BZ120" s="80">
        <v>0</v>
      </c>
      <c r="CA120" s="80">
        <v>0</v>
      </c>
      <c r="CB120" s="80">
        <v>0</v>
      </c>
      <c r="CC120" s="80">
        <v>0</v>
      </c>
    </row>
    <row r="121" spans="1:81">
      <c r="A121" s="80" t="s">
        <v>2015</v>
      </c>
      <c r="B121" s="80">
        <v>51</v>
      </c>
      <c r="C121" s="80">
        <v>18</v>
      </c>
      <c r="D121" s="80">
        <v>3</v>
      </c>
      <c r="E121" s="80">
        <v>2021</v>
      </c>
      <c r="F121" s="80" t="s">
        <v>75</v>
      </c>
      <c r="G121" s="174" t="s">
        <v>1997</v>
      </c>
      <c r="H121" s="80" t="s">
        <v>1998</v>
      </c>
      <c r="I121" s="177"/>
      <c r="J121" s="81">
        <v>5.2149399561365515</v>
      </c>
      <c r="K121" s="81">
        <v>0.48111687246159907</v>
      </c>
      <c r="L121" s="81">
        <v>5.8160256416929954</v>
      </c>
      <c r="M121" s="81">
        <v>7.4286823132596256</v>
      </c>
      <c r="N121" s="81">
        <v>9.2763067262695849</v>
      </c>
      <c r="O121" s="81">
        <v>5.502951046339553</v>
      </c>
      <c r="P121" s="81">
        <v>7.9678967213514182</v>
      </c>
      <c r="Q121" s="81">
        <v>0.39215634590460552</v>
      </c>
      <c r="R121" s="81">
        <v>0</v>
      </c>
      <c r="S121" s="81">
        <v>0</v>
      </c>
      <c r="T121" s="82"/>
      <c r="U121" s="81">
        <v>670584</v>
      </c>
      <c r="V121" s="81">
        <v>209</v>
      </c>
      <c r="W121" s="81">
        <v>115</v>
      </c>
      <c r="X121" s="81">
        <v>1647</v>
      </c>
      <c r="Y121" s="81">
        <v>2683</v>
      </c>
      <c r="Z121" s="81">
        <v>4049</v>
      </c>
      <c r="AA121" s="81">
        <v>1753</v>
      </c>
      <c r="AB121" s="81">
        <v>6572</v>
      </c>
      <c r="AC121" s="81">
        <v>0</v>
      </c>
      <c r="AD121" s="81">
        <v>0</v>
      </c>
      <c r="AE121" s="82"/>
      <c r="AF121" s="81">
        <v>5852681.6172469519</v>
      </c>
      <c r="AG121" s="81">
        <v>307919.25339047698</v>
      </c>
      <c r="AH121" s="81">
        <v>922067.21240116167</v>
      </c>
      <c r="AI121" s="81">
        <v>10952165.346946025</v>
      </c>
      <c r="AJ121" s="81">
        <v>13069083.783822717</v>
      </c>
      <c r="AK121" s="81">
        <v>0</v>
      </c>
      <c r="AL121" s="81">
        <v>0</v>
      </c>
      <c r="AM121" s="81">
        <v>862666.27067288081</v>
      </c>
      <c r="AN121" s="81">
        <v>0</v>
      </c>
      <c r="AO121" s="81">
        <v>0</v>
      </c>
      <c r="AP121" s="82"/>
      <c r="AQ121" s="81">
        <v>32</v>
      </c>
      <c r="AR121" s="81">
        <v>6</v>
      </c>
      <c r="AS121" s="81">
        <v>0</v>
      </c>
      <c r="AT121" s="81">
        <v>1</v>
      </c>
      <c r="AU121" s="81">
        <v>0</v>
      </c>
      <c r="AV121" s="81">
        <v>0</v>
      </c>
      <c r="AW121" s="81"/>
      <c r="AX121" s="82"/>
      <c r="AY121" s="81">
        <v>160</v>
      </c>
      <c r="AZ121" s="81">
        <v>174.7</v>
      </c>
      <c r="BA121" s="81">
        <v>0</v>
      </c>
      <c r="BB121" s="81">
        <v>198</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2016</v>
      </c>
      <c r="B122" s="80">
        <v>51</v>
      </c>
      <c r="C122" s="80">
        <v>19</v>
      </c>
      <c r="D122" s="80">
        <v>3</v>
      </c>
      <c r="E122" s="80">
        <v>2022</v>
      </c>
      <c r="F122" s="80" t="s">
        <v>568</v>
      </c>
      <c r="G122" s="174" t="s">
        <v>1997</v>
      </c>
      <c r="H122" s="80" t="s">
        <v>1998</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35</v>
      </c>
      <c r="AR122" s="81">
        <v>6</v>
      </c>
      <c r="AS122" s="81">
        <v>0</v>
      </c>
      <c r="AT122" s="81">
        <v>2</v>
      </c>
      <c r="AU122" s="81">
        <v>0</v>
      </c>
      <c r="AV122" s="81">
        <v>0</v>
      </c>
      <c r="AW122" s="81"/>
      <c r="AX122" s="82"/>
      <c r="AY122" s="81">
        <v>179.30000000000004</v>
      </c>
      <c r="AZ122" s="81">
        <v>174.7</v>
      </c>
      <c r="BA122" s="81">
        <v>0</v>
      </c>
      <c r="BB122" s="81">
        <v>350.3</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2017</v>
      </c>
      <c r="B123" s="80">
        <v>171</v>
      </c>
      <c r="C123" s="80">
        <v>1</v>
      </c>
      <c r="D123" s="80">
        <v>11</v>
      </c>
      <c r="E123" s="80">
        <v>1990</v>
      </c>
      <c r="F123" s="80" t="s">
        <v>562</v>
      </c>
      <c r="G123" s="80" t="s">
        <v>2018</v>
      </c>
      <c r="H123" s="80" t="s">
        <v>2019</v>
      </c>
      <c r="I123" s="177"/>
      <c r="J123" s="81">
        <v>5.4239423457856466</v>
      </c>
      <c r="K123" s="81">
        <v>1.14454097533409</v>
      </c>
      <c r="L123" s="81">
        <v>24.379532698153817</v>
      </c>
      <c r="M123" s="81">
        <v>2.8401010306412968</v>
      </c>
      <c r="N123" s="81">
        <v>4.6960519315526437</v>
      </c>
      <c r="O123" s="81">
        <v>5.9054970645304614</v>
      </c>
      <c r="P123" s="81">
        <v>11.090926539282338</v>
      </c>
      <c r="Q123" s="81">
        <v>0.53687337757720432</v>
      </c>
      <c r="R123" s="81">
        <v>0</v>
      </c>
      <c r="S123" s="81">
        <v>0.58193376990053192</v>
      </c>
      <c r="T123" s="82"/>
      <c r="U123" s="81">
        <v>379141</v>
      </c>
      <c r="V123" s="81">
        <v>379</v>
      </c>
      <c r="W123" s="81">
        <v>214</v>
      </c>
      <c r="X123" s="81">
        <v>1166</v>
      </c>
      <c r="Y123" s="81">
        <v>1808</v>
      </c>
      <c r="Z123" s="81">
        <v>2429</v>
      </c>
      <c r="AA123" s="81">
        <v>2693</v>
      </c>
      <c r="AB123" s="81">
        <v>8717</v>
      </c>
      <c r="AC123" s="81">
        <v>0</v>
      </c>
      <c r="AD123" s="81">
        <v>0.58193376990053192</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2020</v>
      </c>
      <c r="B124" s="80">
        <v>172</v>
      </c>
      <c r="C124" s="80">
        <v>2</v>
      </c>
      <c r="D124" s="80">
        <v>11</v>
      </c>
      <c r="E124" s="80">
        <v>2005</v>
      </c>
      <c r="F124" s="80" t="s">
        <v>565</v>
      </c>
      <c r="G124" s="80" t="s">
        <v>2018</v>
      </c>
      <c r="H124" s="80" t="s">
        <v>2019</v>
      </c>
      <c r="I124" s="177"/>
      <c r="J124" s="81">
        <v>28.56819367855649</v>
      </c>
      <c r="K124" s="81">
        <v>1.0685541385230768</v>
      </c>
      <c r="L124" s="81">
        <v>16.261254869653719</v>
      </c>
      <c r="M124" s="81">
        <v>6.0402553468337645</v>
      </c>
      <c r="N124" s="81">
        <v>7.6849769065456499</v>
      </c>
      <c r="O124" s="81">
        <v>9.0363587044604081</v>
      </c>
      <c r="P124" s="81">
        <v>12.455999509400765</v>
      </c>
      <c r="Q124" s="81">
        <v>0.46265794712316971</v>
      </c>
      <c r="R124" s="81">
        <v>0</v>
      </c>
      <c r="S124" s="81">
        <v>1.1583372411668353</v>
      </c>
      <c r="T124" s="82"/>
      <c r="U124" s="81">
        <v>1655505</v>
      </c>
      <c r="V124" s="81">
        <v>402</v>
      </c>
      <c r="W124" s="81">
        <v>137</v>
      </c>
      <c r="X124" s="81">
        <v>1076</v>
      </c>
      <c r="Y124" s="81">
        <v>1933</v>
      </c>
      <c r="Z124" s="81">
        <v>4301</v>
      </c>
      <c r="AA124" s="81">
        <v>2477</v>
      </c>
      <c r="AB124" s="81">
        <v>7853</v>
      </c>
      <c r="AC124" s="81">
        <v>0</v>
      </c>
      <c r="AD124" s="81">
        <v>1.1583372411668353</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2021</v>
      </c>
      <c r="B125" s="80">
        <v>173</v>
      </c>
      <c r="C125" s="80">
        <v>3</v>
      </c>
      <c r="D125" s="80">
        <v>11</v>
      </c>
      <c r="E125" s="80">
        <v>2006</v>
      </c>
      <c r="F125" s="80" t="s">
        <v>566</v>
      </c>
      <c r="G125" s="80" t="s">
        <v>2018</v>
      </c>
      <c r="H125" s="80" t="s">
        <v>2019</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2022</v>
      </c>
      <c r="B126" s="80">
        <v>174</v>
      </c>
      <c r="C126" s="80">
        <v>4</v>
      </c>
      <c r="D126" s="80">
        <v>11</v>
      </c>
      <c r="E126" s="80">
        <v>2007</v>
      </c>
      <c r="F126" s="80" t="s">
        <v>567</v>
      </c>
      <c r="G126" s="80" t="s">
        <v>2018</v>
      </c>
      <c r="H126" s="80" t="s">
        <v>2019</v>
      </c>
      <c r="I126" s="177"/>
      <c r="J126" s="81">
        <v>30.631449292407101</v>
      </c>
      <c r="K126" s="81">
        <v>0.84418364935815182</v>
      </c>
      <c r="L126" s="81">
        <v>18.898844520707566</v>
      </c>
      <c r="M126" s="81">
        <v>7.3886919897595513</v>
      </c>
      <c r="N126" s="81">
        <v>7.2366655546549064</v>
      </c>
      <c r="O126" s="81">
        <v>8.7430805180370399</v>
      </c>
      <c r="P126" s="81">
        <v>12.311774900444949</v>
      </c>
      <c r="Q126" s="81">
        <v>0.47860147415139531</v>
      </c>
      <c r="R126" s="81">
        <v>0</v>
      </c>
      <c r="S126" s="81">
        <v>1.2104989680840277</v>
      </c>
      <c r="T126" s="82"/>
      <c r="U126" s="81">
        <v>1700886</v>
      </c>
      <c r="V126" s="81">
        <v>344</v>
      </c>
      <c r="W126" s="81">
        <v>179</v>
      </c>
      <c r="X126" s="81">
        <v>1595</v>
      </c>
      <c r="Y126" s="81">
        <v>1954</v>
      </c>
      <c r="Z126" s="81">
        <v>4326</v>
      </c>
      <c r="AA126" s="81">
        <v>2411</v>
      </c>
      <c r="AB126" s="81">
        <v>7694</v>
      </c>
      <c r="AC126" s="81">
        <v>0</v>
      </c>
      <c r="AD126" s="81">
        <v>1.2104989680840277</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2023</v>
      </c>
      <c r="B127" s="80">
        <v>175</v>
      </c>
      <c r="C127" s="80">
        <v>5</v>
      </c>
      <c r="D127" s="80">
        <v>11</v>
      </c>
      <c r="E127" s="80">
        <v>2008</v>
      </c>
      <c r="F127" s="80" t="s">
        <v>84</v>
      </c>
      <c r="G127" s="80" t="s">
        <v>2018</v>
      </c>
      <c r="H127" s="80" t="s">
        <v>2019</v>
      </c>
      <c r="I127" s="177"/>
      <c r="J127" s="81">
        <v>25.872588989733078</v>
      </c>
      <c r="K127" s="81">
        <v>0.63350731494586998</v>
      </c>
      <c r="L127" s="81">
        <v>15.830887815291346</v>
      </c>
      <c r="M127" s="81">
        <v>7.6369919227162919</v>
      </c>
      <c r="N127" s="81">
        <v>6.3902242047892157</v>
      </c>
      <c r="O127" s="81">
        <v>8.4036634650390205</v>
      </c>
      <c r="P127" s="81">
        <v>12.098817220495302</v>
      </c>
      <c r="Q127" s="81">
        <v>0.46517266119903899</v>
      </c>
      <c r="R127" s="81">
        <v>0</v>
      </c>
      <c r="S127" s="81">
        <v>0.88902880354216474</v>
      </c>
      <c r="T127" s="82"/>
      <c r="U127" s="81">
        <v>1529511</v>
      </c>
      <c r="V127" s="81">
        <v>344</v>
      </c>
      <c r="W127" s="81">
        <v>179</v>
      </c>
      <c r="X127" s="81">
        <v>1595</v>
      </c>
      <c r="Y127" s="81">
        <v>1929</v>
      </c>
      <c r="Z127" s="81">
        <v>4304</v>
      </c>
      <c r="AA127" s="81">
        <v>2372</v>
      </c>
      <c r="AB127" s="81">
        <v>7601</v>
      </c>
      <c r="AC127" s="81">
        <v>0</v>
      </c>
      <c r="AD127" s="81">
        <v>0.88902880354216474</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2024</v>
      </c>
      <c r="B128" s="80">
        <v>176</v>
      </c>
      <c r="C128" s="80">
        <v>6</v>
      </c>
      <c r="D128" s="80">
        <v>11</v>
      </c>
      <c r="E128" s="80">
        <v>2009</v>
      </c>
      <c r="F128" s="80" t="s">
        <v>85</v>
      </c>
      <c r="G128" s="80" t="s">
        <v>2018</v>
      </c>
      <c r="H128" s="80" t="s">
        <v>2019</v>
      </c>
      <c r="I128" s="177"/>
      <c r="J128" s="81">
        <v>29.39681339480196</v>
      </c>
      <c r="K128" s="81">
        <v>0.55477706015641992</v>
      </c>
      <c r="L128" s="81">
        <v>50.19262799275652</v>
      </c>
      <c r="M128" s="81">
        <v>7.3896704575141614</v>
      </c>
      <c r="N128" s="81">
        <v>7.6308837767350104</v>
      </c>
      <c r="O128" s="81">
        <v>8.5851440468585754</v>
      </c>
      <c r="P128" s="81">
        <v>11.690779034825722</v>
      </c>
      <c r="Q128" s="81">
        <v>0.44125920945146674</v>
      </c>
      <c r="R128" s="81">
        <v>0</v>
      </c>
      <c r="S128" s="81">
        <v>0.60683916107691194</v>
      </c>
      <c r="T128" s="82"/>
      <c r="U128" s="81">
        <v>1515202</v>
      </c>
      <c r="V128" s="81">
        <v>307</v>
      </c>
      <c r="W128" s="81">
        <v>654</v>
      </c>
      <c r="X128" s="81">
        <v>1544</v>
      </c>
      <c r="Y128" s="81">
        <v>1954</v>
      </c>
      <c r="Z128" s="81">
        <v>4340</v>
      </c>
      <c r="AA128" s="81">
        <v>2353</v>
      </c>
      <c r="AB128" s="81">
        <v>7569</v>
      </c>
      <c r="AC128" s="81">
        <v>0</v>
      </c>
      <c r="AD128" s="81">
        <v>0.60683916107691194</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3.3519999999999999</v>
      </c>
      <c r="BJ128" s="81">
        <v>0</v>
      </c>
      <c r="BK128" s="81">
        <v>0</v>
      </c>
      <c r="BL128" s="81">
        <v>0</v>
      </c>
      <c r="BM128" s="82"/>
      <c r="BN128" s="81">
        <v>0</v>
      </c>
      <c r="BO128" s="81">
        <v>0</v>
      </c>
      <c r="BP128" s="81">
        <v>1</v>
      </c>
      <c r="BQ128" s="81">
        <v>0</v>
      </c>
      <c r="BR128" s="81">
        <v>0</v>
      </c>
      <c r="BS128" s="81">
        <v>0</v>
      </c>
      <c r="BT128"/>
      <c r="BU128" s="80"/>
      <c r="BV128" s="80"/>
      <c r="BW128" s="80"/>
      <c r="BX128" s="80"/>
      <c r="BY128" s="80"/>
      <c r="BZ128" s="80"/>
      <c r="CA128" s="80"/>
      <c r="CB128" s="80"/>
      <c r="CC128" s="80"/>
    </row>
    <row r="129" spans="1:81">
      <c r="A129" s="80" t="s">
        <v>2025</v>
      </c>
      <c r="B129" s="80">
        <v>177</v>
      </c>
      <c r="C129" s="80">
        <v>7</v>
      </c>
      <c r="D129" s="80">
        <v>11</v>
      </c>
      <c r="E129" s="80">
        <v>2010</v>
      </c>
      <c r="F129" s="80" t="s">
        <v>86</v>
      </c>
      <c r="G129" s="80" t="s">
        <v>2018</v>
      </c>
      <c r="H129" s="80" t="s">
        <v>2019</v>
      </c>
      <c r="I129" s="177"/>
      <c r="J129" s="81">
        <v>20.685016023557125</v>
      </c>
      <c r="K129" s="81">
        <v>0.56267721336403653</v>
      </c>
      <c r="L129" s="81">
        <v>43.693459529686365</v>
      </c>
      <c r="M129" s="81">
        <v>7.1883443352508571</v>
      </c>
      <c r="N129" s="81">
        <v>7.0835294749956956</v>
      </c>
      <c r="O129" s="81">
        <v>8.6222258993707079</v>
      </c>
      <c r="P129" s="81">
        <v>11.837347571292021</v>
      </c>
      <c r="Q129" s="81">
        <v>0.45612702803303085</v>
      </c>
      <c r="R129" s="81">
        <v>0</v>
      </c>
      <c r="S129" s="81">
        <v>0.61564153269354971</v>
      </c>
      <c r="T129" s="82"/>
      <c r="U129" s="81">
        <v>1390615</v>
      </c>
      <c r="V129" s="81">
        <v>307</v>
      </c>
      <c r="W129" s="81">
        <v>654</v>
      </c>
      <c r="X129" s="81">
        <v>1544</v>
      </c>
      <c r="Y129" s="81">
        <v>1954</v>
      </c>
      <c r="Z129" s="81">
        <v>4379</v>
      </c>
      <c r="AA129" s="81">
        <v>2323</v>
      </c>
      <c r="AB129" s="81">
        <v>7497</v>
      </c>
      <c r="AC129" s="81">
        <v>0</v>
      </c>
      <c r="AD129" s="81">
        <v>0.61564153269354971</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3.1909999999999998</v>
      </c>
      <c r="BJ129" s="81">
        <v>0</v>
      </c>
      <c r="BK129" s="81">
        <v>0</v>
      </c>
      <c r="BL129" s="81">
        <v>0</v>
      </c>
      <c r="BM129" s="82"/>
      <c r="BN129" s="81">
        <v>0</v>
      </c>
      <c r="BO129" s="81">
        <v>0</v>
      </c>
      <c r="BP129" s="81">
        <v>1</v>
      </c>
      <c r="BQ129" s="81">
        <v>0</v>
      </c>
      <c r="BR129" s="81">
        <v>0</v>
      </c>
      <c r="BS129" s="81">
        <v>0</v>
      </c>
      <c r="BT129"/>
      <c r="BU129" s="80">
        <v>3.1909999999999998</v>
      </c>
      <c r="BV129" s="80">
        <v>0</v>
      </c>
      <c r="BW129" s="80">
        <v>0</v>
      </c>
      <c r="BX129" s="80">
        <v>0</v>
      </c>
      <c r="BY129" s="80">
        <v>0</v>
      </c>
      <c r="BZ129" s="80">
        <v>0</v>
      </c>
      <c r="CA129" s="80">
        <v>0</v>
      </c>
      <c r="CB129" s="80">
        <v>0</v>
      </c>
      <c r="CC129" s="80">
        <v>0</v>
      </c>
    </row>
    <row r="130" spans="1:81">
      <c r="A130" s="80" t="s">
        <v>2026</v>
      </c>
      <c r="B130" s="80">
        <v>178</v>
      </c>
      <c r="C130" s="80">
        <v>8</v>
      </c>
      <c r="D130" s="80">
        <v>11</v>
      </c>
      <c r="E130" s="80">
        <v>2011</v>
      </c>
      <c r="F130" s="80" t="s">
        <v>87</v>
      </c>
      <c r="G130" s="80" t="s">
        <v>2018</v>
      </c>
      <c r="H130" s="80" t="s">
        <v>2019</v>
      </c>
      <c r="I130" s="177"/>
      <c r="J130" s="81">
        <v>24.267842972263217</v>
      </c>
      <c r="K130" s="81">
        <v>0.78152516758899093</v>
      </c>
      <c r="L130" s="81">
        <v>36.91665343639211</v>
      </c>
      <c r="M130" s="81">
        <v>7.5844193709812693</v>
      </c>
      <c r="N130" s="81">
        <v>8.5755695370229699</v>
      </c>
      <c r="O130" s="81">
        <v>8.5583728606688769</v>
      </c>
      <c r="P130" s="81">
        <v>11.416091414381372</v>
      </c>
      <c r="Q130" s="81">
        <v>0.52388112723120939</v>
      </c>
      <c r="R130" s="81">
        <v>0</v>
      </c>
      <c r="S130" s="81">
        <v>0.69872019944522357</v>
      </c>
      <c r="T130" s="82"/>
      <c r="U130" s="81">
        <v>1863558</v>
      </c>
      <c r="V130" s="81">
        <v>307</v>
      </c>
      <c r="W130" s="81">
        <v>654</v>
      </c>
      <c r="X130" s="81">
        <v>1544</v>
      </c>
      <c r="Y130" s="81">
        <v>1970</v>
      </c>
      <c r="Z130" s="81">
        <v>4441</v>
      </c>
      <c r="AA130" s="81">
        <v>2307</v>
      </c>
      <c r="AB130" s="81">
        <v>7465</v>
      </c>
      <c r="AC130" s="81">
        <v>0</v>
      </c>
      <c r="AD130" s="81">
        <v>0.69872019944522357</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2.9860000000000002</v>
      </c>
      <c r="BH130" s="81">
        <v>3.7050000000000001</v>
      </c>
      <c r="BI130" s="81">
        <v>0</v>
      </c>
      <c r="BJ130" s="81">
        <v>0</v>
      </c>
      <c r="BK130" s="81">
        <v>0</v>
      </c>
      <c r="BL130" s="81">
        <v>0</v>
      </c>
      <c r="BM130" s="82"/>
      <c r="BN130" s="81">
        <v>1</v>
      </c>
      <c r="BO130" s="81">
        <v>1</v>
      </c>
      <c r="BP130" s="81">
        <v>0</v>
      </c>
      <c r="BQ130" s="81">
        <v>0</v>
      </c>
      <c r="BR130" s="81">
        <v>0</v>
      </c>
      <c r="BS130" s="81">
        <v>0</v>
      </c>
      <c r="BT130"/>
      <c r="BU130" s="80">
        <v>6.6909999999999998</v>
      </c>
      <c r="BV130" s="80">
        <v>0</v>
      </c>
      <c r="BW130" s="80">
        <v>0</v>
      </c>
      <c r="BX130" s="80">
        <v>0</v>
      </c>
      <c r="BY130" s="80">
        <v>0</v>
      </c>
      <c r="BZ130" s="80">
        <v>0</v>
      </c>
      <c r="CA130" s="80">
        <v>0</v>
      </c>
      <c r="CB130" s="80">
        <v>0</v>
      </c>
      <c r="CC130" s="80">
        <v>0</v>
      </c>
    </row>
    <row r="131" spans="1:81">
      <c r="A131" s="80" t="s">
        <v>2027</v>
      </c>
      <c r="B131" s="80">
        <v>179</v>
      </c>
      <c r="C131" s="80">
        <v>9</v>
      </c>
      <c r="D131" s="80">
        <v>11</v>
      </c>
      <c r="E131" s="80">
        <v>2012</v>
      </c>
      <c r="F131" s="80" t="s">
        <v>88</v>
      </c>
      <c r="G131" s="80" t="s">
        <v>2018</v>
      </c>
      <c r="H131" s="80" t="s">
        <v>2019</v>
      </c>
      <c r="I131" s="177"/>
      <c r="J131" s="81">
        <v>49.437645262974023</v>
      </c>
      <c r="K131" s="81">
        <v>0.73186631465981966</v>
      </c>
      <c r="L131" s="81">
        <v>36.818229383464455</v>
      </c>
      <c r="M131" s="81">
        <v>8.5027419247713762</v>
      </c>
      <c r="N131" s="81">
        <v>9.0879304520870416</v>
      </c>
      <c r="O131" s="81">
        <v>8.6286866790630725</v>
      </c>
      <c r="P131" s="81">
        <v>11.570623713956856</v>
      </c>
      <c r="Q131" s="81">
        <v>0.56407576978074847</v>
      </c>
      <c r="R131" s="81">
        <v>0</v>
      </c>
      <c r="S131" s="81">
        <v>0.66515447916009285</v>
      </c>
      <c r="T131" s="82"/>
      <c r="U131" s="81">
        <v>3090036</v>
      </c>
      <c r="V131" s="81">
        <v>307</v>
      </c>
      <c r="W131" s="81">
        <v>654</v>
      </c>
      <c r="X131" s="81">
        <v>1544</v>
      </c>
      <c r="Y131" s="81">
        <v>1988</v>
      </c>
      <c r="Z131" s="81">
        <v>4513</v>
      </c>
      <c r="AA131" s="81">
        <v>2325</v>
      </c>
      <c r="AB131" s="81">
        <v>7398</v>
      </c>
      <c r="AC131" s="81">
        <v>0</v>
      </c>
      <c r="AD131" s="81">
        <v>0.66515447916009285</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3.806</v>
      </c>
      <c r="BH131" s="81">
        <v>0</v>
      </c>
      <c r="BI131" s="81">
        <v>4.3579999999999997</v>
      </c>
      <c r="BJ131" s="81">
        <v>0</v>
      </c>
      <c r="BK131" s="81">
        <v>0</v>
      </c>
      <c r="BL131" s="81">
        <v>0</v>
      </c>
      <c r="BM131" s="82"/>
      <c r="BN131" s="81">
        <v>1</v>
      </c>
      <c r="BO131" s="81">
        <v>0</v>
      </c>
      <c r="BP131" s="81">
        <v>1</v>
      </c>
      <c r="BQ131" s="81">
        <v>0</v>
      </c>
      <c r="BR131" s="81">
        <v>0</v>
      </c>
      <c r="BS131" s="81">
        <v>0</v>
      </c>
      <c r="BT131"/>
      <c r="BU131" s="80">
        <v>8.1639999999999997</v>
      </c>
      <c r="BV131" s="80">
        <v>0</v>
      </c>
      <c r="BW131" s="80">
        <v>0</v>
      </c>
      <c r="BX131" s="80">
        <v>0</v>
      </c>
      <c r="BY131" s="80">
        <v>0</v>
      </c>
      <c r="BZ131" s="80">
        <v>0</v>
      </c>
      <c r="CA131" s="80">
        <v>0</v>
      </c>
      <c r="CB131" s="80">
        <v>0</v>
      </c>
      <c r="CC131" s="80">
        <v>0</v>
      </c>
    </row>
    <row r="132" spans="1:81">
      <c r="A132" s="80" t="s">
        <v>2028</v>
      </c>
      <c r="B132" s="80">
        <v>180</v>
      </c>
      <c r="C132" s="80">
        <v>10</v>
      </c>
      <c r="D132" s="80">
        <v>11</v>
      </c>
      <c r="E132" s="80">
        <v>2013</v>
      </c>
      <c r="F132" s="80" t="s">
        <v>89</v>
      </c>
      <c r="G132" s="80" t="s">
        <v>2018</v>
      </c>
      <c r="H132" s="80" t="s">
        <v>2019</v>
      </c>
      <c r="I132" s="177"/>
      <c r="J132" s="81">
        <v>46.997016907456938</v>
      </c>
      <c r="K132" s="81">
        <v>0.66045356886484996</v>
      </c>
      <c r="L132" s="81">
        <v>26.041541622383711</v>
      </c>
      <c r="M132" s="81">
        <v>8.3377008429625974</v>
      </c>
      <c r="N132" s="81">
        <v>9.3764327882479428</v>
      </c>
      <c r="O132" s="81">
        <v>8.4081473252042365</v>
      </c>
      <c r="P132" s="81">
        <v>11.104693483209218</v>
      </c>
      <c r="Q132" s="81">
        <v>0.56988324055234041</v>
      </c>
      <c r="R132" s="81">
        <v>0</v>
      </c>
      <c r="S132" s="81">
        <v>0.68937853111618963</v>
      </c>
      <c r="T132" s="82"/>
      <c r="U132" s="81">
        <v>3023128</v>
      </c>
      <c r="V132" s="81">
        <v>307</v>
      </c>
      <c r="W132" s="81">
        <v>654</v>
      </c>
      <c r="X132" s="81">
        <v>1544</v>
      </c>
      <c r="Y132" s="81">
        <v>2088</v>
      </c>
      <c r="Z132" s="81">
        <v>4594</v>
      </c>
      <c r="AA132" s="81">
        <v>2223</v>
      </c>
      <c r="AB132" s="81">
        <v>7367</v>
      </c>
      <c r="AC132" s="81">
        <v>0</v>
      </c>
      <c r="AD132" s="81">
        <v>0.68937853111618963</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4.1260000000000003</v>
      </c>
      <c r="BH132" s="81">
        <v>0</v>
      </c>
      <c r="BI132" s="81">
        <v>6.1130000000000004</v>
      </c>
      <c r="BJ132" s="81">
        <v>0</v>
      </c>
      <c r="BK132" s="81">
        <v>0</v>
      </c>
      <c r="BL132" s="81">
        <v>0</v>
      </c>
      <c r="BM132" s="82"/>
      <c r="BN132" s="81">
        <v>1</v>
      </c>
      <c r="BO132" s="81">
        <v>0</v>
      </c>
      <c r="BP132" s="81">
        <v>1</v>
      </c>
      <c r="BQ132" s="81">
        <v>0</v>
      </c>
      <c r="BR132" s="81">
        <v>0</v>
      </c>
      <c r="BS132" s="81">
        <v>0</v>
      </c>
      <c r="BT132"/>
      <c r="BU132" s="80">
        <v>10.239000000000001</v>
      </c>
      <c r="BV132" s="80">
        <v>0</v>
      </c>
      <c r="BW132" s="80">
        <v>0</v>
      </c>
      <c r="BX132" s="80">
        <v>0</v>
      </c>
      <c r="BY132" s="80">
        <v>0</v>
      </c>
      <c r="BZ132" s="80">
        <v>0</v>
      </c>
      <c r="CA132" s="80">
        <v>0</v>
      </c>
      <c r="CB132" s="80">
        <v>0</v>
      </c>
      <c r="CC132" s="80">
        <v>0</v>
      </c>
    </row>
    <row r="133" spans="1:81">
      <c r="A133" s="80" t="s">
        <v>2029</v>
      </c>
      <c r="B133" s="80">
        <v>181</v>
      </c>
      <c r="C133" s="80">
        <v>11</v>
      </c>
      <c r="D133" s="80">
        <v>11</v>
      </c>
      <c r="E133" s="80">
        <v>2014</v>
      </c>
      <c r="F133" s="80" t="s">
        <v>90</v>
      </c>
      <c r="G133" s="80" t="s">
        <v>2018</v>
      </c>
      <c r="H133" s="80" t="s">
        <v>2019</v>
      </c>
      <c r="I133" s="177"/>
      <c r="J133" s="81">
        <v>41.231695273111569</v>
      </c>
      <c r="K133" s="81">
        <v>0.6208695769570125</v>
      </c>
      <c r="L133" s="81">
        <v>8.5445384312645434</v>
      </c>
      <c r="M133" s="81">
        <v>6.9393375895265477</v>
      </c>
      <c r="N133" s="81">
        <v>8.1514521467432193</v>
      </c>
      <c r="O133" s="81">
        <v>8.0320015852665385</v>
      </c>
      <c r="P133" s="81">
        <v>11.011809586438668</v>
      </c>
      <c r="Q133" s="81">
        <v>0.54306624600407727</v>
      </c>
      <c r="R133" s="81">
        <v>0</v>
      </c>
      <c r="S133" s="81">
        <v>0.78057603074840909</v>
      </c>
      <c r="T133" s="82"/>
      <c r="U133" s="81">
        <v>2930081</v>
      </c>
      <c r="V133" s="81">
        <v>292</v>
      </c>
      <c r="W133" s="81">
        <v>172</v>
      </c>
      <c r="X133" s="81">
        <v>1315</v>
      </c>
      <c r="Y133" s="81">
        <v>2101</v>
      </c>
      <c r="Z133" s="81">
        <v>4622</v>
      </c>
      <c r="AA133" s="81">
        <v>2193</v>
      </c>
      <c r="AB133" s="81">
        <v>7317</v>
      </c>
      <c r="AC133" s="81">
        <v>0</v>
      </c>
      <c r="AD133" s="81">
        <v>0.78057603074840909</v>
      </c>
      <c r="AE133" s="82"/>
      <c r="AF133" s="81">
        <v>23174941.855048988</v>
      </c>
      <c r="AG133" s="81">
        <v>512919.94854261132</v>
      </c>
      <c r="AH133" s="81">
        <v>1482664.203908148</v>
      </c>
      <c r="AI133" s="81">
        <v>7704862.4621809972</v>
      </c>
      <c r="AJ133" s="81">
        <v>9545045.5918176714</v>
      </c>
      <c r="AK133" s="81">
        <v>0</v>
      </c>
      <c r="AL133" s="81">
        <v>0</v>
      </c>
      <c r="AM133" s="81">
        <v>1004514.7604960828</v>
      </c>
      <c r="AN133" s="81">
        <v>0</v>
      </c>
      <c r="AO133" s="81">
        <v>0</v>
      </c>
      <c r="AP133" s="82"/>
      <c r="AQ133" s="81">
        <v>141</v>
      </c>
      <c r="AR133" s="81">
        <v>13</v>
      </c>
      <c r="AS133" s="81">
        <v>0</v>
      </c>
      <c r="AT133" s="81">
        <v>0</v>
      </c>
      <c r="AU133" s="81">
        <v>0</v>
      </c>
      <c r="AV133" s="81">
        <v>0</v>
      </c>
      <c r="AW133" s="81" t="s">
        <v>564</v>
      </c>
      <c r="AX133" s="82"/>
      <c r="AY133" s="81">
        <v>609.70000000000005</v>
      </c>
      <c r="AZ133" s="81">
        <v>2933.5</v>
      </c>
      <c r="BA133" s="81">
        <v>0</v>
      </c>
      <c r="BB133" s="81">
        <v>0</v>
      </c>
      <c r="BC133" s="81">
        <v>0</v>
      </c>
      <c r="BD133" s="81">
        <v>0</v>
      </c>
      <c r="BE133" s="81" t="s">
        <v>564</v>
      </c>
      <c r="BF133" s="82"/>
      <c r="BG133" s="81">
        <v>3.907</v>
      </c>
      <c r="BH133" s="81">
        <v>0</v>
      </c>
      <c r="BI133" s="81">
        <v>6.3310000000000004</v>
      </c>
      <c r="BJ133" s="81">
        <v>0</v>
      </c>
      <c r="BK133" s="81">
        <v>0</v>
      </c>
      <c r="BL133" s="81">
        <v>0</v>
      </c>
      <c r="BM133" s="82"/>
      <c r="BN133" s="81">
        <v>1</v>
      </c>
      <c r="BO133" s="81">
        <v>0</v>
      </c>
      <c r="BP133" s="81">
        <v>1</v>
      </c>
      <c r="BQ133" s="81">
        <v>0</v>
      </c>
      <c r="BR133" s="81">
        <v>0</v>
      </c>
      <c r="BS133" s="81">
        <v>0</v>
      </c>
      <c r="BT133"/>
      <c r="BU133" s="80">
        <v>10.238</v>
      </c>
      <c r="BV133" s="80">
        <v>0</v>
      </c>
      <c r="BW133" s="80">
        <v>0</v>
      </c>
      <c r="BX133" s="80">
        <v>0</v>
      </c>
      <c r="BY133" s="80">
        <v>0</v>
      </c>
      <c r="BZ133" s="80">
        <v>0</v>
      </c>
      <c r="CA133" s="80">
        <v>0</v>
      </c>
      <c r="CB133" s="80">
        <v>0</v>
      </c>
      <c r="CC133" s="80">
        <v>0</v>
      </c>
    </row>
    <row r="134" spans="1:81">
      <c r="A134" s="80" t="s">
        <v>2030</v>
      </c>
      <c r="B134" s="80">
        <v>182</v>
      </c>
      <c r="C134" s="80">
        <v>12</v>
      </c>
      <c r="D134" s="80">
        <v>11</v>
      </c>
      <c r="E134" s="80">
        <v>2015</v>
      </c>
      <c r="F134" s="80" t="s">
        <v>91</v>
      </c>
      <c r="G134" s="80" t="s">
        <v>2018</v>
      </c>
      <c r="H134" s="80" t="s">
        <v>2019</v>
      </c>
      <c r="I134" s="177"/>
      <c r="J134" s="81">
        <v>40.795091623997067</v>
      </c>
      <c r="K134" s="81">
        <v>0.69442928575290119</v>
      </c>
      <c r="L134" s="81">
        <v>11.04979920964349</v>
      </c>
      <c r="M134" s="81">
        <v>6.6424086267869642</v>
      </c>
      <c r="N134" s="81">
        <v>7.0635815629188476</v>
      </c>
      <c r="O134" s="81">
        <v>7.9450264988332489</v>
      </c>
      <c r="P134" s="81">
        <v>10.859664394887158</v>
      </c>
      <c r="Q134" s="81">
        <v>0.52894656781661287</v>
      </c>
      <c r="R134" s="81">
        <v>0</v>
      </c>
      <c r="S134" s="81">
        <v>0.74269621427403043</v>
      </c>
      <c r="T134" s="82"/>
      <c r="U134" s="81">
        <v>3146282</v>
      </c>
      <c r="V134" s="81">
        <v>292</v>
      </c>
      <c r="W134" s="81">
        <v>172</v>
      </c>
      <c r="X134" s="81">
        <v>1315</v>
      </c>
      <c r="Y134" s="81">
        <v>2118</v>
      </c>
      <c r="Z134" s="81">
        <v>4616</v>
      </c>
      <c r="AA134" s="81">
        <v>2161</v>
      </c>
      <c r="AB134" s="81">
        <v>7280</v>
      </c>
      <c r="AC134" s="81">
        <v>0</v>
      </c>
      <c r="AD134" s="81">
        <v>0.74269621427403043</v>
      </c>
      <c r="AE134" s="82"/>
      <c r="AF134" s="81">
        <v>23021113.591207866</v>
      </c>
      <c r="AG134" s="81">
        <v>526685.545683895</v>
      </c>
      <c r="AH134" s="81">
        <v>1643300.8507411107</v>
      </c>
      <c r="AI134" s="81">
        <v>8118239.2517415425</v>
      </c>
      <c r="AJ134" s="81">
        <v>9061931.7389812022</v>
      </c>
      <c r="AK134" s="81">
        <v>0</v>
      </c>
      <c r="AL134" s="81">
        <v>0</v>
      </c>
      <c r="AM134" s="81">
        <v>997693.46154857322</v>
      </c>
      <c r="AN134" s="81">
        <v>0</v>
      </c>
      <c r="AO134" s="81">
        <v>0</v>
      </c>
      <c r="AP134" s="82"/>
      <c r="AQ134" s="81">
        <v>154</v>
      </c>
      <c r="AR134" s="81">
        <v>27</v>
      </c>
      <c r="AS134" s="81">
        <v>0</v>
      </c>
      <c r="AT134" s="81">
        <v>0</v>
      </c>
      <c r="AU134" s="81">
        <v>0</v>
      </c>
      <c r="AV134" s="81">
        <v>0</v>
      </c>
      <c r="AW134" s="81" t="s">
        <v>564</v>
      </c>
      <c r="AX134" s="82"/>
      <c r="AY134" s="81">
        <v>708.1</v>
      </c>
      <c r="AZ134" s="81">
        <v>5789.6</v>
      </c>
      <c r="BA134" s="81">
        <v>0</v>
      </c>
      <c r="BB134" s="81">
        <v>0</v>
      </c>
      <c r="BC134" s="81">
        <v>0</v>
      </c>
      <c r="BD134" s="81">
        <v>0</v>
      </c>
      <c r="BE134" s="81" t="s">
        <v>564</v>
      </c>
      <c r="BF134" s="82"/>
      <c r="BG134" s="81">
        <v>3.9279999999999999</v>
      </c>
      <c r="BH134" s="81">
        <v>0</v>
      </c>
      <c r="BI134" s="81">
        <v>6.79</v>
      </c>
      <c r="BJ134" s="81">
        <v>0</v>
      </c>
      <c r="BK134" s="81">
        <v>0</v>
      </c>
      <c r="BL134" s="81">
        <v>0</v>
      </c>
      <c r="BM134" s="82"/>
      <c r="BN134" s="81">
        <v>1</v>
      </c>
      <c r="BO134" s="81">
        <v>0</v>
      </c>
      <c r="BP134" s="81">
        <v>1</v>
      </c>
      <c r="BQ134" s="81">
        <v>0</v>
      </c>
      <c r="BR134" s="81">
        <v>0</v>
      </c>
      <c r="BS134" s="81">
        <v>0</v>
      </c>
      <c r="BT134"/>
      <c r="BU134" s="80">
        <v>10.718</v>
      </c>
      <c r="BV134" s="80">
        <v>0</v>
      </c>
      <c r="BW134" s="80">
        <v>0</v>
      </c>
      <c r="BX134" s="80">
        <v>0</v>
      </c>
      <c r="BY134" s="80">
        <v>0</v>
      </c>
      <c r="BZ134" s="80">
        <v>0</v>
      </c>
      <c r="CA134" s="80">
        <v>0</v>
      </c>
      <c r="CB134" s="80">
        <v>0</v>
      </c>
      <c r="CC134" s="80">
        <v>0</v>
      </c>
    </row>
    <row r="135" spans="1:81">
      <c r="A135" s="80" t="s">
        <v>2031</v>
      </c>
      <c r="B135" s="80">
        <v>183</v>
      </c>
      <c r="C135" s="80">
        <v>13</v>
      </c>
      <c r="D135" s="80">
        <v>11</v>
      </c>
      <c r="E135" s="80">
        <v>2016</v>
      </c>
      <c r="F135" s="80" t="s">
        <v>92</v>
      </c>
      <c r="G135" s="80" t="s">
        <v>2018</v>
      </c>
      <c r="H135" s="80" t="s">
        <v>2019</v>
      </c>
      <c r="I135" s="177"/>
      <c r="J135" s="81">
        <v>41.935223706132845</v>
      </c>
      <c r="K135" s="81">
        <v>0.70182107115794523</v>
      </c>
      <c r="L135" s="81">
        <v>9.6455934834573771</v>
      </c>
      <c r="M135" s="81">
        <v>5.4683090121974454</v>
      </c>
      <c r="N135" s="81">
        <v>6.9973324640971253</v>
      </c>
      <c r="O135" s="81">
        <v>7.8570479508666793</v>
      </c>
      <c r="P135" s="81">
        <v>10.577437650450184</v>
      </c>
      <c r="Q135" s="81">
        <v>0.50410078277477144</v>
      </c>
      <c r="R135" s="81">
        <v>0</v>
      </c>
      <c r="S135" s="81">
        <v>0.97425002809088268</v>
      </c>
      <c r="T135" s="82"/>
      <c r="U135" s="81">
        <v>3192556</v>
      </c>
      <c r="V135" s="81">
        <v>292</v>
      </c>
      <c r="W135" s="81">
        <v>172</v>
      </c>
      <c r="X135" s="81">
        <v>1315</v>
      </c>
      <c r="Y135" s="81">
        <v>2109</v>
      </c>
      <c r="Z135" s="81">
        <v>4621</v>
      </c>
      <c r="AA135" s="81">
        <v>2177</v>
      </c>
      <c r="AB135" s="81">
        <v>7137</v>
      </c>
      <c r="AC135" s="81">
        <v>0</v>
      </c>
      <c r="AD135" s="81">
        <v>0.97425002809088268</v>
      </c>
      <c r="AE135" s="82"/>
      <c r="AF135" s="81">
        <v>23557278.182996549</v>
      </c>
      <c r="AG135" s="81">
        <v>509543.43646604021</v>
      </c>
      <c r="AH135" s="81">
        <v>1116322.7893606841</v>
      </c>
      <c r="AI135" s="81">
        <v>7636590.2225394025</v>
      </c>
      <c r="AJ135" s="81">
        <v>8420046.874131266</v>
      </c>
      <c r="AK135" s="81">
        <v>0</v>
      </c>
      <c r="AL135" s="81">
        <v>0</v>
      </c>
      <c r="AM135" s="81">
        <v>978855.79596426757</v>
      </c>
      <c r="AN135" s="81">
        <v>0</v>
      </c>
      <c r="AO135" s="81">
        <v>0</v>
      </c>
      <c r="AP135" s="82"/>
      <c r="AQ135" s="81">
        <v>165</v>
      </c>
      <c r="AR135" s="81">
        <v>30</v>
      </c>
      <c r="AS135" s="81">
        <v>0</v>
      </c>
      <c r="AT135" s="81">
        <v>0</v>
      </c>
      <c r="AU135" s="81">
        <v>0</v>
      </c>
      <c r="AV135" s="81">
        <v>0</v>
      </c>
      <c r="AW135" s="81" t="s">
        <v>564</v>
      </c>
      <c r="AX135" s="82"/>
      <c r="AY135" s="81">
        <v>773.5</v>
      </c>
      <c r="AZ135" s="81">
        <v>5899.2</v>
      </c>
      <c r="BA135" s="81">
        <v>0</v>
      </c>
      <c r="BB135" s="81">
        <v>0</v>
      </c>
      <c r="BC135" s="81">
        <v>0</v>
      </c>
      <c r="BD135" s="81">
        <v>0</v>
      </c>
      <c r="BE135" s="81" t="s">
        <v>564</v>
      </c>
      <c r="BF135" s="82"/>
      <c r="BG135" s="81">
        <v>3.5209999999999999</v>
      </c>
      <c r="BH135" s="81">
        <v>0</v>
      </c>
      <c r="BI135" s="81">
        <v>6.7389999999999999</v>
      </c>
      <c r="BJ135" s="81">
        <v>0</v>
      </c>
      <c r="BK135" s="81">
        <v>0</v>
      </c>
      <c r="BL135" s="81">
        <v>0</v>
      </c>
      <c r="BM135" s="82"/>
      <c r="BN135" s="81">
        <v>1</v>
      </c>
      <c r="BO135" s="81">
        <v>0</v>
      </c>
      <c r="BP135" s="81">
        <v>1</v>
      </c>
      <c r="BQ135" s="81">
        <v>0</v>
      </c>
      <c r="BR135" s="81">
        <v>0</v>
      </c>
      <c r="BS135" s="81">
        <v>0</v>
      </c>
      <c r="BT135"/>
      <c r="BU135" s="80">
        <v>10.26</v>
      </c>
      <c r="BV135" s="80">
        <v>0</v>
      </c>
      <c r="BW135" s="80">
        <v>0</v>
      </c>
      <c r="BX135" s="80">
        <v>0</v>
      </c>
      <c r="BY135" s="80">
        <v>0</v>
      </c>
      <c r="BZ135" s="80">
        <v>0</v>
      </c>
      <c r="CA135" s="80">
        <v>0</v>
      </c>
      <c r="CB135" s="80">
        <v>0</v>
      </c>
      <c r="CC135" s="80">
        <v>0</v>
      </c>
    </row>
    <row r="136" spans="1:81">
      <c r="A136" s="80" t="s">
        <v>2032</v>
      </c>
      <c r="B136" s="80">
        <v>184</v>
      </c>
      <c r="C136" s="80">
        <v>14</v>
      </c>
      <c r="D136" s="80">
        <v>11</v>
      </c>
      <c r="E136" s="80">
        <v>2017</v>
      </c>
      <c r="F136" s="80" t="s">
        <v>71</v>
      </c>
      <c r="G136" s="80" t="s">
        <v>2018</v>
      </c>
      <c r="H136" s="80" t="s">
        <v>2019</v>
      </c>
      <c r="I136" s="177"/>
      <c r="J136" s="81">
        <v>35.358989402447087</v>
      </c>
      <c r="K136" s="81">
        <v>0.71793311213146482</v>
      </c>
      <c r="L136" s="81">
        <v>10.272827872154776</v>
      </c>
      <c r="M136" s="81">
        <v>5.3099392101010814</v>
      </c>
      <c r="N136" s="81">
        <v>7.5146072603254046</v>
      </c>
      <c r="O136" s="81">
        <v>7.6970612567946119</v>
      </c>
      <c r="P136" s="81">
        <v>10.442842148682734</v>
      </c>
      <c r="Q136" s="81">
        <v>0.47789971008155147</v>
      </c>
      <c r="R136" s="81">
        <v>0</v>
      </c>
      <c r="S136" s="81">
        <v>1.0915669496976883</v>
      </c>
      <c r="T136" s="82"/>
      <c r="U136" s="81">
        <v>2931583</v>
      </c>
      <c r="V136" s="81">
        <v>292</v>
      </c>
      <c r="W136" s="81">
        <v>172</v>
      </c>
      <c r="X136" s="81">
        <v>1315</v>
      </c>
      <c r="Y136" s="81">
        <v>2094</v>
      </c>
      <c r="Z136" s="81">
        <v>4602</v>
      </c>
      <c r="AA136" s="81">
        <v>2163</v>
      </c>
      <c r="AB136" s="81">
        <v>6997</v>
      </c>
      <c r="AC136" s="81">
        <v>0</v>
      </c>
      <c r="AD136" s="81">
        <v>1.0915669496976881</v>
      </c>
      <c r="AE136" s="82"/>
      <c r="AF136" s="81">
        <v>20958168.873594679</v>
      </c>
      <c r="AG136" s="81">
        <v>517252.60687044082</v>
      </c>
      <c r="AH136" s="81">
        <v>1666188.43654307</v>
      </c>
      <c r="AI136" s="81">
        <v>7801862.0097683584</v>
      </c>
      <c r="AJ136" s="81">
        <v>9231666.4468949977</v>
      </c>
      <c r="AK136" s="81">
        <v>0</v>
      </c>
      <c r="AL136" s="81">
        <v>0</v>
      </c>
      <c r="AM136" s="81">
        <v>961156.07458147733</v>
      </c>
      <c r="AN136" s="81">
        <v>0</v>
      </c>
      <c r="AO136" s="81">
        <v>0</v>
      </c>
      <c r="AP136" s="82"/>
      <c r="AQ136" s="81">
        <v>175</v>
      </c>
      <c r="AR136" s="81">
        <v>34</v>
      </c>
      <c r="AS136" s="81">
        <v>0</v>
      </c>
      <c r="AT136" s="81">
        <v>0</v>
      </c>
      <c r="AU136" s="81">
        <v>0</v>
      </c>
      <c r="AV136" s="81">
        <v>0</v>
      </c>
      <c r="AW136" s="81" t="s">
        <v>564</v>
      </c>
      <c r="AX136" s="82"/>
      <c r="AY136" s="81">
        <v>823.9</v>
      </c>
      <c r="AZ136" s="81">
        <v>6056.4</v>
      </c>
      <c r="BA136" s="81">
        <v>0</v>
      </c>
      <c r="BB136" s="81">
        <v>0</v>
      </c>
      <c r="BC136" s="81">
        <v>0</v>
      </c>
      <c r="BD136" s="81">
        <v>0</v>
      </c>
      <c r="BE136" s="81" t="s">
        <v>564</v>
      </c>
      <c r="BF136" s="82"/>
      <c r="BG136" s="81">
        <v>3.6320000000000001</v>
      </c>
      <c r="BH136" s="81">
        <v>0</v>
      </c>
      <c r="BI136" s="81">
        <v>6.0110000000000001</v>
      </c>
      <c r="BJ136" s="81">
        <v>0</v>
      </c>
      <c r="BK136" s="81">
        <v>0</v>
      </c>
      <c r="BL136" s="81">
        <v>0</v>
      </c>
      <c r="BM136" s="82"/>
      <c r="BN136" s="81">
        <v>1</v>
      </c>
      <c r="BO136" s="81">
        <v>0</v>
      </c>
      <c r="BP136" s="81">
        <v>1</v>
      </c>
      <c r="BQ136" s="81">
        <v>0</v>
      </c>
      <c r="BR136" s="81">
        <v>0</v>
      </c>
      <c r="BS136" s="81">
        <v>0</v>
      </c>
      <c r="BT136"/>
      <c r="BU136" s="80">
        <v>9.6430000000000007</v>
      </c>
      <c r="BV136" s="80">
        <v>0</v>
      </c>
      <c r="BW136" s="80">
        <v>0</v>
      </c>
      <c r="BX136" s="80">
        <v>0</v>
      </c>
      <c r="BY136" s="80">
        <v>0</v>
      </c>
      <c r="BZ136" s="80">
        <v>0</v>
      </c>
      <c r="CA136" s="80">
        <v>0</v>
      </c>
      <c r="CB136" s="80">
        <v>0</v>
      </c>
      <c r="CC136" s="80">
        <v>0</v>
      </c>
    </row>
    <row r="137" spans="1:81">
      <c r="A137" s="80" t="s">
        <v>2033</v>
      </c>
      <c r="B137" s="80">
        <v>185</v>
      </c>
      <c r="C137" s="80">
        <v>15</v>
      </c>
      <c r="D137" s="80">
        <v>11</v>
      </c>
      <c r="E137" s="80">
        <v>2018</v>
      </c>
      <c r="F137" s="80" t="s">
        <v>93</v>
      </c>
      <c r="G137" s="80" t="s">
        <v>2018</v>
      </c>
      <c r="H137" s="80" t="s">
        <v>2019</v>
      </c>
      <c r="I137" s="177"/>
      <c r="J137" s="81">
        <v>29.649440757975341</v>
      </c>
      <c r="K137" s="81">
        <v>0.66606892965758435</v>
      </c>
      <c r="L137" s="81">
        <v>9.5158532191447254</v>
      </c>
      <c r="M137" s="81">
        <v>5.661986516710459</v>
      </c>
      <c r="N137" s="81">
        <v>6.9625136550156759</v>
      </c>
      <c r="O137" s="81">
        <v>7.5212689279811302</v>
      </c>
      <c r="P137" s="81">
        <v>10.257633571391295</v>
      </c>
      <c r="Q137" s="81">
        <v>0.43681195904564801</v>
      </c>
      <c r="R137" s="81">
        <v>0</v>
      </c>
      <c r="S137" s="81">
        <v>1.0433806887555936</v>
      </c>
      <c r="T137" s="82"/>
      <c r="U137" s="81">
        <v>2616077</v>
      </c>
      <c r="V137" s="81">
        <v>292</v>
      </c>
      <c r="W137" s="81">
        <v>172</v>
      </c>
      <c r="X137" s="81">
        <v>1315</v>
      </c>
      <c r="Y137" s="81">
        <v>2079</v>
      </c>
      <c r="Z137" s="81">
        <v>4583</v>
      </c>
      <c r="AA137" s="81">
        <v>2146</v>
      </c>
      <c r="AB137" s="81">
        <v>6892</v>
      </c>
      <c r="AC137" s="81">
        <v>0</v>
      </c>
      <c r="AD137" s="81">
        <v>1.0433806887555941</v>
      </c>
      <c r="AE137" s="82"/>
      <c r="AF137" s="81">
        <v>16831116.133586619</v>
      </c>
      <c r="AG137" s="81">
        <v>456555.42277876381</v>
      </c>
      <c r="AH137" s="81">
        <v>1565151.038141917</v>
      </c>
      <c r="AI137" s="81">
        <v>7424496.5354021452</v>
      </c>
      <c r="AJ137" s="81">
        <v>9129514.0784962587</v>
      </c>
      <c r="AK137" s="81">
        <v>0</v>
      </c>
      <c r="AL137" s="81">
        <v>0</v>
      </c>
      <c r="AM137" s="81">
        <v>948691.45502468396</v>
      </c>
      <c r="AN137" s="81">
        <v>0</v>
      </c>
      <c r="AO137" s="81">
        <v>0</v>
      </c>
      <c r="AP137" s="82"/>
      <c r="AQ137" s="81">
        <v>188</v>
      </c>
      <c r="AR137" s="81">
        <v>39</v>
      </c>
      <c r="AS137" s="81">
        <v>0</v>
      </c>
      <c r="AT137" s="81">
        <v>0</v>
      </c>
      <c r="AU137" s="81">
        <v>0</v>
      </c>
      <c r="AV137" s="81">
        <v>0</v>
      </c>
      <c r="AW137" s="81" t="s">
        <v>564</v>
      </c>
      <c r="AX137" s="82"/>
      <c r="AY137" s="81">
        <v>892.8</v>
      </c>
      <c r="AZ137" s="81">
        <v>8214</v>
      </c>
      <c r="BA137" s="81">
        <v>0</v>
      </c>
      <c r="BB137" s="81">
        <v>0</v>
      </c>
      <c r="BC137" s="81">
        <v>0</v>
      </c>
      <c r="BD137" s="81">
        <v>0</v>
      </c>
      <c r="BE137" s="81" t="s">
        <v>564</v>
      </c>
      <c r="BF137" s="82"/>
      <c r="BG137" s="81">
        <v>3.7050000000000001</v>
      </c>
      <c r="BH137" s="81">
        <v>0</v>
      </c>
      <c r="BI137" s="81">
        <v>6.593</v>
      </c>
      <c r="BJ137" s="81">
        <v>0</v>
      </c>
      <c r="BK137" s="81">
        <v>0</v>
      </c>
      <c r="BL137" s="81">
        <v>0</v>
      </c>
      <c r="BM137" s="82"/>
      <c r="BN137" s="81">
        <v>1</v>
      </c>
      <c r="BO137" s="81">
        <v>0</v>
      </c>
      <c r="BP137" s="81">
        <v>1</v>
      </c>
      <c r="BQ137" s="81">
        <v>0</v>
      </c>
      <c r="BR137" s="81">
        <v>0</v>
      </c>
      <c r="BS137" s="81">
        <v>0</v>
      </c>
      <c r="BT137"/>
      <c r="BU137" s="80">
        <v>10.298</v>
      </c>
      <c r="BV137" s="80">
        <v>0</v>
      </c>
      <c r="BW137" s="80">
        <v>0</v>
      </c>
      <c r="BX137" s="80">
        <v>0</v>
      </c>
      <c r="BY137" s="80">
        <v>0</v>
      </c>
      <c r="BZ137" s="80">
        <v>0</v>
      </c>
      <c r="CA137" s="80">
        <v>0</v>
      </c>
      <c r="CB137" s="80">
        <v>0</v>
      </c>
      <c r="CC137" s="80">
        <v>0</v>
      </c>
    </row>
    <row r="138" spans="1:81">
      <c r="A138" s="80" t="s">
        <v>2034</v>
      </c>
      <c r="B138" s="80">
        <v>186</v>
      </c>
      <c r="C138" s="80">
        <v>16</v>
      </c>
      <c r="D138" s="80">
        <v>11</v>
      </c>
      <c r="E138" s="80">
        <v>2019</v>
      </c>
      <c r="F138" s="80" t="s">
        <v>73</v>
      </c>
      <c r="G138" s="80" t="s">
        <v>2018</v>
      </c>
      <c r="H138" s="80" t="s">
        <v>2019</v>
      </c>
      <c r="I138" s="177"/>
      <c r="J138" s="81">
        <v>26.573127647915179</v>
      </c>
      <c r="K138" s="81">
        <v>0.62023488737232135</v>
      </c>
      <c r="L138" s="81">
        <v>9.6192831175638691</v>
      </c>
      <c r="M138" s="81">
        <v>5.4136820909573826</v>
      </c>
      <c r="N138" s="81">
        <v>6.1347631032001146</v>
      </c>
      <c r="O138" s="81">
        <v>7.318687711830111</v>
      </c>
      <c r="P138" s="81">
        <v>10.185691412882552</v>
      </c>
      <c r="Q138" s="81">
        <v>0.41832388687304656</v>
      </c>
      <c r="R138" s="81">
        <v>0</v>
      </c>
      <c r="S138" s="81">
        <v>1.1070446187032517</v>
      </c>
      <c r="T138" s="82"/>
      <c r="U138" s="81">
        <v>2411994</v>
      </c>
      <c r="V138" s="81">
        <v>292</v>
      </c>
      <c r="W138" s="81">
        <v>172</v>
      </c>
      <c r="X138" s="81">
        <v>1315</v>
      </c>
      <c r="Y138" s="81">
        <v>2098</v>
      </c>
      <c r="Z138" s="81">
        <v>4582</v>
      </c>
      <c r="AA138" s="81">
        <v>2115</v>
      </c>
      <c r="AB138" s="81">
        <v>6779</v>
      </c>
      <c r="AC138" s="81">
        <v>0</v>
      </c>
      <c r="AD138" s="81">
        <v>1.1070446187032521</v>
      </c>
      <c r="AE138" s="82"/>
      <c r="AF138" s="81">
        <v>15703755.62464666</v>
      </c>
      <c r="AG138" s="81">
        <v>445320.77027381881</v>
      </c>
      <c r="AH138" s="81">
        <v>1698130.8194483111</v>
      </c>
      <c r="AI138" s="81">
        <v>7412823.7852616422</v>
      </c>
      <c r="AJ138" s="81">
        <v>7999797.1285153348</v>
      </c>
      <c r="AK138" s="81">
        <v>0</v>
      </c>
      <c r="AL138" s="81">
        <v>0</v>
      </c>
      <c r="AM138" s="81">
        <v>923248.76771532244</v>
      </c>
      <c r="AN138" s="81">
        <v>0</v>
      </c>
      <c r="AO138" s="81">
        <v>0</v>
      </c>
      <c r="AP138" s="82"/>
      <c r="AQ138" s="81">
        <v>196</v>
      </c>
      <c r="AR138" s="81">
        <v>40</v>
      </c>
      <c r="AS138" s="81">
        <v>0</v>
      </c>
      <c r="AT138" s="81">
        <v>0</v>
      </c>
      <c r="AU138" s="81">
        <v>0</v>
      </c>
      <c r="AV138" s="81">
        <v>0</v>
      </c>
      <c r="AW138" s="81" t="s">
        <v>564</v>
      </c>
      <c r="AX138" s="82"/>
      <c r="AY138" s="81">
        <v>932.5</v>
      </c>
      <c r="AZ138" s="81">
        <v>8263.6</v>
      </c>
      <c r="BA138" s="81">
        <v>0</v>
      </c>
      <c r="BB138" s="81">
        <v>0</v>
      </c>
      <c r="BC138" s="81">
        <v>0</v>
      </c>
      <c r="BD138" s="81">
        <v>0</v>
      </c>
      <c r="BE138" s="81" t="s">
        <v>564</v>
      </c>
      <c r="BF138" s="82"/>
      <c r="BG138" s="81">
        <v>3.9380000000000002</v>
      </c>
      <c r="BH138" s="81">
        <v>3.13</v>
      </c>
      <c r="BI138" s="81">
        <v>0</v>
      </c>
      <c r="BJ138" s="81">
        <v>0</v>
      </c>
      <c r="BK138" s="81">
        <v>0</v>
      </c>
      <c r="BL138" s="81">
        <v>0</v>
      </c>
      <c r="BM138" s="82"/>
      <c r="BN138" s="81">
        <v>1</v>
      </c>
      <c r="BO138" s="81">
        <v>1</v>
      </c>
      <c r="BP138" s="81">
        <v>0</v>
      </c>
      <c r="BQ138" s="81">
        <v>0</v>
      </c>
      <c r="BR138" s="81">
        <v>0</v>
      </c>
      <c r="BS138" s="81">
        <v>0</v>
      </c>
      <c r="BT138"/>
      <c r="BU138" s="80">
        <v>7.0679999999999996</v>
      </c>
      <c r="BV138" s="80">
        <v>0</v>
      </c>
      <c r="BW138" s="80">
        <v>0</v>
      </c>
      <c r="BX138" s="80">
        <v>0</v>
      </c>
      <c r="BY138" s="80">
        <v>0</v>
      </c>
      <c r="BZ138" s="80">
        <v>0</v>
      </c>
      <c r="CA138" s="80">
        <v>0</v>
      </c>
      <c r="CB138" s="80">
        <v>0</v>
      </c>
      <c r="CC138" s="80">
        <v>0</v>
      </c>
    </row>
    <row r="139" spans="1:81">
      <c r="A139" s="80" t="s">
        <v>2035</v>
      </c>
      <c r="B139" s="80">
        <v>187</v>
      </c>
      <c r="C139" s="80">
        <v>17</v>
      </c>
      <c r="D139" s="80">
        <v>11</v>
      </c>
      <c r="E139" s="80">
        <v>2020</v>
      </c>
      <c r="F139" s="80" t="s">
        <v>218</v>
      </c>
      <c r="G139" s="80" t="s">
        <v>2018</v>
      </c>
      <c r="H139" s="80" t="s">
        <v>2019</v>
      </c>
      <c r="I139" s="177"/>
      <c r="J139" s="81">
        <v>22.17629671425146</v>
      </c>
      <c r="K139" s="81">
        <v>0.61052505871119911</v>
      </c>
      <c r="L139" s="81">
        <v>16.550345095638516</v>
      </c>
      <c r="M139" s="81">
        <v>4.9563231718855123</v>
      </c>
      <c r="N139" s="81">
        <v>6.2555479592043852</v>
      </c>
      <c r="O139" s="81">
        <v>6.3828179294709493</v>
      </c>
      <c r="P139" s="81">
        <v>9.4680037542221562</v>
      </c>
      <c r="Q139" s="81">
        <v>0.39198716115501259</v>
      </c>
      <c r="R139" s="81">
        <v>0</v>
      </c>
      <c r="S139" s="81">
        <v>1.018088877074057</v>
      </c>
      <c r="T139" s="82"/>
      <c r="U139" s="81">
        <v>2163510</v>
      </c>
      <c r="V139" s="81">
        <v>276</v>
      </c>
      <c r="W139" s="81">
        <v>407</v>
      </c>
      <c r="X139" s="81">
        <v>1413</v>
      </c>
      <c r="Y139" s="81">
        <v>2079</v>
      </c>
      <c r="Z139" s="81">
        <v>4561</v>
      </c>
      <c r="AA139" s="81">
        <v>2136</v>
      </c>
      <c r="AB139" s="81">
        <v>6648</v>
      </c>
      <c r="AC139" s="81">
        <v>0</v>
      </c>
      <c r="AD139" s="81">
        <v>1.018088877074057</v>
      </c>
      <c r="AE139" s="82"/>
      <c r="AF139" s="81">
        <v>13598841.770573709</v>
      </c>
      <c r="AG139" s="81">
        <v>426741.30140038521</v>
      </c>
      <c r="AH139" s="81">
        <v>3150434.0097519667</v>
      </c>
      <c r="AI139" s="81">
        <v>7166476.4836609196</v>
      </c>
      <c r="AJ139" s="81">
        <v>8174249.4044406796</v>
      </c>
      <c r="AK139" s="81"/>
      <c r="AL139" s="81"/>
      <c r="AM139" s="81">
        <v>867637.86082051857</v>
      </c>
      <c r="AN139" s="81"/>
      <c r="AO139" s="81"/>
      <c r="AP139" s="82"/>
      <c r="AQ139" s="81">
        <v>201</v>
      </c>
      <c r="AR139" s="81">
        <v>42</v>
      </c>
      <c r="AS139" s="81">
        <v>0</v>
      </c>
      <c r="AT139" s="81">
        <v>0</v>
      </c>
      <c r="AU139" s="81">
        <v>0</v>
      </c>
      <c r="AV139" s="81">
        <v>0</v>
      </c>
      <c r="AW139" s="81">
        <v>0</v>
      </c>
      <c r="AX139" s="82"/>
      <c r="AY139" s="81">
        <v>965.49999999999989</v>
      </c>
      <c r="AZ139" s="81">
        <v>8362.6</v>
      </c>
      <c r="BA139" s="81">
        <v>0</v>
      </c>
      <c r="BB139" s="81">
        <v>0</v>
      </c>
      <c r="BC139" s="81">
        <v>0</v>
      </c>
      <c r="BD139" s="81">
        <v>0</v>
      </c>
      <c r="BE139" s="81">
        <v>0</v>
      </c>
      <c r="BF139" s="82"/>
      <c r="BG139" s="81">
        <v>3.1669999999999998</v>
      </c>
      <c r="BH139" s="81">
        <v>0</v>
      </c>
      <c r="BI139" s="81">
        <v>5.7279999999999998</v>
      </c>
      <c r="BJ139" s="81">
        <v>0</v>
      </c>
      <c r="BK139" s="81">
        <v>0</v>
      </c>
      <c r="BL139" s="81">
        <v>0</v>
      </c>
      <c r="BM139" s="82"/>
      <c r="BN139" s="81">
        <v>1</v>
      </c>
      <c r="BO139" s="81">
        <v>0</v>
      </c>
      <c r="BP139" s="81">
        <v>1</v>
      </c>
      <c r="BQ139" s="81">
        <v>0</v>
      </c>
      <c r="BR139" s="81">
        <v>0</v>
      </c>
      <c r="BS139" s="81">
        <v>0</v>
      </c>
      <c r="BT139"/>
      <c r="BU139" s="80">
        <v>8.8949999999999996</v>
      </c>
      <c r="BV139" s="80">
        <v>0</v>
      </c>
      <c r="BW139" s="80">
        <v>0</v>
      </c>
      <c r="BX139" s="80">
        <v>0</v>
      </c>
      <c r="BY139" s="80">
        <v>0</v>
      </c>
      <c r="BZ139" s="80">
        <v>0</v>
      </c>
      <c r="CA139" s="80">
        <v>0</v>
      </c>
      <c r="CB139" s="80">
        <v>0</v>
      </c>
      <c r="CC139" s="80">
        <v>0</v>
      </c>
    </row>
    <row r="140" spans="1:81">
      <c r="A140" s="80" t="s">
        <v>2036</v>
      </c>
      <c r="B140" s="80">
        <v>187</v>
      </c>
      <c r="C140" s="80">
        <v>18</v>
      </c>
      <c r="D140" s="80">
        <v>11</v>
      </c>
      <c r="E140" s="80">
        <v>2021</v>
      </c>
      <c r="F140" s="80" t="s">
        <v>75</v>
      </c>
      <c r="G140" s="174" t="s">
        <v>2018</v>
      </c>
      <c r="H140" s="80" t="s">
        <v>2019</v>
      </c>
      <c r="I140" s="177"/>
      <c r="J140" s="81">
        <v>21.741167598262898</v>
      </c>
      <c r="K140" s="81">
        <v>0.65319753000015879</v>
      </c>
      <c r="L140" s="81">
        <v>16.505875489757155</v>
      </c>
      <c r="M140" s="81">
        <v>5.5910016157521625</v>
      </c>
      <c r="N140" s="81">
        <v>5.6798947349831108</v>
      </c>
      <c r="O140" s="81">
        <v>6.1226955949023676</v>
      </c>
      <c r="P140" s="81">
        <v>9.7405605669458595</v>
      </c>
      <c r="Q140" s="81">
        <v>0.38923247783562714</v>
      </c>
      <c r="R140" s="81">
        <v>0</v>
      </c>
      <c r="S140" s="81">
        <v>0.85048870749121097</v>
      </c>
      <c r="T140" s="82"/>
      <c r="U140" s="81">
        <v>2235800</v>
      </c>
      <c r="V140" s="81">
        <v>276</v>
      </c>
      <c r="W140" s="81">
        <v>407</v>
      </c>
      <c r="X140" s="81">
        <v>1413</v>
      </c>
      <c r="Y140" s="81">
        <v>2080</v>
      </c>
      <c r="Z140" s="81">
        <v>4505</v>
      </c>
      <c r="AA140" s="81">
        <v>2143</v>
      </c>
      <c r="AB140" s="81">
        <v>6523</v>
      </c>
      <c r="AC140" s="81">
        <v>0</v>
      </c>
      <c r="AD140" s="81">
        <v>0.85048870749121097</v>
      </c>
      <c r="AE140" s="82"/>
      <c r="AF140" s="81">
        <v>13976627.641416933</v>
      </c>
      <c r="AG140" s="81">
        <v>453896.26554806391</v>
      </c>
      <c r="AH140" s="81">
        <v>2640604.9878667356</v>
      </c>
      <c r="AI140" s="81">
        <v>8224262.601857367</v>
      </c>
      <c r="AJ140" s="81">
        <v>7372081.2807191173</v>
      </c>
      <c r="AK140" s="81">
        <v>0</v>
      </c>
      <c r="AL140" s="81">
        <v>0</v>
      </c>
      <c r="AM140" s="81">
        <v>856234.34017029847</v>
      </c>
      <c r="AN140" s="81">
        <v>0</v>
      </c>
      <c r="AO140" s="81">
        <v>0</v>
      </c>
      <c r="AP140" s="82"/>
      <c r="AQ140" s="81">
        <v>211</v>
      </c>
      <c r="AR140" s="81">
        <v>48</v>
      </c>
      <c r="AS140" s="81">
        <v>0</v>
      </c>
      <c r="AT140" s="81">
        <v>0</v>
      </c>
      <c r="AU140" s="81">
        <v>0</v>
      </c>
      <c r="AV140" s="81">
        <v>0</v>
      </c>
      <c r="AW140" s="81"/>
      <c r="AX140" s="82"/>
      <c r="AY140" s="81">
        <v>1028.5999999999999</v>
      </c>
      <c r="AZ140" s="81">
        <v>8648.6</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2037</v>
      </c>
      <c r="B141" s="80">
        <v>187</v>
      </c>
      <c r="C141" s="80">
        <v>19</v>
      </c>
      <c r="D141" s="80">
        <v>11</v>
      </c>
      <c r="E141" s="80">
        <v>2022</v>
      </c>
      <c r="F141" s="80" t="s">
        <v>568</v>
      </c>
      <c r="G141" s="174" t="s">
        <v>2018</v>
      </c>
      <c r="H141" s="80" t="s">
        <v>2019</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220</v>
      </c>
      <c r="AR141" s="81">
        <v>50</v>
      </c>
      <c r="AS141" s="81">
        <v>0</v>
      </c>
      <c r="AT141" s="81">
        <v>0</v>
      </c>
      <c r="AU141" s="81">
        <v>0</v>
      </c>
      <c r="AV141" s="81">
        <v>0</v>
      </c>
      <c r="AW141" s="81"/>
      <c r="AX141" s="82"/>
      <c r="AY141" s="81">
        <v>1073.0999999999999</v>
      </c>
      <c r="AZ141" s="81">
        <v>8747.6</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2038</v>
      </c>
      <c r="B142" s="80">
        <v>443</v>
      </c>
      <c r="C142" s="80">
        <v>1</v>
      </c>
      <c r="D142" s="80">
        <v>27</v>
      </c>
      <c r="E142" s="80">
        <v>1990</v>
      </c>
      <c r="F142" s="80" t="s">
        <v>562</v>
      </c>
      <c r="G142" s="80" t="s">
        <v>1676</v>
      </c>
      <c r="H142" s="80" t="s">
        <v>1677</v>
      </c>
      <c r="I142" s="177"/>
      <c r="J142" s="81">
        <v>3.8875282705532794</v>
      </c>
      <c r="K142" s="81">
        <v>3.3010858013264941</v>
      </c>
      <c r="L142" s="81">
        <v>3.6763082083650787</v>
      </c>
      <c r="M142" s="81">
        <v>4.8311227574750335</v>
      </c>
      <c r="N142" s="81">
        <v>12.032184239152308</v>
      </c>
      <c r="O142" s="81">
        <v>6.6300084376181827</v>
      </c>
      <c r="P142" s="81">
        <v>10.485517626815014</v>
      </c>
      <c r="Q142" s="81">
        <v>0.54118462415634905</v>
      </c>
      <c r="R142" s="81">
        <v>0</v>
      </c>
      <c r="S142" s="81">
        <v>0.44069324639900403</v>
      </c>
      <c r="T142" s="82"/>
      <c r="U142" s="81">
        <v>109148</v>
      </c>
      <c r="V142" s="81">
        <v>604</v>
      </c>
      <c r="W142" s="81">
        <v>43</v>
      </c>
      <c r="X142" s="81">
        <v>1620</v>
      </c>
      <c r="Y142" s="81">
        <v>2574</v>
      </c>
      <c r="Z142" s="81">
        <v>2727</v>
      </c>
      <c r="AA142" s="81">
        <v>2546</v>
      </c>
      <c r="AB142" s="81">
        <v>8787</v>
      </c>
      <c r="AC142" s="81">
        <v>0</v>
      </c>
      <c r="AD142" s="81">
        <v>0.44069324639900403</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2039</v>
      </c>
      <c r="B143" s="80">
        <v>444</v>
      </c>
      <c r="C143" s="80">
        <v>2</v>
      </c>
      <c r="D143" s="80">
        <v>27</v>
      </c>
      <c r="E143" s="80">
        <v>2005</v>
      </c>
      <c r="F143" s="80" t="s">
        <v>565</v>
      </c>
      <c r="G143" s="80" t="s">
        <v>1676</v>
      </c>
      <c r="H143" s="80" t="s">
        <v>1677</v>
      </c>
      <c r="I143" s="177"/>
      <c r="J143" s="81">
        <v>1.9354791066136798</v>
      </c>
      <c r="K143" s="81">
        <v>1.6325897456006666</v>
      </c>
      <c r="L143" s="81">
        <v>4.3919485132497735</v>
      </c>
      <c r="M143" s="81">
        <v>8.1405385989024879</v>
      </c>
      <c r="N143" s="81">
        <v>14.69994156409248</v>
      </c>
      <c r="O143" s="81">
        <v>8.3367289791441301</v>
      </c>
      <c r="P143" s="81">
        <v>8.9208490632527067</v>
      </c>
      <c r="Q143" s="81">
        <v>0.45234785661679577</v>
      </c>
      <c r="R143" s="81">
        <v>0</v>
      </c>
      <c r="S143" s="81">
        <v>0</v>
      </c>
      <c r="T143" s="82"/>
      <c r="U143" s="81">
        <v>59778</v>
      </c>
      <c r="V143" s="81">
        <v>498</v>
      </c>
      <c r="W143" s="81">
        <v>39</v>
      </c>
      <c r="X143" s="81">
        <v>1322</v>
      </c>
      <c r="Y143" s="81">
        <v>2997</v>
      </c>
      <c r="Z143" s="81">
        <v>3968</v>
      </c>
      <c r="AA143" s="81">
        <v>1774</v>
      </c>
      <c r="AB143" s="81">
        <v>7678</v>
      </c>
      <c r="AC143" s="81">
        <v>0</v>
      </c>
      <c r="AD143" s="81">
        <v>0</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2040</v>
      </c>
      <c r="B144" s="80">
        <v>445</v>
      </c>
      <c r="C144" s="80">
        <v>3</v>
      </c>
      <c r="D144" s="80">
        <v>27</v>
      </c>
      <c r="E144" s="80">
        <v>2006</v>
      </c>
      <c r="F144" s="80" t="s">
        <v>566</v>
      </c>
      <c r="G144" s="80" t="s">
        <v>1676</v>
      </c>
      <c r="H144" s="80" t="s">
        <v>1677</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2041</v>
      </c>
      <c r="B145" s="80">
        <v>446</v>
      </c>
      <c r="C145" s="80">
        <v>4</v>
      </c>
      <c r="D145" s="80">
        <v>27</v>
      </c>
      <c r="E145" s="80">
        <v>2007</v>
      </c>
      <c r="F145" s="80" t="s">
        <v>567</v>
      </c>
      <c r="G145" s="80" t="s">
        <v>1676</v>
      </c>
      <c r="H145" s="80" t="s">
        <v>1677</v>
      </c>
      <c r="I145" s="177"/>
      <c r="J145" s="81">
        <v>1.8567174791191727</v>
      </c>
      <c r="K145" s="81">
        <v>1.3975886580021408</v>
      </c>
      <c r="L145" s="81">
        <v>1.9696515978019655</v>
      </c>
      <c r="M145" s="81">
        <v>9.6946793968878318</v>
      </c>
      <c r="N145" s="81">
        <v>14.627115682970221</v>
      </c>
      <c r="O145" s="81">
        <v>7.9488062130003883</v>
      </c>
      <c r="P145" s="81">
        <v>8.7985019300981531</v>
      </c>
      <c r="Q145" s="81">
        <v>0.4663471863416962</v>
      </c>
      <c r="R145" s="81">
        <v>0</v>
      </c>
      <c r="S145" s="81">
        <v>0</v>
      </c>
      <c r="T145" s="82"/>
      <c r="U145" s="81">
        <v>60975</v>
      </c>
      <c r="V145" s="81">
        <v>465</v>
      </c>
      <c r="W145" s="81">
        <v>24</v>
      </c>
      <c r="X145" s="81">
        <v>1972</v>
      </c>
      <c r="Y145" s="81">
        <v>2990</v>
      </c>
      <c r="Z145" s="81">
        <v>3933</v>
      </c>
      <c r="AA145" s="81">
        <v>1723</v>
      </c>
      <c r="AB145" s="81">
        <v>7497</v>
      </c>
      <c r="AC145" s="81">
        <v>0</v>
      </c>
      <c r="AD145" s="81">
        <v>0</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2042</v>
      </c>
      <c r="B146" s="80">
        <v>447</v>
      </c>
      <c r="C146" s="80">
        <v>5</v>
      </c>
      <c r="D146" s="80">
        <v>27</v>
      </c>
      <c r="E146" s="80">
        <v>2008</v>
      </c>
      <c r="F146" s="80" t="s">
        <v>84</v>
      </c>
      <c r="G146" s="80" t="s">
        <v>1676</v>
      </c>
      <c r="H146" s="80" t="s">
        <v>1677</v>
      </c>
      <c r="I146" s="177"/>
      <c r="J146" s="81">
        <v>1.4615035679838357</v>
      </c>
      <c r="K146" s="81">
        <v>1.2266041318739069</v>
      </c>
      <c r="L146" s="81">
        <v>1.700719816250132</v>
      </c>
      <c r="M146" s="81">
        <v>11.343713683244781</v>
      </c>
      <c r="N146" s="81">
        <v>14.853743121465305</v>
      </c>
      <c r="O146" s="81">
        <v>7.7632355801568638</v>
      </c>
      <c r="P146" s="81">
        <v>8.6762597352708735</v>
      </c>
      <c r="Q146" s="81">
        <v>0.45268809036827939</v>
      </c>
      <c r="R146" s="81">
        <v>0</v>
      </c>
      <c r="S146" s="81">
        <v>0</v>
      </c>
      <c r="T146" s="82"/>
      <c r="U146" s="81">
        <v>50429</v>
      </c>
      <c r="V146" s="81">
        <v>465</v>
      </c>
      <c r="W146" s="81">
        <v>24</v>
      </c>
      <c r="X146" s="81">
        <v>1972</v>
      </c>
      <c r="Y146" s="81">
        <v>2996</v>
      </c>
      <c r="Z146" s="81">
        <v>3976</v>
      </c>
      <c r="AA146" s="81">
        <v>1701</v>
      </c>
      <c r="AB146" s="81">
        <v>7397</v>
      </c>
      <c r="AC146" s="81">
        <v>0</v>
      </c>
      <c r="AD146" s="81">
        <v>0</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2043</v>
      </c>
      <c r="B147" s="80">
        <v>448</v>
      </c>
      <c r="C147" s="80">
        <v>6</v>
      </c>
      <c r="D147" s="80">
        <v>27</v>
      </c>
      <c r="E147" s="80">
        <v>2009</v>
      </c>
      <c r="F147" s="80" t="s">
        <v>85</v>
      </c>
      <c r="G147" s="80" t="s">
        <v>1676</v>
      </c>
      <c r="H147" s="80" t="s">
        <v>1677</v>
      </c>
      <c r="I147" s="177"/>
      <c r="J147" s="81">
        <v>1.5646110277652643</v>
      </c>
      <c r="K147" s="81">
        <v>0.83566398513771367</v>
      </c>
      <c r="L147" s="81">
        <v>2.9682958061187974</v>
      </c>
      <c r="M147" s="81">
        <v>9.2373071529652346</v>
      </c>
      <c r="N147" s="81">
        <v>12.749797049195008</v>
      </c>
      <c r="O147" s="81">
        <v>7.8433401257590463</v>
      </c>
      <c r="P147" s="81">
        <v>8.4861243482712858</v>
      </c>
      <c r="Q147" s="81">
        <v>0.42540209424856035</v>
      </c>
      <c r="R147" s="81">
        <v>0</v>
      </c>
      <c r="S147" s="81">
        <v>0</v>
      </c>
      <c r="T147" s="82"/>
      <c r="U147" s="81">
        <v>54519</v>
      </c>
      <c r="V147" s="81">
        <v>388</v>
      </c>
      <c r="W147" s="81">
        <v>48</v>
      </c>
      <c r="X147" s="81">
        <v>2028</v>
      </c>
      <c r="Y147" s="81">
        <v>2994</v>
      </c>
      <c r="Z147" s="81">
        <v>3965</v>
      </c>
      <c r="AA147" s="81">
        <v>1708</v>
      </c>
      <c r="AB147" s="81">
        <v>7297</v>
      </c>
      <c r="AC147" s="81">
        <v>0</v>
      </c>
      <c r="AD147" s="81">
        <v>0</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0</v>
      </c>
      <c r="BL147" s="81">
        <v>0</v>
      </c>
      <c r="BM147" s="82"/>
      <c r="BN147" s="81">
        <v>0</v>
      </c>
      <c r="BO147" s="81">
        <v>0</v>
      </c>
      <c r="BP147" s="81">
        <v>0</v>
      </c>
      <c r="BQ147" s="81">
        <v>0</v>
      </c>
      <c r="BR147" s="81">
        <v>0</v>
      </c>
      <c r="BS147" s="81">
        <v>0</v>
      </c>
      <c r="BT147"/>
      <c r="BU147" s="80"/>
      <c r="BV147" s="80"/>
      <c r="BW147" s="80"/>
      <c r="BX147" s="80"/>
      <c r="BY147" s="80"/>
      <c r="BZ147" s="80"/>
      <c r="CA147" s="80"/>
      <c r="CB147" s="80"/>
      <c r="CC147" s="80"/>
    </row>
    <row r="148" spans="1:81">
      <c r="A148" s="80" t="s">
        <v>2044</v>
      </c>
      <c r="B148" s="80">
        <v>449</v>
      </c>
      <c r="C148" s="80">
        <v>7</v>
      </c>
      <c r="D148" s="80">
        <v>27</v>
      </c>
      <c r="E148" s="80">
        <v>2010</v>
      </c>
      <c r="F148" s="80" t="s">
        <v>86</v>
      </c>
      <c r="G148" s="80" t="s">
        <v>1676</v>
      </c>
      <c r="H148" s="80" t="s">
        <v>1677</v>
      </c>
      <c r="I148" s="177"/>
      <c r="J148" s="81">
        <v>1.427799680910115</v>
      </c>
      <c r="K148" s="81">
        <v>0.87151917178609828</v>
      </c>
      <c r="L148" s="81">
        <v>2.7023431897998078</v>
      </c>
      <c r="M148" s="81">
        <v>8.2686782091930979</v>
      </c>
      <c r="N148" s="81">
        <v>12.502786077046007</v>
      </c>
      <c r="O148" s="81">
        <v>7.7735893698825196</v>
      </c>
      <c r="P148" s="81">
        <v>8.5811852389392005</v>
      </c>
      <c r="Q148" s="81">
        <v>0.43738791577023589</v>
      </c>
      <c r="R148" s="81">
        <v>0</v>
      </c>
      <c r="S148" s="81">
        <v>0</v>
      </c>
      <c r="T148" s="82"/>
      <c r="U148" s="81">
        <v>55693</v>
      </c>
      <c r="V148" s="81">
        <v>388</v>
      </c>
      <c r="W148" s="81">
        <v>48</v>
      </c>
      <c r="X148" s="81">
        <v>2028</v>
      </c>
      <c r="Y148" s="81">
        <v>2986</v>
      </c>
      <c r="Z148" s="81">
        <v>3948</v>
      </c>
      <c r="AA148" s="81">
        <v>1684</v>
      </c>
      <c r="AB148" s="81">
        <v>7189</v>
      </c>
      <c r="AC148" s="81">
        <v>0</v>
      </c>
      <c r="AD148" s="81">
        <v>0</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0</v>
      </c>
      <c r="BK148" s="81">
        <v>0</v>
      </c>
      <c r="BL148" s="81">
        <v>0</v>
      </c>
      <c r="BM148" s="82"/>
      <c r="BN148" s="81">
        <v>0</v>
      </c>
      <c r="BO148" s="81">
        <v>0</v>
      </c>
      <c r="BP148" s="81">
        <v>0</v>
      </c>
      <c r="BQ148" s="81">
        <v>0</v>
      </c>
      <c r="BR148" s="81">
        <v>0</v>
      </c>
      <c r="BS148" s="81">
        <v>0</v>
      </c>
      <c r="BT148"/>
      <c r="BU148" s="80">
        <v>0</v>
      </c>
      <c r="BV148" s="80">
        <v>0</v>
      </c>
      <c r="BW148" s="80">
        <v>0</v>
      </c>
      <c r="BX148" s="80">
        <v>0</v>
      </c>
      <c r="BY148" s="80">
        <v>0</v>
      </c>
      <c r="BZ148" s="80">
        <v>0</v>
      </c>
      <c r="CA148" s="80">
        <v>0</v>
      </c>
      <c r="CB148" s="80">
        <v>0</v>
      </c>
      <c r="CC148" s="80">
        <v>0</v>
      </c>
    </row>
    <row r="149" spans="1:81">
      <c r="A149" s="80" t="s">
        <v>2045</v>
      </c>
      <c r="B149" s="80">
        <v>450</v>
      </c>
      <c r="C149" s="80">
        <v>8</v>
      </c>
      <c r="D149" s="80">
        <v>27</v>
      </c>
      <c r="E149" s="80">
        <v>2011</v>
      </c>
      <c r="F149" s="80" t="s">
        <v>87</v>
      </c>
      <c r="G149" s="80" t="s">
        <v>1676</v>
      </c>
      <c r="H149" s="80" t="s">
        <v>1677</v>
      </c>
      <c r="I149" s="177"/>
      <c r="J149" s="81">
        <v>0</v>
      </c>
      <c r="K149" s="81">
        <v>1.2211604679657884</v>
      </c>
      <c r="L149" s="81">
        <v>2.5214831018903658</v>
      </c>
      <c r="M149" s="81">
        <v>10.445665271321145</v>
      </c>
      <c r="N149" s="81">
        <v>14.832619657167285</v>
      </c>
      <c r="O149" s="81">
        <v>7.6429873374043611</v>
      </c>
      <c r="P149" s="81">
        <v>8.1896971351543879</v>
      </c>
      <c r="Q149" s="81">
        <v>0.49791515039590484</v>
      </c>
      <c r="R149" s="81">
        <v>0</v>
      </c>
      <c r="S149" s="81">
        <v>0</v>
      </c>
      <c r="T149" s="82"/>
      <c r="U149" s="81">
        <v>0</v>
      </c>
      <c r="V149" s="81">
        <v>388</v>
      </c>
      <c r="W149" s="81">
        <v>48</v>
      </c>
      <c r="X149" s="81">
        <v>2028</v>
      </c>
      <c r="Y149" s="81">
        <v>2943</v>
      </c>
      <c r="Z149" s="81">
        <v>3966</v>
      </c>
      <c r="AA149" s="81">
        <v>1655</v>
      </c>
      <c r="AB149" s="81">
        <v>7095</v>
      </c>
      <c r="AC149" s="81">
        <v>0</v>
      </c>
      <c r="AD149" s="81">
        <v>0</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0</v>
      </c>
      <c r="BK149" s="81">
        <v>0</v>
      </c>
      <c r="BL149" s="81">
        <v>0</v>
      </c>
      <c r="BM149" s="82"/>
      <c r="BN149" s="81">
        <v>0</v>
      </c>
      <c r="BO149" s="81">
        <v>0</v>
      </c>
      <c r="BP149" s="81">
        <v>0</v>
      </c>
      <c r="BQ149" s="81">
        <v>0</v>
      </c>
      <c r="BR149" s="81">
        <v>0</v>
      </c>
      <c r="BS149" s="81">
        <v>0</v>
      </c>
      <c r="BT149"/>
      <c r="BU149" s="80">
        <v>0</v>
      </c>
      <c r="BV149" s="80">
        <v>0</v>
      </c>
      <c r="BW149" s="80">
        <v>0</v>
      </c>
      <c r="BX149" s="80">
        <v>0</v>
      </c>
      <c r="BY149" s="80">
        <v>0</v>
      </c>
      <c r="BZ149" s="80">
        <v>0</v>
      </c>
      <c r="CA149" s="80">
        <v>0</v>
      </c>
      <c r="CB149" s="80">
        <v>0</v>
      </c>
      <c r="CC149" s="80">
        <v>0</v>
      </c>
    </row>
    <row r="150" spans="1:81">
      <c r="A150" s="80" t="s">
        <v>2046</v>
      </c>
      <c r="B150" s="80">
        <v>451</v>
      </c>
      <c r="C150" s="80">
        <v>9</v>
      </c>
      <c r="D150" s="80">
        <v>27</v>
      </c>
      <c r="E150" s="80">
        <v>2012</v>
      </c>
      <c r="F150" s="80" t="s">
        <v>88</v>
      </c>
      <c r="G150" s="80" t="s">
        <v>1676</v>
      </c>
      <c r="H150" s="80" t="s">
        <v>1677</v>
      </c>
      <c r="I150" s="177"/>
      <c r="J150" s="81">
        <v>1.380562192063437</v>
      </c>
      <c r="K150" s="81">
        <v>1.375684496796332</v>
      </c>
      <c r="L150" s="81">
        <v>2.5441014715056842</v>
      </c>
      <c r="M150" s="81">
        <v>12.973483077582868</v>
      </c>
      <c r="N150" s="81">
        <v>16.315922865832739</v>
      </c>
      <c r="O150" s="81">
        <v>7.5675475018239853</v>
      </c>
      <c r="P150" s="81">
        <v>8.2860595628981368</v>
      </c>
      <c r="Q150" s="81">
        <v>0.53616934483620216</v>
      </c>
      <c r="R150" s="81">
        <v>0</v>
      </c>
      <c r="S150" s="81">
        <v>0.14676527478920381</v>
      </c>
      <c r="T150" s="82"/>
      <c r="U150" s="81">
        <v>48593</v>
      </c>
      <c r="V150" s="81">
        <v>388</v>
      </c>
      <c r="W150" s="81">
        <v>48</v>
      </c>
      <c r="X150" s="81">
        <v>2028</v>
      </c>
      <c r="Y150" s="81">
        <v>2947</v>
      </c>
      <c r="Z150" s="81">
        <v>3958</v>
      </c>
      <c r="AA150" s="81">
        <v>1665</v>
      </c>
      <c r="AB150" s="81">
        <v>7032</v>
      </c>
      <c r="AC150" s="81">
        <v>0</v>
      </c>
      <c r="AD150" s="81">
        <v>0.14676527478920381</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0</v>
      </c>
      <c r="BK150" s="81">
        <v>0</v>
      </c>
      <c r="BL150" s="81">
        <v>0</v>
      </c>
      <c r="BM150" s="82"/>
      <c r="BN150" s="81">
        <v>0</v>
      </c>
      <c r="BO150" s="81">
        <v>0</v>
      </c>
      <c r="BP150" s="81">
        <v>0</v>
      </c>
      <c r="BQ150" s="81">
        <v>0</v>
      </c>
      <c r="BR150" s="81">
        <v>0</v>
      </c>
      <c r="BS150" s="81">
        <v>0</v>
      </c>
      <c r="BT150"/>
      <c r="BU150" s="80">
        <v>0</v>
      </c>
      <c r="BV150" s="80">
        <v>0</v>
      </c>
      <c r="BW150" s="80">
        <v>0</v>
      </c>
      <c r="BX150" s="80">
        <v>0</v>
      </c>
      <c r="BY150" s="80">
        <v>0</v>
      </c>
      <c r="BZ150" s="80">
        <v>0</v>
      </c>
      <c r="CA150" s="80">
        <v>0</v>
      </c>
      <c r="CB150" s="80">
        <v>0</v>
      </c>
      <c r="CC150" s="80">
        <v>0</v>
      </c>
    </row>
    <row r="151" spans="1:81">
      <c r="A151" s="80" t="s">
        <v>2047</v>
      </c>
      <c r="B151" s="80">
        <v>452</v>
      </c>
      <c r="C151" s="80">
        <v>10</v>
      </c>
      <c r="D151" s="80">
        <v>27</v>
      </c>
      <c r="E151" s="80">
        <v>2013</v>
      </c>
      <c r="F151" s="80" t="s">
        <v>89</v>
      </c>
      <c r="G151" s="80" t="s">
        <v>1676</v>
      </c>
      <c r="H151" s="80" t="s">
        <v>1677</v>
      </c>
      <c r="I151" s="177"/>
      <c r="J151" s="81">
        <v>1.5974876574657455</v>
      </c>
      <c r="K151" s="81">
        <v>1.1370079290160293</v>
      </c>
      <c r="L151" s="81">
        <v>2.2466422058666007</v>
      </c>
      <c r="M151" s="81">
        <v>12.065649434795114</v>
      </c>
      <c r="N151" s="81">
        <v>15.849858339457247</v>
      </c>
      <c r="O151" s="81">
        <v>7.2312995389381669</v>
      </c>
      <c r="P151" s="81">
        <v>8.3022944530336122</v>
      </c>
      <c r="Q151" s="81">
        <v>0.53894075430000754</v>
      </c>
      <c r="R151" s="81">
        <v>0</v>
      </c>
      <c r="S151" s="81">
        <v>0.6828230275614372</v>
      </c>
      <c r="T151" s="82"/>
      <c r="U151" s="81">
        <v>57252</v>
      </c>
      <c r="V151" s="81">
        <v>388</v>
      </c>
      <c r="W151" s="81">
        <v>48</v>
      </c>
      <c r="X151" s="81">
        <v>2028</v>
      </c>
      <c r="Y151" s="81">
        <v>2954</v>
      </c>
      <c r="Z151" s="81">
        <v>3951</v>
      </c>
      <c r="AA151" s="81">
        <v>1662</v>
      </c>
      <c r="AB151" s="81">
        <v>6967</v>
      </c>
      <c r="AC151" s="81">
        <v>0</v>
      </c>
      <c r="AD151" s="81">
        <v>0.6828230275614372</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0</v>
      </c>
      <c r="BK151" s="81">
        <v>0</v>
      </c>
      <c r="BL151" s="81">
        <v>0</v>
      </c>
      <c r="BM151" s="82"/>
      <c r="BN151" s="81">
        <v>0</v>
      </c>
      <c r="BO151" s="81">
        <v>0</v>
      </c>
      <c r="BP151" s="81">
        <v>0</v>
      </c>
      <c r="BQ151" s="81">
        <v>0</v>
      </c>
      <c r="BR151" s="81">
        <v>0</v>
      </c>
      <c r="BS151" s="81">
        <v>0</v>
      </c>
      <c r="BT151"/>
      <c r="BU151" s="80">
        <v>0</v>
      </c>
      <c r="BV151" s="80">
        <v>0</v>
      </c>
      <c r="BW151" s="80">
        <v>0</v>
      </c>
      <c r="BX151" s="80">
        <v>0</v>
      </c>
      <c r="BY151" s="80">
        <v>0</v>
      </c>
      <c r="BZ151" s="80">
        <v>0</v>
      </c>
      <c r="CA151" s="80">
        <v>0</v>
      </c>
      <c r="CB151" s="80">
        <v>0</v>
      </c>
      <c r="CC151" s="80">
        <v>0</v>
      </c>
    </row>
    <row r="152" spans="1:81">
      <c r="A152" s="80" t="s">
        <v>2048</v>
      </c>
      <c r="B152" s="80">
        <v>453</v>
      </c>
      <c r="C152" s="80">
        <v>11</v>
      </c>
      <c r="D152" s="80">
        <v>27</v>
      </c>
      <c r="E152" s="80">
        <v>2014</v>
      </c>
      <c r="F152" s="80" t="s">
        <v>90</v>
      </c>
      <c r="G152" s="80" t="s">
        <v>1676</v>
      </c>
      <c r="H152" s="80" t="s">
        <v>1677</v>
      </c>
      <c r="I152" s="177"/>
      <c r="J152" s="81">
        <v>1.3032394395885656</v>
      </c>
      <c r="K152" s="81">
        <v>0.86677663380097036</v>
      </c>
      <c r="L152" s="81">
        <v>2.6136245301583969</v>
      </c>
      <c r="M152" s="81">
        <v>11.057964681149762</v>
      </c>
      <c r="N152" s="81">
        <v>16.919308387875081</v>
      </c>
      <c r="O152" s="81">
        <v>6.8746426376707968</v>
      </c>
      <c r="P152" s="81">
        <v>8.2751765610811319</v>
      </c>
      <c r="Q152" s="81">
        <v>0.51426896522649324</v>
      </c>
      <c r="R152" s="81">
        <v>0</v>
      </c>
      <c r="S152" s="81">
        <v>0.82640946468003962</v>
      </c>
      <c r="T152" s="82"/>
      <c r="U152" s="81">
        <v>51873</v>
      </c>
      <c r="V152" s="81">
        <v>257</v>
      </c>
      <c r="W152" s="81">
        <v>57</v>
      </c>
      <c r="X152" s="81">
        <v>1767</v>
      </c>
      <c r="Y152" s="81">
        <v>2978</v>
      </c>
      <c r="Z152" s="81">
        <v>3956</v>
      </c>
      <c r="AA152" s="81">
        <v>1648</v>
      </c>
      <c r="AB152" s="81">
        <v>6929</v>
      </c>
      <c r="AC152" s="81">
        <v>0</v>
      </c>
      <c r="AD152" s="81">
        <v>0.82640946468003962</v>
      </c>
      <c r="AE152" s="82"/>
      <c r="AF152" s="81">
        <v>422461.66933289985</v>
      </c>
      <c r="AG152" s="81">
        <v>608212.51856566931</v>
      </c>
      <c r="AH152" s="81">
        <v>425106.29974101583</v>
      </c>
      <c r="AI152" s="81">
        <v>11636426.108410103</v>
      </c>
      <c r="AJ152" s="81">
        <v>12808306.154434595</v>
      </c>
      <c r="AK152" s="81">
        <v>0</v>
      </c>
      <c r="AL152" s="81">
        <v>0</v>
      </c>
      <c r="AM152" s="81">
        <v>951248.15846349008</v>
      </c>
      <c r="AN152" s="81">
        <v>0</v>
      </c>
      <c r="AO152" s="81">
        <v>0</v>
      </c>
      <c r="AP152" s="82"/>
      <c r="AQ152" s="81">
        <v>28</v>
      </c>
      <c r="AR152" s="81">
        <v>1</v>
      </c>
      <c r="AS152" s="81">
        <v>0</v>
      </c>
      <c r="AT152" s="81">
        <v>0</v>
      </c>
      <c r="AU152" s="81">
        <v>0</v>
      </c>
      <c r="AV152" s="81">
        <v>0</v>
      </c>
      <c r="AW152" s="81" t="s">
        <v>564</v>
      </c>
      <c r="AX152" s="82"/>
      <c r="AY152" s="81">
        <v>143.57999999999998</v>
      </c>
      <c r="AZ152" s="81">
        <v>10.199999999999999</v>
      </c>
      <c r="BA152" s="81">
        <v>0</v>
      </c>
      <c r="BB152" s="81">
        <v>0</v>
      </c>
      <c r="BC152" s="81">
        <v>0</v>
      </c>
      <c r="BD152" s="81">
        <v>0</v>
      </c>
      <c r="BE152" s="81" t="s">
        <v>564</v>
      </c>
      <c r="BF152" s="82"/>
      <c r="BG152" s="81">
        <v>0</v>
      </c>
      <c r="BH152" s="81">
        <v>0</v>
      </c>
      <c r="BI152" s="81">
        <v>0</v>
      </c>
      <c r="BJ152" s="81">
        <v>0</v>
      </c>
      <c r="BK152" s="81">
        <v>0</v>
      </c>
      <c r="BL152" s="81">
        <v>0</v>
      </c>
      <c r="BM152" s="82"/>
      <c r="BN152" s="81">
        <v>0</v>
      </c>
      <c r="BO152" s="81">
        <v>0</v>
      </c>
      <c r="BP152" s="81">
        <v>0</v>
      </c>
      <c r="BQ152" s="81">
        <v>0</v>
      </c>
      <c r="BR152" s="81">
        <v>0</v>
      </c>
      <c r="BS152" s="81">
        <v>0</v>
      </c>
      <c r="BT152"/>
      <c r="BU152" s="80">
        <v>0</v>
      </c>
      <c r="BV152" s="80">
        <v>0</v>
      </c>
      <c r="BW152" s="80">
        <v>0</v>
      </c>
      <c r="BX152" s="80">
        <v>0</v>
      </c>
      <c r="BY152" s="80">
        <v>0</v>
      </c>
      <c r="BZ152" s="80">
        <v>0</v>
      </c>
      <c r="CA152" s="80">
        <v>0</v>
      </c>
      <c r="CB152" s="80">
        <v>0</v>
      </c>
      <c r="CC152" s="80">
        <v>0</v>
      </c>
    </row>
    <row r="153" spans="1:81">
      <c r="A153" s="80" t="s">
        <v>2049</v>
      </c>
      <c r="B153" s="80">
        <v>454</v>
      </c>
      <c r="C153" s="80">
        <v>12</v>
      </c>
      <c r="D153" s="80">
        <v>27</v>
      </c>
      <c r="E153" s="80">
        <v>2015</v>
      </c>
      <c r="F153" s="80" t="s">
        <v>91</v>
      </c>
      <c r="G153" s="80" t="s">
        <v>1676</v>
      </c>
      <c r="H153" s="80" t="s">
        <v>1677</v>
      </c>
      <c r="I153" s="177"/>
      <c r="J153" s="81">
        <v>0.54253596465558762</v>
      </c>
      <c r="K153" s="81">
        <v>0.83114868796748476</v>
      </c>
      <c r="L153" s="81">
        <v>2.7511124810595637</v>
      </c>
      <c r="M153" s="81">
        <v>10.699386308735408</v>
      </c>
      <c r="N153" s="81">
        <v>15.58297744511505</v>
      </c>
      <c r="O153" s="81">
        <v>6.822808717802209</v>
      </c>
      <c r="P153" s="81">
        <v>8.3470164553019739</v>
      </c>
      <c r="Q153" s="81">
        <v>0.49879370715124283</v>
      </c>
      <c r="R153" s="81">
        <v>0</v>
      </c>
      <c r="S153" s="81">
        <v>0.65061144818206773</v>
      </c>
      <c r="T153" s="82"/>
      <c r="U153" s="81">
        <v>21651</v>
      </c>
      <c r="V153" s="81">
        <v>257</v>
      </c>
      <c r="W153" s="81">
        <v>57</v>
      </c>
      <c r="X153" s="81">
        <v>1767</v>
      </c>
      <c r="Y153" s="81">
        <v>2980</v>
      </c>
      <c r="Z153" s="81">
        <v>3964</v>
      </c>
      <c r="AA153" s="81">
        <v>1661</v>
      </c>
      <c r="AB153" s="81">
        <v>6865</v>
      </c>
      <c r="AC153" s="81">
        <v>0</v>
      </c>
      <c r="AD153" s="81">
        <v>0.65061144818206773</v>
      </c>
      <c r="AE153" s="82"/>
      <c r="AF153" s="81">
        <v>167087.27460200936</v>
      </c>
      <c r="AG153" s="81">
        <v>553727.76901544072</v>
      </c>
      <c r="AH153" s="81">
        <v>355723.97293502087</v>
      </c>
      <c r="AI153" s="81">
        <v>11238263.417179195</v>
      </c>
      <c r="AJ153" s="81">
        <v>12300113.041720785</v>
      </c>
      <c r="AK153" s="81">
        <v>0</v>
      </c>
      <c r="AL153" s="81">
        <v>0</v>
      </c>
      <c r="AM153" s="81">
        <v>940819.45240809792</v>
      </c>
      <c r="AN153" s="81">
        <v>0</v>
      </c>
      <c r="AO153" s="81">
        <v>0</v>
      </c>
      <c r="AP153" s="82"/>
      <c r="AQ153" s="81">
        <v>31</v>
      </c>
      <c r="AR153" s="81">
        <v>2</v>
      </c>
      <c r="AS153" s="81">
        <v>0</v>
      </c>
      <c r="AT153" s="81">
        <v>0</v>
      </c>
      <c r="AU153" s="81">
        <v>0</v>
      </c>
      <c r="AV153" s="81">
        <v>0</v>
      </c>
      <c r="AW153" s="81" t="s">
        <v>564</v>
      </c>
      <c r="AX153" s="82"/>
      <c r="AY153" s="81">
        <v>164.88</v>
      </c>
      <c r="AZ153" s="81">
        <v>1010.2</v>
      </c>
      <c r="BA153" s="81">
        <v>0</v>
      </c>
      <c r="BB153" s="81">
        <v>0</v>
      </c>
      <c r="BC153" s="81">
        <v>0</v>
      </c>
      <c r="BD153" s="81">
        <v>0</v>
      </c>
      <c r="BE153" s="81" t="s">
        <v>564</v>
      </c>
      <c r="BF153" s="82"/>
      <c r="BG153" s="81">
        <v>0</v>
      </c>
      <c r="BH153" s="81">
        <v>0</v>
      </c>
      <c r="BI153" s="81">
        <v>0</v>
      </c>
      <c r="BJ153" s="81">
        <v>0</v>
      </c>
      <c r="BK153" s="81">
        <v>0</v>
      </c>
      <c r="BL153" s="81">
        <v>0</v>
      </c>
      <c r="BM153" s="82"/>
      <c r="BN153" s="81">
        <v>0</v>
      </c>
      <c r="BO153" s="81">
        <v>0</v>
      </c>
      <c r="BP153" s="81">
        <v>0</v>
      </c>
      <c r="BQ153" s="81">
        <v>0</v>
      </c>
      <c r="BR153" s="81">
        <v>0</v>
      </c>
      <c r="BS153" s="81">
        <v>0</v>
      </c>
      <c r="BT153"/>
      <c r="BU153" s="80">
        <v>0</v>
      </c>
      <c r="BV153" s="80">
        <v>0</v>
      </c>
      <c r="BW153" s="80">
        <v>0</v>
      </c>
      <c r="BX153" s="80">
        <v>0</v>
      </c>
      <c r="BY153" s="80">
        <v>0</v>
      </c>
      <c r="BZ153" s="80">
        <v>0</v>
      </c>
      <c r="CA153" s="80">
        <v>0</v>
      </c>
      <c r="CB153" s="80">
        <v>0</v>
      </c>
      <c r="CC153" s="80">
        <v>0</v>
      </c>
    </row>
    <row r="154" spans="1:81">
      <c r="A154" s="80" t="s">
        <v>2050</v>
      </c>
      <c r="B154" s="80">
        <v>455</v>
      </c>
      <c r="C154" s="80">
        <v>13</v>
      </c>
      <c r="D154" s="80">
        <v>27</v>
      </c>
      <c r="E154" s="80">
        <v>2016</v>
      </c>
      <c r="F154" s="80" t="s">
        <v>92</v>
      </c>
      <c r="G154" s="80" t="s">
        <v>1676</v>
      </c>
      <c r="H154" s="80" t="s">
        <v>1677</v>
      </c>
      <c r="I154" s="177"/>
      <c r="J154" s="81">
        <v>0</v>
      </c>
      <c r="K154" s="81">
        <v>0.78400432036396761</v>
      </c>
      <c r="L154" s="81">
        <v>2.9584037828053438</v>
      </c>
      <c r="M154" s="81">
        <v>9.1734829122665147</v>
      </c>
      <c r="N154" s="81">
        <v>15.793681144658622</v>
      </c>
      <c r="O154" s="81">
        <v>6.7467574700365693</v>
      </c>
      <c r="P154" s="81">
        <v>8.6533837645621396</v>
      </c>
      <c r="Q154" s="81">
        <v>0.47952083708251703</v>
      </c>
      <c r="R154" s="81">
        <v>0</v>
      </c>
      <c r="S154" s="81">
        <v>0.64333236372381408</v>
      </c>
      <c r="T154" s="82"/>
      <c r="U154" s="81">
        <v>0</v>
      </c>
      <c r="V154" s="81">
        <v>257</v>
      </c>
      <c r="W154" s="81">
        <v>57</v>
      </c>
      <c r="X154" s="81">
        <v>1767</v>
      </c>
      <c r="Y154" s="81">
        <v>2970</v>
      </c>
      <c r="Z154" s="81">
        <v>3968</v>
      </c>
      <c r="AA154" s="81">
        <v>1781</v>
      </c>
      <c r="AB154" s="81">
        <v>6789</v>
      </c>
      <c r="AC154" s="81">
        <v>0</v>
      </c>
      <c r="AD154" s="81">
        <v>0.64333236372381408</v>
      </c>
      <c r="AE154" s="82"/>
      <c r="AF154" s="81">
        <v>0</v>
      </c>
      <c r="AG154" s="81">
        <v>527815.80714996357</v>
      </c>
      <c r="AH154" s="81">
        <v>301493.59557566949</v>
      </c>
      <c r="AI154" s="81">
        <v>11218027.547645381</v>
      </c>
      <c r="AJ154" s="81">
        <v>12759699.747858349</v>
      </c>
      <c r="AK154" s="81">
        <v>0</v>
      </c>
      <c r="AL154" s="81">
        <v>0</v>
      </c>
      <c r="AM154" s="81">
        <v>931126.80381132301</v>
      </c>
      <c r="AN154" s="81">
        <v>0</v>
      </c>
      <c r="AO154" s="81">
        <v>0</v>
      </c>
      <c r="AP154" s="82"/>
      <c r="AQ154" s="81">
        <v>32</v>
      </c>
      <c r="AR154" s="81">
        <v>2</v>
      </c>
      <c r="AS154" s="81">
        <v>0</v>
      </c>
      <c r="AT154" s="81">
        <v>0</v>
      </c>
      <c r="AU154" s="81">
        <v>0</v>
      </c>
      <c r="AV154" s="81">
        <v>0</v>
      </c>
      <c r="AW154" s="81" t="s">
        <v>564</v>
      </c>
      <c r="AX154" s="82"/>
      <c r="AY154" s="81">
        <v>170.38</v>
      </c>
      <c r="AZ154" s="81">
        <v>1010.2</v>
      </c>
      <c r="BA154" s="81">
        <v>0</v>
      </c>
      <c r="BB154" s="81">
        <v>0</v>
      </c>
      <c r="BC154" s="81">
        <v>0</v>
      </c>
      <c r="BD154" s="81">
        <v>0</v>
      </c>
      <c r="BE154" s="81" t="s">
        <v>564</v>
      </c>
      <c r="BF154" s="82"/>
      <c r="BG154" s="81">
        <v>0</v>
      </c>
      <c r="BH154" s="81">
        <v>0</v>
      </c>
      <c r="BI154" s="81">
        <v>0</v>
      </c>
      <c r="BJ154" s="81">
        <v>0</v>
      </c>
      <c r="BK154" s="81">
        <v>0</v>
      </c>
      <c r="BL154" s="81">
        <v>0</v>
      </c>
      <c r="BM154" s="82"/>
      <c r="BN154" s="81">
        <v>0</v>
      </c>
      <c r="BO154" s="81">
        <v>0</v>
      </c>
      <c r="BP154" s="81">
        <v>0</v>
      </c>
      <c r="BQ154" s="81">
        <v>0</v>
      </c>
      <c r="BR154" s="81">
        <v>0</v>
      </c>
      <c r="BS154" s="81">
        <v>0</v>
      </c>
      <c r="BT154"/>
      <c r="BU154" s="80">
        <v>0</v>
      </c>
      <c r="BV154" s="80">
        <v>0</v>
      </c>
      <c r="BW154" s="80">
        <v>0</v>
      </c>
      <c r="BX154" s="80">
        <v>0</v>
      </c>
      <c r="BY154" s="80">
        <v>0</v>
      </c>
      <c r="BZ154" s="80">
        <v>0</v>
      </c>
      <c r="CA154" s="80">
        <v>0</v>
      </c>
      <c r="CB154" s="80">
        <v>0</v>
      </c>
      <c r="CC154" s="80">
        <v>0</v>
      </c>
    </row>
    <row r="155" spans="1:81">
      <c r="A155" s="80" t="s">
        <v>2051</v>
      </c>
      <c r="B155" s="80">
        <v>456</v>
      </c>
      <c r="C155" s="80">
        <v>14</v>
      </c>
      <c r="D155" s="80">
        <v>27</v>
      </c>
      <c r="E155" s="80">
        <v>2017</v>
      </c>
      <c r="F155" s="80" t="s">
        <v>71</v>
      </c>
      <c r="G155" s="80" t="s">
        <v>1676</v>
      </c>
      <c r="H155" s="80" t="s">
        <v>1677</v>
      </c>
      <c r="I155" s="177"/>
      <c r="J155" s="81">
        <v>0</v>
      </c>
      <c r="K155" s="81">
        <v>0.80113502800056946</v>
      </c>
      <c r="L155" s="81">
        <v>2.6705808416502568</v>
      </c>
      <c r="M155" s="81">
        <v>9.1981593105557362</v>
      </c>
      <c r="N155" s="81">
        <v>15.522676999586311</v>
      </c>
      <c r="O155" s="81">
        <v>6.6901879676615499</v>
      </c>
      <c r="P155" s="81">
        <v>8.6420191614156696</v>
      </c>
      <c r="Q155" s="81">
        <v>0.4576827150573784</v>
      </c>
      <c r="R155" s="81">
        <v>0</v>
      </c>
      <c r="S155" s="81">
        <v>0.54657158237500003</v>
      </c>
      <c r="T155" s="82"/>
      <c r="U155" s="81">
        <v>0</v>
      </c>
      <c r="V155" s="81">
        <v>257</v>
      </c>
      <c r="W155" s="81">
        <v>57</v>
      </c>
      <c r="X155" s="81">
        <v>1767</v>
      </c>
      <c r="Y155" s="81">
        <v>2983</v>
      </c>
      <c r="Z155" s="81">
        <v>4000</v>
      </c>
      <c r="AA155" s="81">
        <v>1790</v>
      </c>
      <c r="AB155" s="81">
        <v>6701</v>
      </c>
      <c r="AC155" s="81">
        <v>0</v>
      </c>
      <c r="AD155" s="81">
        <v>0.54657158237500003</v>
      </c>
      <c r="AE155" s="82"/>
      <c r="AF155" s="81">
        <v>0</v>
      </c>
      <c r="AG155" s="81">
        <v>529349.40140067728</v>
      </c>
      <c r="AH155" s="81">
        <v>368306.32597508217</v>
      </c>
      <c r="AI155" s="81">
        <v>10940486.48477464</v>
      </c>
      <c r="AJ155" s="81">
        <v>11230759.997224489</v>
      </c>
      <c r="AK155" s="81">
        <v>0</v>
      </c>
      <c r="AL155" s="81">
        <v>0</v>
      </c>
      <c r="AM155" s="81">
        <v>920495.47745755024</v>
      </c>
      <c r="AN155" s="81">
        <v>0</v>
      </c>
      <c r="AO155" s="81">
        <v>0</v>
      </c>
      <c r="AP155" s="82"/>
      <c r="AQ155" s="81">
        <v>34</v>
      </c>
      <c r="AR155" s="81">
        <v>2</v>
      </c>
      <c r="AS155" s="81">
        <v>0</v>
      </c>
      <c r="AT155" s="81">
        <v>0</v>
      </c>
      <c r="AU155" s="81">
        <v>0</v>
      </c>
      <c r="AV155" s="81">
        <v>0</v>
      </c>
      <c r="AW155" s="81" t="s">
        <v>564</v>
      </c>
      <c r="AX155" s="82"/>
      <c r="AY155" s="81">
        <v>177.38</v>
      </c>
      <c r="AZ155" s="81">
        <v>1010.2</v>
      </c>
      <c r="BA155" s="81">
        <v>0</v>
      </c>
      <c r="BB155" s="81">
        <v>0</v>
      </c>
      <c r="BC155" s="81">
        <v>0</v>
      </c>
      <c r="BD155" s="81">
        <v>0</v>
      </c>
      <c r="BE155" s="81" t="s">
        <v>564</v>
      </c>
      <c r="BF155" s="82"/>
      <c r="BG155" s="81">
        <v>0</v>
      </c>
      <c r="BH155" s="81">
        <v>0</v>
      </c>
      <c r="BI155" s="81">
        <v>0</v>
      </c>
      <c r="BJ155" s="81">
        <v>0</v>
      </c>
      <c r="BK155" s="81">
        <v>0</v>
      </c>
      <c r="BL155" s="81">
        <v>0</v>
      </c>
      <c r="BM155" s="82"/>
      <c r="BN155" s="81">
        <v>0</v>
      </c>
      <c r="BO155" s="81">
        <v>0</v>
      </c>
      <c r="BP155" s="81">
        <v>0</v>
      </c>
      <c r="BQ155" s="81">
        <v>0</v>
      </c>
      <c r="BR155" s="81">
        <v>0</v>
      </c>
      <c r="BS155" s="81">
        <v>0</v>
      </c>
      <c r="BT155"/>
      <c r="BU155" s="80">
        <v>0</v>
      </c>
      <c r="BV155" s="80">
        <v>0</v>
      </c>
      <c r="BW155" s="80">
        <v>0</v>
      </c>
      <c r="BX155" s="80">
        <v>0</v>
      </c>
      <c r="BY155" s="80">
        <v>0</v>
      </c>
      <c r="BZ155" s="80">
        <v>0</v>
      </c>
      <c r="CA155" s="80">
        <v>0</v>
      </c>
      <c r="CB155" s="80">
        <v>0</v>
      </c>
      <c r="CC155" s="80">
        <v>0</v>
      </c>
    </row>
    <row r="156" spans="1:81">
      <c r="A156" s="80" t="s">
        <v>2052</v>
      </c>
      <c r="B156" s="80">
        <v>457</v>
      </c>
      <c r="C156" s="80">
        <v>15</v>
      </c>
      <c r="D156" s="80">
        <v>27</v>
      </c>
      <c r="E156" s="80">
        <v>2018</v>
      </c>
      <c r="F156" s="80" t="s">
        <v>93</v>
      </c>
      <c r="G156" s="80" t="s">
        <v>1676</v>
      </c>
      <c r="H156" s="80" t="s">
        <v>1677</v>
      </c>
      <c r="I156" s="177"/>
      <c r="J156" s="81">
        <v>1.0925820667521855</v>
      </c>
      <c r="K156" s="81">
        <v>0.74563972034967474</v>
      </c>
      <c r="L156" s="81">
        <v>2.449913941992143</v>
      </c>
      <c r="M156" s="81">
        <v>9.2435253348317499</v>
      </c>
      <c r="N156" s="81">
        <v>14.210020004847062</v>
      </c>
      <c r="O156" s="81">
        <v>6.4906433799182555</v>
      </c>
      <c r="P156" s="81">
        <v>8.5320950255980712</v>
      </c>
      <c r="Q156" s="81">
        <v>0.41887554227113871</v>
      </c>
      <c r="R156" s="81">
        <v>0</v>
      </c>
      <c r="S156" s="81">
        <v>0.56987242252174619</v>
      </c>
      <c r="T156" s="82"/>
      <c r="U156" s="81">
        <v>42671</v>
      </c>
      <c r="V156" s="81">
        <v>257</v>
      </c>
      <c r="W156" s="81">
        <v>57</v>
      </c>
      <c r="X156" s="81">
        <v>1767</v>
      </c>
      <c r="Y156" s="81">
        <v>2966</v>
      </c>
      <c r="Z156" s="81">
        <v>3955</v>
      </c>
      <c r="AA156" s="81">
        <v>1785</v>
      </c>
      <c r="AB156" s="81">
        <v>6609</v>
      </c>
      <c r="AC156" s="81">
        <v>0</v>
      </c>
      <c r="AD156" s="81">
        <v>0.56987242252174619</v>
      </c>
      <c r="AE156" s="82"/>
      <c r="AF156" s="81">
        <v>347225.60422507732</v>
      </c>
      <c r="AG156" s="81">
        <v>478934.57631449739</v>
      </c>
      <c r="AH156" s="81">
        <v>347128.7575495941</v>
      </c>
      <c r="AI156" s="81">
        <v>11183411.94066892</v>
      </c>
      <c r="AJ156" s="81">
        <v>10822570.163791901</v>
      </c>
      <c r="AK156" s="81">
        <v>0</v>
      </c>
      <c r="AL156" s="81">
        <v>0</v>
      </c>
      <c r="AM156" s="81">
        <v>909736.1906932873</v>
      </c>
      <c r="AN156" s="81">
        <v>0</v>
      </c>
      <c r="AO156" s="81">
        <v>0</v>
      </c>
      <c r="AP156" s="82"/>
      <c r="AQ156" s="81">
        <v>38</v>
      </c>
      <c r="AR156" s="81">
        <v>2</v>
      </c>
      <c r="AS156" s="81">
        <v>0</v>
      </c>
      <c r="AT156" s="81">
        <v>0</v>
      </c>
      <c r="AU156" s="81">
        <v>0</v>
      </c>
      <c r="AV156" s="81">
        <v>0</v>
      </c>
      <c r="AW156" s="81" t="s">
        <v>564</v>
      </c>
      <c r="AX156" s="82"/>
      <c r="AY156" s="81">
        <v>195.58</v>
      </c>
      <c r="AZ156" s="81">
        <v>1010</v>
      </c>
      <c r="BA156" s="81">
        <v>0</v>
      </c>
      <c r="BB156" s="81">
        <v>0</v>
      </c>
      <c r="BC156" s="81">
        <v>0</v>
      </c>
      <c r="BD156" s="81">
        <v>0</v>
      </c>
      <c r="BE156" s="81" t="s">
        <v>564</v>
      </c>
      <c r="BF156" s="82"/>
      <c r="BG156" s="81">
        <v>0</v>
      </c>
      <c r="BH156" s="81">
        <v>0</v>
      </c>
      <c r="BI156" s="81">
        <v>0</v>
      </c>
      <c r="BJ156" s="81">
        <v>0</v>
      </c>
      <c r="BK156" s="81">
        <v>0</v>
      </c>
      <c r="BL156" s="81">
        <v>0</v>
      </c>
      <c r="BM156" s="82"/>
      <c r="BN156" s="81">
        <v>0</v>
      </c>
      <c r="BO156" s="81">
        <v>0</v>
      </c>
      <c r="BP156" s="81">
        <v>0</v>
      </c>
      <c r="BQ156" s="81">
        <v>0</v>
      </c>
      <c r="BR156" s="81">
        <v>0</v>
      </c>
      <c r="BS156" s="81">
        <v>0</v>
      </c>
      <c r="BT156"/>
      <c r="BU156" s="80">
        <v>0</v>
      </c>
      <c r="BV156" s="80">
        <v>0</v>
      </c>
      <c r="BW156" s="80">
        <v>0</v>
      </c>
      <c r="BX156" s="80">
        <v>0</v>
      </c>
      <c r="BY156" s="80">
        <v>0</v>
      </c>
      <c r="BZ156" s="80">
        <v>0</v>
      </c>
      <c r="CA156" s="80">
        <v>0</v>
      </c>
      <c r="CB156" s="80">
        <v>0</v>
      </c>
      <c r="CC156" s="80">
        <v>0</v>
      </c>
    </row>
    <row r="157" spans="1:81">
      <c r="A157" s="80" t="s">
        <v>2053</v>
      </c>
      <c r="B157" s="80">
        <v>458</v>
      </c>
      <c r="C157" s="80">
        <v>16</v>
      </c>
      <c r="D157" s="80">
        <v>27</v>
      </c>
      <c r="E157" s="80">
        <v>2019</v>
      </c>
      <c r="F157" s="80" t="s">
        <v>73</v>
      </c>
      <c r="G157" s="80" t="s">
        <v>1676</v>
      </c>
      <c r="H157" s="80" t="s">
        <v>1677</v>
      </c>
      <c r="I157" s="177"/>
      <c r="J157" s="81">
        <v>1.0534976232884177</v>
      </c>
      <c r="K157" s="81">
        <v>0.69189875514279187</v>
      </c>
      <c r="L157" s="81">
        <v>2.4608903923899863</v>
      </c>
      <c r="M157" s="81">
        <v>8.2922815647063981</v>
      </c>
      <c r="N157" s="81">
        <v>14.31761328984865</v>
      </c>
      <c r="O157" s="81">
        <v>6.2197664665793226</v>
      </c>
      <c r="P157" s="81">
        <v>8.0137070974168143</v>
      </c>
      <c r="Q157" s="81">
        <v>0.40308181576261104</v>
      </c>
      <c r="R157" s="81">
        <v>0</v>
      </c>
      <c r="S157" s="81">
        <v>0.51926838807897358</v>
      </c>
      <c r="T157" s="82"/>
      <c r="U157" s="81">
        <v>43282</v>
      </c>
      <c r="V157" s="81">
        <v>257</v>
      </c>
      <c r="W157" s="81">
        <v>57</v>
      </c>
      <c r="X157" s="81">
        <v>1767</v>
      </c>
      <c r="Y157" s="81">
        <v>2952</v>
      </c>
      <c r="Z157" s="81">
        <v>3894</v>
      </c>
      <c r="AA157" s="81">
        <v>1664</v>
      </c>
      <c r="AB157" s="81">
        <v>6532</v>
      </c>
      <c r="AC157" s="81">
        <v>0</v>
      </c>
      <c r="AD157" s="81">
        <v>0.51926838807897358</v>
      </c>
      <c r="AE157" s="82"/>
      <c r="AF157" s="81">
        <v>345599.41666354722</v>
      </c>
      <c r="AG157" s="81">
        <v>478792.75034525979</v>
      </c>
      <c r="AH157" s="81">
        <v>374795.3700469762</v>
      </c>
      <c r="AI157" s="81">
        <v>10958815.308336221</v>
      </c>
      <c r="AJ157" s="81">
        <v>10955057.045116033</v>
      </c>
      <c r="AK157" s="81">
        <v>0</v>
      </c>
      <c r="AL157" s="81">
        <v>0</v>
      </c>
      <c r="AM157" s="81">
        <v>889609.22713032702</v>
      </c>
      <c r="AN157" s="81">
        <v>0</v>
      </c>
      <c r="AO157" s="81">
        <v>0</v>
      </c>
      <c r="AP157" s="82"/>
      <c r="AQ157" s="81">
        <v>42</v>
      </c>
      <c r="AR157" s="81">
        <v>3</v>
      </c>
      <c r="AS157" s="81">
        <v>0</v>
      </c>
      <c r="AT157" s="81">
        <v>0</v>
      </c>
      <c r="AU157" s="81">
        <v>0</v>
      </c>
      <c r="AV157" s="81">
        <v>0</v>
      </c>
      <c r="AW157" s="81" t="s">
        <v>564</v>
      </c>
      <c r="AX157" s="82"/>
      <c r="AY157" s="81">
        <v>222.18</v>
      </c>
      <c r="AZ157" s="81">
        <v>1059.7</v>
      </c>
      <c r="BA157" s="81">
        <v>0</v>
      </c>
      <c r="BB157" s="81">
        <v>0</v>
      </c>
      <c r="BC157" s="81">
        <v>0</v>
      </c>
      <c r="BD157" s="81">
        <v>0</v>
      </c>
      <c r="BE157" s="81" t="s">
        <v>564</v>
      </c>
      <c r="BF157" s="82"/>
      <c r="BG157" s="81">
        <v>0</v>
      </c>
      <c r="BH157" s="81">
        <v>0</v>
      </c>
      <c r="BI157" s="81">
        <v>0</v>
      </c>
      <c r="BJ157" s="81">
        <v>0</v>
      </c>
      <c r="BK157" s="81">
        <v>0</v>
      </c>
      <c r="BL157" s="81">
        <v>0</v>
      </c>
      <c r="BM157" s="82"/>
      <c r="BN157" s="81">
        <v>0</v>
      </c>
      <c r="BO157" s="81">
        <v>0</v>
      </c>
      <c r="BP157" s="81">
        <v>0</v>
      </c>
      <c r="BQ157" s="81">
        <v>0</v>
      </c>
      <c r="BR157" s="81">
        <v>0</v>
      </c>
      <c r="BS157" s="81">
        <v>0</v>
      </c>
      <c r="BT157"/>
      <c r="BU157" s="80">
        <v>0</v>
      </c>
      <c r="BV157" s="80">
        <v>0</v>
      </c>
      <c r="BW157" s="80">
        <v>0</v>
      </c>
      <c r="BX157" s="80">
        <v>0</v>
      </c>
      <c r="BY157" s="80">
        <v>0</v>
      </c>
      <c r="BZ157" s="80">
        <v>0</v>
      </c>
      <c r="CA157" s="80">
        <v>0</v>
      </c>
      <c r="CB157" s="80">
        <v>0</v>
      </c>
      <c r="CC157" s="80">
        <v>0</v>
      </c>
    </row>
    <row r="158" spans="1:81">
      <c r="A158" s="80" t="s">
        <v>2054</v>
      </c>
      <c r="B158" s="80">
        <v>459</v>
      </c>
      <c r="C158" s="80">
        <v>17</v>
      </c>
      <c r="D158" s="80">
        <v>27</v>
      </c>
      <c r="E158" s="80">
        <v>2020</v>
      </c>
      <c r="F158" s="80" t="s">
        <v>218</v>
      </c>
      <c r="G158" s="174" t="s">
        <v>1676</v>
      </c>
      <c r="H158" s="80" t="s">
        <v>1677</v>
      </c>
      <c r="I158" s="177"/>
      <c r="J158" s="81">
        <v>0</v>
      </c>
      <c r="K158" s="81">
        <v>0.72165727040022909</v>
      </c>
      <c r="L158" s="81">
        <v>2.1378636983972461</v>
      </c>
      <c r="M158" s="81">
        <v>7.7874365459802277</v>
      </c>
      <c r="N158" s="81">
        <v>13.274045435573933</v>
      </c>
      <c r="O158" s="81">
        <v>5.429803456774235</v>
      </c>
      <c r="P158" s="81">
        <v>7.9564919189273269</v>
      </c>
      <c r="Q158" s="81">
        <v>0.38609084404979283</v>
      </c>
      <c r="R158" s="81">
        <v>0</v>
      </c>
      <c r="S158" s="81">
        <v>0.63030786559385232</v>
      </c>
      <c r="T158" s="82"/>
      <c r="U158" s="81">
        <v>0</v>
      </c>
      <c r="V158" s="81">
        <v>248</v>
      </c>
      <c r="W158" s="81">
        <v>44</v>
      </c>
      <c r="X158" s="81">
        <v>1745</v>
      </c>
      <c r="Y158" s="81">
        <v>2986</v>
      </c>
      <c r="Z158" s="81">
        <v>3880</v>
      </c>
      <c r="AA158" s="81">
        <v>1795</v>
      </c>
      <c r="AB158" s="81">
        <v>6548</v>
      </c>
      <c r="AC158" s="81">
        <v>0</v>
      </c>
      <c r="AD158" s="81">
        <v>0.63030786559385232</v>
      </c>
      <c r="AE158" s="82"/>
      <c r="AF158" s="81">
        <v>0</v>
      </c>
      <c r="AG158" s="81">
        <v>462366.243208881</v>
      </c>
      <c r="AH158" s="81">
        <v>313514.05151890789</v>
      </c>
      <c r="AI158" s="81">
        <v>10019234.493322255</v>
      </c>
      <c r="AJ158" s="81">
        <v>11312817.002262047</v>
      </c>
      <c r="AK158" s="81"/>
      <c r="AL158" s="81"/>
      <c r="AM158" s="81">
        <v>854586.74979734584</v>
      </c>
      <c r="AN158" s="81"/>
      <c r="AO158" s="81"/>
      <c r="AP158" s="82"/>
      <c r="AQ158" s="81">
        <v>46</v>
      </c>
      <c r="AR158" s="81">
        <v>3</v>
      </c>
      <c r="AS158" s="81">
        <v>0</v>
      </c>
      <c r="AT158" s="81">
        <v>0</v>
      </c>
      <c r="AU158" s="81">
        <v>0</v>
      </c>
      <c r="AV158" s="81">
        <v>0</v>
      </c>
      <c r="AW158" s="81">
        <v>0</v>
      </c>
      <c r="AX158" s="82"/>
      <c r="AY158" s="81">
        <v>260.88</v>
      </c>
      <c r="AZ158" s="81">
        <v>1059.7</v>
      </c>
      <c r="BA158" s="81">
        <v>0</v>
      </c>
      <c r="BB158" s="81">
        <v>0</v>
      </c>
      <c r="BC158" s="81">
        <v>0</v>
      </c>
      <c r="BD158" s="81">
        <v>0</v>
      </c>
      <c r="BE158" s="81">
        <v>0</v>
      </c>
      <c r="BF158" s="82"/>
      <c r="BG158" s="81">
        <v>0</v>
      </c>
      <c r="BH158" s="81">
        <v>0</v>
      </c>
      <c r="BI158" s="81">
        <v>0</v>
      </c>
      <c r="BJ158" s="81">
        <v>0</v>
      </c>
      <c r="BK158" s="81">
        <v>0</v>
      </c>
      <c r="BL158" s="81">
        <v>0</v>
      </c>
      <c r="BM158" s="82"/>
      <c r="BN158" s="81">
        <v>0</v>
      </c>
      <c r="BO158" s="81">
        <v>0</v>
      </c>
      <c r="BP158" s="81">
        <v>0</v>
      </c>
      <c r="BQ158" s="81">
        <v>0</v>
      </c>
      <c r="BR158" s="81">
        <v>0</v>
      </c>
      <c r="BS158" s="81">
        <v>0</v>
      </c>
      <c r="BT158"/>
      <c r="BU158" s="80">
        <v>0</v>
      </c>
      <c r="BV158" s="80">
        <v>0</v>
      </c>
      <c r="BW158" s="80">
        <v>0</v>
      </c>
      <c r="BX158" s="80">
        <v>0</v>
      </c>
      <c r="BY158" s="80">
        <v>0</v>
      </c>
      <c r="BZ158" s="80">
        <v>0</v>
      </c>
      <c r="CA158" s="80">
        <v>0</v>
      </c>
      <c r="CB158" s="80">
        <v>0</v>
      </c>
      <c r="CC158" s="80">
        <v>0</v>
      </c>
    </row>
    <row r="159" spans="1:81">
      <c r="A159" s="80" t="s">
        <v>1678</v>
      </c>
      <c r="B159" s="80">
        <v>459</v>
      </c>
      <c r="C159" s="80">
        <v>18</v>
      </c>
      <c r="D159" s="80">
        <v>27</v>
      </c>
      <c r="E159" s="80">
        <v>2021</v>
      </c>
      <c r="F159" s="80" t="s">
        <v>75</v>
      </c>
      <c r="G159" s="174" t="s">
        <v>1676</v>
      </c>
      <c r="H159" s="80" t="s">
        <v>1677</v>
      </c>
      <c r="I159" s="177"/>
      <c r="J159" s="81">
        <v>0.77826808673637959</v>
      </c>
      <c r="K159" s="81">
        <v>0.6951562711374567</v>
      </c>
      <c r="L159" s="81">
        <v>1.9509907744098653</v>
      </c>
      <c r="M159" s="81">
        <v>7.8655585110222939</v>
      </c>
      <c r="N159" s="81">
        <v>12.642900950568444</v>
      </c>
      <c r="O159" s="81">
        <v>5.2732650184730714</v>
      </c>
      <c r="P159" s="81">
        <v>8.1360725220873018</v>
      </c>
      <c r="Q159" s="81">
        <v>0.38827774540494037</v>
      </c>
      <c r="R159" s="81">
        <v>0</v>
      </c>
      <c r="S159" s="81">
        <v>0.55737259919277904</v>
      </c>
      <c r="T159" s="82"/>
      <c r="U159" s="81">
        <v>37222</v>
      </c>
      <c r="V159" s="81">
        <v>248</v>
      </c>
      <c r="W159" s="81">
        <v>44</v>
      </c>
      <c r="X159" s="81">
        <v>1745</v>
      </c>
      <c r="Y159" s="81">
        <v>2994</v>
      </c>
      <c r="Z159" s="81">
        <v>3880</v>
      </c>
      <c r="AA159" s="81">
        <v>1790</v>
      </c>
      <c r="AB159" s="81">
        <v>6507</v>
      </c>
      <c r="AC159" s="81">
        <v>0</v>
      </c>
      <c r="AD159" s="81">
        <v>0.55737259919277904</v>
      </c>
      <c r="AE159" s="82"/>
      <c r="AF159" s="81">
        <v>285104.49832756328</v>
      </c>
      <c r="AG159" s="81">
        <v>470350.58246924268</v>
      </c>
      <c r="AH159" s="81">
        <v>281083.59256986174</v>
      </c>
      <c r="AI159" s="81">
        <v>10932465.02024975</v>
      </c>
      <c r="AJ159" s="81">
        <v>11054143.510188786</v>
      </c>
      <c r="AK159" s="81">
        <v>0</v>
      </c>
      <c r="AL159" s="81">
        <v>0</v>
      </c>
      <c r="AM159" s="81">
        <v>854134.11796537368</v>
      </c>
      <c r="AN159" s="81">
        <v>0</v>
      </c>
      <c r="AO159" s="81">
        <v>0</v>
      </c>
      <c r="AP159" s="82"/>
      <c r="AQ159" s="81">
        <v>50</v>
      </c>
      <c r="AR159" s="81">
        <v>3</v>
      </c>
      <c r="AS159" s="81">
        <v>0</v>
      </c>
      <c r="AT159" s="81">
        <v>0</v>
      </c>
      <c r="AU159" s="81">
        <v>0</v>
      </c>
      <c r="AV159" s="81">
        <v>0</v>
      </c>
      <c r="AW159" s="81"/>
      <c r="AX159" s="82"/>
      <c r="AY159" s="81">
        <v>277.48</v>
      </c>
      <c r="AZ159" s="81">
        <v>1059.7</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1675</v>
      </c>
      <c r="B160" s="80">
        <v>459</v>
      </c>
      <c r="C160" s="80">
        <v>19</v>
      </c>
      <c r="D160" s="80">
        <v>27</v>
      </c>
      <c r="E160" s="80">
        <v>2022</v>
      </c>
      <c r="F160" s="80" t="s">
        <v>568</v>
      </c>
      <c r="G160" s="80" t="s">
        <v>1676</v>
      </c>
      <c r="H160" s="80" t="s">
        <v>1677</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57</v>
      </c>
      <c r="AR160" s="81">
        <v>3</v>
      </c>
      <c r="AS160" s="81">
        <v>0</v>
      </c>
      <c r="AT160" s="81">
        <v>0</v>
      </c>
      <c r="AU160" s="81">
        <v>0</v>
      </c>
      <c r="AV160" s="81">
        <v>0</v>
      </c>
      <c r="AW160" s="81"/>
      <c r="AX160" s="82"/>
      <c r="AY160" s="81">
        <v>316.77999999999997</v>
      </c>
      <c r="AZ160" s="81">
        <v>1059.7</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2055</v>
      </c>
      <c r="B161" s="80">
        <v>443</v>
      </c>
      <c r="C161" s="80">
        <v>1</v>
      </c>
      <c r="D161" s="80">
        <v>27</v>
      </c>
      <c r="E161" s="80">
        <v>1990</v>
      </c>
      <c r="F161" s="80" t="s">
        <v>562</v>
      </c>
      <c r="G161" s="80" t="s">
        <v>1823</v>
      </c>
      <c r="H161" s="80" t="s">
        <v>1824</v>
      </c>
      <c r="I161" s="177"/>
      <c r="J161" s="81">
        <v>73.702546775254916</v>
      </c>
      <c r="K161" s="81">
        <v>5.7167810400455501</v>
      </c>
      <c r="L161" s="81">
        <v>24.024246663967144</v>
      </c>
      <c r="M161" s="81">
        <v>8.2039621640826024</v>
      </c>
      <c r="N161" s="81">
        <v>17.856621520420283</v>
      </c>
      <c r="O161" s="81">
        <v>10.403302568598535</v>
      </c>
      <c r="P161" s="81">
        <v>17.532147893696589</v>
      </c>
      <c r="Q161" s="81">
        <v>0.70729079592710964</v>
      </c>
      <c r="R161" s="81">
        <v>0</v>
      </c>
      <c r="S161" s="81">
        <v>0.57595552994721322</v>
      </c>
      <c r="T161" s="82"/>
      <c r="U161" s="81">
        <v>2069306</v>
      </c>
      <c r="V161" s="81">
        <v>1046</v>
      </c>
      <c r="W161" s="81">
        <v>281</v>
      </c>
      <c r="X161" s="81">
        <v>2751</v>
      </c>
      <c r="Y161" s="81">
        <v>3820</v>
      </c>
      <c r="Z161" s="81">
        <v>4279</v>
      </c>
      <c r="AA161" s="81">
        <v>4257</v>
      </c>
      <c r="AB161" s="81">
        <v>11484</v>
      </c>
      <c r="AC161" s="81">
        <v>0</v>
      </c>
      <c r="AD161" s="81">
        <v>0.57595552994721322</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2056</v>
      </c>
      <c r="B162" s="80">
        <v>444</v>
      </c>
      <c r="C162" s="80">
        <v>2</v>
      </c>
      <c r="D162" s="80">
        <v>27</v>
      </c>
      <c r="E162" s="80">
        <v>2005</v>
      </c>
      <c r="F162" s="80" t="s">
        <v>565</v>
      </c>
      <c r="G162" s="80" t="s">
        <v>1823</v>
      </c>
      <c r="H162" s="80" t="s">
        <v>1824</v>
      </c>
      <c r="I162" s="177"/>
      <c r="J162" s="81">
        <v>113.15254821422792</v>
      </c>
      <c r="K162" s="81">
        <v>2.0817158402739424</v>
      </c>
      <c r="L162" s="81">
        <v>13.73891586196083</v>
      </c>
      <c r="M162" s="81">
        <v>11.755134784648147</v>
      </c>
      <c r="N162" s="81">
        <v>19.374297356745178</v>
      </c>
      <c r="O162" s="81">
        <v>11.23399441821665</v>
      </c>
      <c r="P162" s="81">
        <v>14.854672002733089</v>
      </c>
      <c r="Q162" s="81">
        <v>0.5335913698070226</v>
      </c>
      <c r="R162" s="81">
        <v>0</v>
      </c>
      <c r="S162" s="81">
        <v>0</v>
      </c>
      <c r="T162" s="82"/>
      <c r="U162" s="81">
        <v>3494759</v>
      </c>
      <c r="V162" s="81">
        <v>635</v>
      </c>
      <c r="W162" s="81">
        <v>122</v>
      </c>
      <c r="X162" s="81">
        <v>1909</v>
      </c>
      <c r="Y162" s="81">
        <v>3950</v>
      </c>
      <c r="Z162" s="81">
        <v>5347</v>
      </c>
      <c r="AA162" s="81">
        <v>2954</v>
      </c>
      <c r="AB162" s="81">
        <v>9057</v>
      </c>
      <c r="AC162" s="81">
        <v>0</v>
      </c>
      <c r="AD162" s="81">
        <v>0</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2057</v>
      </c>
      <c r="B163" s="80">
        <v>445</v>
      </c>
      <c r="C163" s="80">
        <v>3</v>
      </c>
      <c r="D163" s="80">
        <v>27</v>
      </c>
      <c r="E163" s="80">
        <v>2006</v>
      </c>
      <c r="F163" s="80" t="s">
        <v>566</v>
      </c>
      <c r="G163" s="80" t="s">
        <v>1823</v>
      </c>
      <c r="H163" s="80" t="s">
        <v>1824</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2058</v>
      </c>
      <c r="B164" s="80">
        <v>446</v>
      </c>
      <c r="C164" s="80">
        <v>4</v>
      </c>
      <c r="D164" s="80">
        <v>27</v>
      </c>
      <c r="E164" s="80">
        <v>2007</v>
      </c>
      <c r="F164" s="80" t="s">
        <v>567</v>
      </c>
      <c r="G164" s="80" t="s">
        <v>1823</v>
      </c>
      <c r="H164" s="80" t="s">
        <v>1824</v>
      </c>
      <c r="I164" s="177"/>
      <c r="J164" s="81">
        <v>106.0541189827867</v>
      </c>
      <c r="K164" s="81">
        <v>1.523822472273302</v>
      </c>
      <c r="L164" s="81">
        <v>10.094464438735073</v>
      </c>
      <c r="M164" s="81">
        <v>12.501810195885273</v>
      </c>
      <c r="N164" s="81">
        <v>18.61899742119888</v>
      </c>
      <c r="O164" s="81">
        <v>10.412471296561911</v>
      </c>
      <c r="P164" s="81">
        <v>14.441185988576654</v>
      </c>
      <c r="Q164" s="81">
        <v>0.53993511770653901</v>
      </c>
      <c r="R164" s="81">
        <v>0</v>
      </c>
      <c r="S164" s="81">
        <v>0</v>
      </c>
      <c r="T164" s="82"/>
      <c r="U164" s="81">
        <v>3482840</v>
      </c>
      <c r="V164" s="81">
        <v>507</v>
      </c>
      <c r="W164" s="81">
        <v>123</v>
      </c>
      <c r="X164" s="81">
        <v>2543</v>
      </c>
      <c r="Y164" s="81">
        <v>3806</v>
      </c>
      <c r="Z164" s="81">
        <v>5152</v>
      </c>
      <c r="AA164" s="81">
        <v>2828</v>
      </c>
      <c r="AB164" s="81">
        <v>8680</v>
      </c>
      <c r="AC164" s="81">
        <v>0</v>
      </c>
      <c r="AD164" s="81">
        <v>0</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2059</v>
      </c>
      <c r="B165" s="80">
        <v>447</v>
      </c>
      <c r="C165" s="80">
        <v>5</v>
      </c>
      <c r="D165" s="80">
        <v>27</v>
      </c>
      <c r="E165" s="80">
        <v>2008</v>
      </c>
      <c r="F165" s="80" t="s">
        <v>84</v>
      </c>
      <c r="G165" s="80" t="s">
        <v>1823</v>
      </c>
      <c r="H165" s="80" t="s">
        <v>1824</v>
      </c>
      <c r="I165" s="177"/>
      <c r="J165" s="81">
        <v>103.18657446295521</v>
      </c>
      <c r="K165" s="81">
        <v>1.3373941824947759</v>
      </c>
      <c r="L165" s="81">
        <v>8.7161890582819268</v>
      </c>
      <c r="M165" s="81">
        <v>14.628328547916571</v>
      </c>
      <c r="N165" s="81">
        <v>19.211700465847148</v>
      </c>
      <c r="O165" s="81">
        <v>9.9871604608909355</v>
      </c>
      <c r="P165" s="81">
        <v>13.899357894540346</v>
      </c>
      <c r="Q165" s="81">
        <v>0.52410717938541906</v>
      </c>
      <c r="R165" s="81">
        <v>0</v>
      </c>
      <c r="S165" s="81">
        <v>0</v>
      </c>
      <c r="T165" s="82"/>
      <c r="U165" s="81">
        <v>3560440</v>
      </c>
      <c r="V165" s="81">
        <v>507</v>
      </c>
      <c r="W165" s="81">
        <v>123</v>
      </c>
      <c r="X165" s="81">
        <v>2543</v>
      </c>
      <c r="Y165" s="81">
        <v>3875</v>
      </c>
      <c r="Z165" s="81">
        <v>5115</v>
      </c>
      <c r="AA165" s="81">
        <v>2725</v>
      </c>
      <c r="AB165" s="81">
        <v>8564</v>
      </c>
      <c r="AC165" s="81">
        <v>0</v>
      </c>
      <c r="AD165" s="81">
        <v>0</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2060</v>
      </c>
      <c r="B166" s="80">
        <v>448</v>
      </c>
      <c r="C166" s="80">
        <v>6</v>
      </c>
      <c r="D166" s="80">
        <v>27</v>
      </c>
      <c r="E166" s="80">
        <v>2009</v>
      </c>
      <c r="F166" s="80" t="s">
        <v>85</v>
      </c>
      <c r="G166" s="80" t="s">
        <v>1823</v>
      </c>
      <c r="H166" s="80" t="s">
        <v>1824</v>
      </c>
      <c r="I166" s="177"/>
      <c r="J166" s="81">
        <v>106.81791393117091</v>
      </c>
      <c r="K166" s="81">
        <v>0.83781775829528515</v>
      </c>
      <c r="L166" s="81">
        <v>11.007430281023876</v>
      </c>
      <c r="M166" s="81">
        <v>11.323444567195056</v>
      </c>
      <c r="N166" s="81">
        <v>16.552592227862725</v>
      </c>
      <c r="O166" s="81">
        <v>10.151833928220787</v>
      </c>
      <c r="P166" s="81">
        <v>13.44961276977188</v>
      </c>
      <c r="Q166" s="81">
        <v>0.49256164099028177</v>
      </c>
      <c r="R166" s="81">
        <v>0</v>
      </c>
      <c r="S166" s="81">
        <v>0</v>
      </c>
      <c r="T166" s="82"/>
      <c r="U166" s="81">
        <v>3722079</v>
      </c>
      <c r="V166" s="81">
        <v>389</v>
      </c>
      <c r="W166" s="81">
        <v>178</v>
      </c>
      <c r="X166" s="81">
        <v>2486</v>
      </c>
      <c r="Y166" s="81">
        <v>3887</v>
      </c>
      <c r="Z166" s="81">
        <v>5132</v>
      </c>
      <c r="AA166" s="81">
        <v>2707</v>
      </c>
      <c r="AB166" s="81">
        <v>8449</v>
      </c>
      <c r="AC166" s="81">
        <v>0</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59.7</v>
      </c>
      <c r="BJ166" s="81">
        <v>0</v>
      </c>
      <c r="BK166" s="81">
        <v>0</v>
      </c>
      <c r="BL166" s="81">
        <v>0</v>
      </c>
      <c r="BM166" s="82"/>
      <c r="BN166" s="81">
        <v>0</v>
      </c>
      <c r="BO166" s="81">
        <v>0</v>
      </c>
      <c r="BP166" s="81">
        <v>2</v>
      </c>
      <c r="BQ166" s="81">
        <v>0</v>
      </c>
      <c r="BR166" s="81">
        <v>0</v>
      </c>
      <c r="BS166" s="81">
        <v>0</v>
      </c>
      <c r="BT166"/>
      <c r="BU166" s="80"/>
      <c r="BV166" s="80"/>
      <c r="BW166" s="80"/>
      <c r="BX166" s="80"/>
      <c r="BY166" s="80"/>
      <c r="BZ166" s="80"/>
      <c r="CA166" s="80"/>
      <c r="CB166" s="80"/>
      <c r="CC166" s="80"/>
    </row>
    <row r="167" spans="1:81">
      <c r="A167" s="80" t="s">
        <v>2061</v>
      </c>
      <c r="B167" s="80">
        <v>449</v>
      </c>
      <c r="C167" s="80">
        <v>7</v>
      </c>
      <c r="D167" s="80">
        <v>27</v>
      </c>
      <c r="E167" s="80">
        <v>2010</v>
      </c>
      <c r="F167" s="80" t="s">
        <v>86</v>
      </c>
      <c r="G167" s="80" t="s">
        <v>1823</v>
      </c>
      <c r="H167" s="80" t="s">
        <v>1824</v>
      </c>
      <c r="I167" s="177"/>
      <c r="J167" s="81">
        <v>89.489683733483432</v>
      </c>
      <c r="K167" s="81">
        <v>0.87376535521853671</v>
      </c>
      <c r="L167" s="81">
        <v>10.021189328840954</v>
      </c>
      <c r="M167" s="81">
        <v>10.136062144010868</v>
      </c>
      <c r="N167" s="81">
        <v>16.028354019736138</v>
      </c>
      <c r="O167" s="81">
        <v>10.136382491427359</v>
      </c>
      <c r="P167" s="81">
        <v>13.651422360521448</v>
      </c>
      <c r="Q167" s="81">
        <v>0.50279228486927663</v>
      </c>
      <c r="R167" s="81">
        <v>0</v>
      </c>
      <c r="S167" s="81">
        <v>0</v>
      </c>
      <c r="T167" s="82"/>
      <c r="U167" s="81">
        <v>3490650</v>
      </c>
      <c r="V167" s="81">
        <v>389</v>
      </c>
      <c r="W167" s="81">
        <v>178</v>
      </c>
      <c r="X167" s="81">
        <v>2486</v>
      </c>
      <c r="Y167" s="81">
        <v>3828</v>
      </c>
      <c r="Z167" s="81">
        <v>5148</v>
      </c>
      <c r="AA167" s="81">
        <v>2679</v>
      </c>
      <c r="AB167" s="81">
        <v>8264</v>
      </c>
      <c r="AC167" s="81">
        <v>0</v>
      </c>
      <c r="AD167" s="81">
        <v>0</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55.901000000000003</v>
      </c>
      <c r="BJ167" s="81">
        <v>0</v>
      </c>
      <c r="BK167" s="81">
        <v>0</v>
      </c>
      <c r="BL167" s="81">
        <v>0</v>
      </c>
      <c r="BM167" s="82"/>
      <c r="BN167" s="81">
        <v>0</v>
      </c>
      <c r="BO167" s="81">
        <v>0</v>
      </c>
      <c r="BP167" s="81">
        <v>2</v>
      </c>
      <c r="BQ167" s="81">
        <v>0</v>
      </c>
      <c r="BR167" s="81">
        <v>0</v>
      </c>
      <c r="BS167" s="81">
        <v>0</v>
      </c>
      <c r="BT167"/>
      <c r="BU167" s="80">
        <v>55.901000000000003</v>
      </c>
      <c r="BV167" s="80">
        <v>0</v>
      </c>
      <c r="BW167" s="80">
        <v>0</v>
      </c>
      <c r="BX167" s="80">
        <v>0</v>
      </c>
      <c r="BY167" s="80">
        <v>0</v>
      </c>
      <c r="BZ167" s="80">
        <v>0</v>
      </c>
      <c r="CA167" s="80">
        <v>0</v>
      </c>
      <c r="CB167" s="80">
        <v>0</v>
      </c>
      <c r="CC167" s="80">
        <v>0</v>
      </c>
    </row>
    <row r="168" spans="1:81">
      <c r="A168" s="80" t="s">
        <v>2062</v>
      </c>
      <c r="B168" s="80">
        <v>450</v>
      </c>
      <c r="C168" s="80">
        <v>8</v>
      </c>
      <c r="D168" s="80">
        <v>27</v>
      </c>
      <c r="E168" s="80">
        <v>2011</v>
      </c>
      <c r="F168" s="80" t="s">
        <v>87</v>
      </c>
      <c r="G168" s="80" t="s">
        <v>1823</v>
      </c>
      <c r="H168" s="80" t="s">
        <v>1824</v>
      </c>
      <c r="I168" s="177"/>
      <c r="J168" s="81">
        <v>98.279147845199006</v>
      </c>
      <c r="K168" s="81">
        <v>1.2243077887595144</v>
      </c>
      <c r="L168" s="81">
        <v>9.3504998361767715</v>
      </c>
      <c r="M168" s="81">
        <v>12.804696185653041</v>
      </c>
      <c r="N168" s="81">
        <v>19.061151051106584</v>
      </c>
      <c r="O168" s="81">
        <v>9.9805928947093268</v>
      </c>
      <c r="P168" s="81">
        <v>13.271762970685238</v>
      </c>
      <c r="Q168" s="81">
        <v>0.56760221795660026</v>
      </c>
      <c r="R168" s="81">
        <v>0</v>
      </c>
      <c r="S168" s="81">
        <v>0</v>
      </c>
      <c r="T168" s="82"/>
      <c r="U168" s="81">
        <v>3610370</v>
      </c>
      <c r="V168" s="81">
        <v>389</v>
      </c>
      <c r="W168" s="81">
        <v>178</v>
      </c>
      <c r="X168" s="81">
        <v>2486</v>
      </c>
      <c r="Y168" s="81">
        <v>3782</v>
      </c>
      <c r="Z168" s="81">
        <v>5179</v>
      </c>
      <c r="AA168" s="81">
        <v>2682</v>
      </c>
      <c r="AB168" s="81">
        <v>8088</v>
      </c>
      <c r="AC168" s="81">
        <v>0</v>
      </c>
      <c r="AD168" s="81">
        <v>0</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62.863</v>
      </c>
      <c r="BJ168" s="81">
        <v>0</v>
      </c>
      <c r="BK168" s="81">
        <v>0</v>
      </c>
      <c r="BL168" s="81">
        <v>0</v>
      </c>
      <c r="BM168" s="82"/>
      <c r="BN168" s="81">
        <v>0</v>
      </c>
      <c r="BO168" s="81">
        <v>0</v>
      </c>
      <c r="BP168" s="81">
        <v>2</v>
      </c>
      <c r="BQ168" s="81">
        <v>0</v>
      </c>
      <c r="BR168" s="81">
        <v>0</v>
      </c>
      <c r="BS168" s="81">
        <v>0</v>
      </c>
      <c r="BT168"/>
      <c r="BU168" s="80">
        <v>62.863</v>
      </c>
      <c r="BV168" s="80">
        <v>0</v>
      </c>
      <c r="BW168" s="80">
        <v>0</v>
      </c>
      <c r="BX168" s="80">
        <v>0</v>
      </c>
      <c r="BY168" s="80">
        <v>0</v>
      </c>
      <c r="BZ168" s="80">
        <v>0</v>
      </c>
      <c r="CA168" s="80">
        <v>0</v>
      </c>
      <c r="CB168" s="80">
        <v>0</v>
      </c>
      <c r="CC168" s="80">
        <v>0</v>
      </c>
    </row>
    <row r="169" spans="1:81">
      <c r="A169" s="80" t="s">
        <v>2063</v>
      </c>
      <c r="B169" s="80">
        <v>451</v>
      </c>
      <c r="C169" s="80">
        <v>9</v>
      </c>
      <c r="D169" s="80">
        <v>27</v>
      </c>
      <c r="E169" s="80">
        <v>2012</v>
      </c>
      <c r="F169" s="80" t="s">
        <v>88</v>
      </c>
      <c r="G169" s="80" t="s">
        <v>1823</v>
      </c>
      <c r="H169" s="80" t="s">
        <v>1824</v>
      </c>
      <c r="I169" s="177"/>
      <c r="J169" s="81">
        <v>102.70901999543422</v>
      </c>
      <c r="K169" s="81">
        <v>1.3792300753963225</v>
      </c>
      <c r="L169" s="81">
        <v>9.4343762901669113</v>
      </c>
      <c r="M169" s="81">
        <v>15.903391977747047</v>
      </c>
      <c r="N169" s="81">
        <v>20.794912210406437</v>
      </c>
      <c r="O169" s="81">
        <v>9.8523426672306709</v>
      </c>
      <c r="P169" s="81">
        <v>13.232812238886574</v>
      </c>
      <c r="Q169" s="81">
        <v>0.6069266190125383</v>
      </c>
      <c r="R169" s="81">
        <v>0</v>
      </c>
      <c r="S169" s="81">
        <v>0</v>
      </c>
      <c r="T169" s="82"/>
      <c r="U169" s="81">
        <v>3615150</v>
      </c>
      <c r="V169" s="81">
        <v>389</v>
      </c>
      <c r="W169" s="81">
        <v>178</v>
      </c>
      <c r="X169" s="81">
        <v>2486</v>
      </c>
      <c r="Y169" s="81">
        <v>3756</v>
      </c>
      <c r="Z169" s="81">
        <v>5153</v>
      </c>
      <c r="AA169" s="81">
        <v>2659</v>
      </c>
      <c r="AB169" s="81">
        <v>7960</v>
      </c>
      <c r="AC169" s="81">
        <v>0</v>
      </c>
      <c r="AD169" s="81">
        <v>0</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65.683000000000007</v>
      </c>
      <c r="BJ169" s="81">
        <v>0</v>
      </c>
      <c r="BK169" s="81">
        <v>0</v>
      </c>
      <c r="BL169" s="81">
        <v>0</v>
      </c>
      <c r="BM169" s="82"/>
      <c r="BN169" s="81">
        <v>0</v>
      </c>
      <c r="BO169" s="81">
        <v>0</v>
      </c>
      <c r="BP169" s="81">
        <v>2</v>
      </c>
      <c r="BQ169" s="81">
        <v>0</v>
      </c>
      <c r="BR169" s="81">
        <v>0</v>
      </c>
      <c r="BS169" s="81">
        <v>0</v>
      </c>
      <c r="BT169"/>
      <c r="BU169" s="80">
        <v>65.683000000000007</v>
      </c>
      <c r="BV169" s="80">
        <v>0</v>
      </c>
      <c r="BW169" s="80">
        <v>0</v>
      </c>
      <c r="BX169" s="80">
        <v>0</v>
      </c>
      <c r="BY169" s="80">
        <v>0</v>
      </c>
      <c r="BZ169" s="80">
        <v>0</v>
      </c>
      <c r="CA169" s="80">
        <v>0</v>
      </c>
      <c r="CB169" s="80">
        <v>0</v>
      </c>
      <c r="CC169" s="80">
        <v>0</v>
      </c>
    </row>
    <row r="170" spans="1:81">
      <c r="A170" s="80" t="s">
        <v>2064</v>
      </c>
      <c r="B170" s="80">
        <v>452</v>
      </c>
      <c r="C170" s="80">
        <v>10</v>
      </c>
      <c r="D170" s="80">
        <v>27</v>
      </c>
      <c r="E170" s="80">
        <v>2013</v>
      </c>
      <c r="F170" s="80" t="s">
        <v>89</v>
      </c>
      <c r="G170" s="80" t="s">
        <v>1823</v>
      </c>
      <c r="H170" s="80" t="s">
        <v>1824</v>
      </c>
      <c r="I170" s="177"/>
      <c r="J170" s="81">
        <v>92.741619708501744</v>
      </c>
      <c r="K170" s="81">
        <v>1.1399383618227719</v>
      </c>
      <c r="L170" s="81">
        <v>8.331298180088643</v>
      </c>
      <c r="M170" s="81">
        <v>14.790534760799137</v>
      </c>
      <c r="N170" s="81">
        <v>20.330099271565167</v>
      </c>
      <c r="O170" s="81">
        <v>9.5154457866209885</v>
      </c>
      <c r="P170" s="81">
        <v>13.15279259617178</v>
      </c>
      <c r="Q170" s="81">
        <v>0.61227444671803644</v>
      </c>
      <c r="R170" s="81">
        <v>0</v>
      </c>
      <c r="S170" s="81">
        <v>0</v>
      </c>
      <c r="T170" s="82"/>
      <c r="U170" s="81">
        <v>3323746</v>
      </c>
      <c r="V170" s="81">
        <v>389</v>
      </c>
      <c r="W170" s="81">
        <v>178</v>
      </c>
      <c r="X170" s="81">
        <v>2486</v>
      </c>
      <c r="Y170" s="81">
        <v>3789</v>
      </c>
      <c r="Z170" s="81">
        <v>5199</v>
      </c>
      <c r="AA170" s="81">
        <v>2633</v>
      </c>
      <c r="AB170" s="81">
        <v>7915</v>
      </c>
      <c r="AC170" s="81">
        <v>0</v>
      </c>
      <c r="AD170" s="81">
        <v>0</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65.697000000000003</v>
      </c>
      <c r="BJ170" s="81">
        <v>0</v>
      </c>
      <c r="BK170" s="81">
        <v>0</v>
      </c>
      <c r="BL170" s="81">
        <v>0</v>
      </c>
      <c r="BM170" s="82"/>
      <c r="BN170" s="81">
        <v>0</v>
      </c>
      <c r="BO170" s="81">
        <v>0</v>
      </c>
      <c r="BP170" s="81">
        <v>2</v>
      </c>
      <c r="BQ170" s="81">
        <v>0</v>
      </c>
      <c r="BR170" s="81">
        <v>0</v>
      </c>
      <c r="BS170" s="81">
        <v>0</v>
      </c>
      <c r="BT170"/>
      <c r="BU170" s="80">
        <v>65.697000000000003</v>
      </c>
      <c r="BV170" s="80">
        <v>0</v>
      </c>
      <c r="BW170" s="80">
        <v>0</v>
      </c>
      <c r="BX170" s="80">
        <v>0</v>
      </c>
      <c r="BY170" s="80">
        <v>0</v>
      </c>
      <c r="BZ170" s="80">
        <v>0</v>
      </c>
      <c r="CA170" s="80">
        <v>0</v>
      </c>
      <c r="CB170" s="80">
        <v>0</v>
      </c>
      <c r="CC170" s="80">
        <v>0</v>
      </c>
    </row>
    <row r="171" spans="1:81">
      <c r="A171" s="80" t="s">
        <v>2065</v>
      </c>
      <c r="B171" s="80">
        <v>453</v>
      </c>
      <c r="C171" s="80">
        <v>11</v>
      </c>
      <c r="D171" s="80">
        <v>27</v>
      </c>
      <c r="E171" s="80">
        <v>2014</v>
      </c>
      <c r="F171" s="80" t="s">
        <v>90</v>
      </c>
      <c r="G171" s="80" t="s">
        <v>1823</v>
      </c>
      <c r="H171" s="80" t="s">
        <v>1824</v>
      </c>
      <c r="I171" s="177"/>
      <c r="J171" s="81">
        <v>86.574588152148166</v>
      </c>
      <c r="K171" s="81">
        <v>1.3996587666435902</v>
      </c>
      <c r="L171" s="81">
        <v>7.932579714340398</v>
      </c>
      <c r="M171" s="81">
        <v>14.950468377626926</v>
      </c>
      <c r="N171" s="81">
        <v>21.328100634010429</v>
      </c>
      <c r="O171" s="81">
        <v>9.0173206893007496</v>
      </c>
      <c r="P171" s="81">
        <v>13.125795831714855</v>
      </c>
      <c r="Q171" s="81">
        <v>0.57394168106457966</v>
      </c>
      <c r="R171" s="81">
        <v>0</v>
      </c>
      <c r="S171" s="81">
        <v>0</v>
      </c>
      <c r="T171" s="82"/>
      <c r="U171" s="81">
        <v>3445939</v>
      </c>
      <c r="V171" s="81">
        <v>415</v>
      </c>
      <c r="W171" s="81">
        <v>173</v>
      </c>
      <c r="X171" s="81">
        <v>2389</v>
      </c>
      <c r="Y171" s="81">
        <v>3754</v>
      </c>
      <c r="Z171" s="81">
        <v>5189</v>
      </c>
      <c r="AA171" s="81">
        <v>2614</v>
      </c>
      <c r="AB171" s="81">
        <v>7733</v>
      </c>
      <c r="AC171" s="81">
        <v>0</v>
      </c>
      <c r="AD171" s="81">
        <v>0</v>
      </c>
      <c r="AE171" s="82"/>
      <c r="AF171" s="81">
        <v>28064255.824019112</v>
      </c>
      <c r="AG171" s="81">
        <v>982133.05527141155</v>
      </c>
      <c r="AH171" s="81">
        <v>1290234.9097402762</v>
      </c>
      <c r="AI171" s="81">
        <v>15732553.465190567</v>
      </c>
      <c r="AJ171" s="81">
        <v>16145863.433091832</v>
      </c>
      <c r="AK171" s="81">
        <v>0</v>
      </c>
      <c r="AL171" s="81">
        <v>0</v>
      </c>
      <c r="AM171" s="81">
        <v>1061625.3441186561</v>
      </c>
      <c r="AN171" s="81">
        <v>0</v>
      </c>
      <c r="AO171" s="81">
        <v>0</v>
      </c>
      <c r="AP171" s="82"/>
      <c r="AQ171" s="81">
        <v>75</v>
      </c>
      <c r="AR171" s="81">
        <v>20</v>
      </c>
      <c r="AS171" s="81">
        <v>0</v>
      </c>
      <c r="AT171" s="81">
        <v>0</v>
      </c>
      <c r="AU171" s="81">
        <v>0</v>
      </c>
      <c r="AV171" s="81">
        <v>0</v>
      </c>
      <c r="AW171" s="81" t="s">
        <v>564</v>
      </c>
      <c r="AX171" s="82"/>
      <c r="AY171" s="81">
        <v>432.09199999999998</v>
      </c>
      <c r="AZ171" s="81">
        <v>3637</v>
      </c>
      <c r="BA171" s="81">
        <v>0</v>
      </c>
      <c r="BB171" s="81">
        <v>0</v>
      </c>
      <c r="BC171" s="81">
        <v>0</v>
      </c>
      <c r="BD171" s="81">
        <v>0</v>
      </c>
      <c r="BE171" s="81" t="s">
        <v>564</v>
      </c>
      <c r="BF171" s="82"/>
      <c r="BG171" s="81">
        <v>0</v>
      </c>
      <c r="BH171" s="81">
        <v>0</v>
      </c>
      <c r="BI171" s="81">
        <v>67.465000000000003</v>
      </c>
      <c r="BJ171" s="81">
        <v>0</v>
      </c>
      <c r="BK171" s="81">
        <v>0</v>
      </c>
      <c r="BL171" s="81">
        <v>0</v>
      </c>
      <c r="BM171" s="82"/>
      <c r="BN171" s="81">
        <v>0</v>
      </c>
      <c r="BO171" s="81">
        <v>0</v>
      </c>
      <c r="BP171" s="81">
        <v>2</v>
      </c>
      <c r="BQ171" s="81">
        <v>0</v>
      </c>
      <c r="BR171" s="81">
        <v>0</v>
      </c>
      <c r="BS171" s="81">
        <v>0</v>
      </c>
      <c r="BT171"/>
      <c r="BU171" s="80">
        <v>67.465000000000003</v>
      </c>
      <c r="BV171" s="80">
        <v>0</v>
      </c>
      <c r="BW171" s="80">
        <v>0</v>
      </c>
      <c r="BX171" s="80">
        <v>0</v>
      </c>
      <c r="BY171" s="80">
        <v>0</v>
      </c>
      <c r="BZ171" s="80">
        <v>0</v>
      </c>
      <c r="CA171" s="80">
        <v>0</v>
      </c>
      <c r="CB171" s="80">
        <v>0</v>
      </c>
      <c r="CC171" s="80">
        <v>0</v>
      </c>
    </row>
    <row r="172" spans="1:81">
      <c r="A172" s="80" t="s">
        <v>2066</v>
      </c>
      <c r="B172" s="80">
        <v>454</v>
      </c>
      <c r="C172" s="80">
        <v>12</v>
      </c>
      <c r="D172" s="80">
        <v>27</v>
      </c>
      <c r="E172" s="80">
        <v>2015</v>
      </c>
      <c r="F172" s="80" t="s">
        <v>91</v>
      </c>
      <c r="G172" s="80" t="s">
        <v>1823</v>
      </c>
      <c r="H172" s="80" t="s">
        <v>1824</v>
      </c>
      <c r="I172" s="177"/>
      <c r="J172" s="81">
        <v>84.996424090958541</v>
      </c>
      <c r="K172" s="81">
        <v>1.3421272587801798</v>
      </c>
      <c r="L172" s="81">
        <v>8.3498677056720094</v>
      </c>
      <c r="M172" s="81">
        <v>14.4656671712331</v>
      </c>
      <c r="N172" s="81">
        <v>19.473492619331694</v>
      </c>
      <c r="O172" s="81">
        <v>8.8658647087283491</v>
      </c>
      <c r="P172" s="81">
        <v>13.000440439413733</v>
      </c>
      <c r="Q172" s="81">
        <v>0.54878206410973596</v>
      </c>
      <c r="R172" s="81">
        <v>0</v>
      </c>
      <c r="S172" s="81">
        <v>0</v>
      </c>
      <c r="T172" s="82"/>
      <c r="U172" s="81">
        <v>3391955</v>
      </c>
      <c r="V172" s="81">
        <v>415</v>
      </c>
      <c r="W172" s="81">
        <v>173</v>
      </c>
      <c r="X172" s="81">
        <v>2389</v>
      </c>
      <c r="Y172" s="81">
        <v>3724</v>
      </c>
      <c r="Z172" s="81">
        <v>5151</v>
      </c>
      <c r="AA172" s="81">
        <v>2587</v>
      </c>
      <c r="AB172" s="81">
        <v>7553</v>
      </c>
      <c r="AC172" s="81">
        <v>0</v>
      </c>
      <c r="AD172" s="81">
        <v>0</v>
      </c>
      <c r="AE172" s="82"/>
      <c r="AF172" s="81">
        <v>26176736.248794906</v>
      </c>
      <c r="AG172" s="81">
        <v>894151.84490820195</v>
      </c>
      <c r="AH172" s="81">
        <v>1079653.4617150635</v>
      </c>
      <c r="AI172" s="81">
        <v>15194233.9013249</v>
      </c>
      <c r="AJ172" s="81">
        <v>15371013.747438995</v>
      </c>
      <c r="AK172" s="81">
        <v>0</v>
      </c>
      <c r="AL172" s="81">
        <v>0</v>
      </c>
      <c r="AM172" s="81">
        <v>1035106.9663566446</v>
      </c>
      <c r="AN172" s="81">
        <v>0</v>
      </c>
      <c r="AO172" s="81">
        <v>0</v>
      </c>
      <c r="AP172" s="82"/>
      <c r="AQ172" s="81">
        <v>87</v>
      </c>
      <c r="AR172" s="81">
        <v>25</v>
      </c>
      <c r="AS172" s="81">
        <v>0</v>
      </c>
      <c r="AT172" s="81">
        <v>0</v>
      </c>
      <c r="AU172" s="81">
        <v>0</v>
      </c>
      <c r="AV172" s="81">
        <v>0</v>
      </c>
      <c r="AW172" s="81" t="s">
        <v>564</v>
      </c>
      <c r="AX172" s="82"/>
      <c r="AY172" s="81">
        <v>507.49200000000002</v>
      </c>
      <c r="AZ172" s="81">
        <v>3854.8</v>
      </c>
      <c r="BA172" s="81">
        <v>0</v>
      </c>
      <c r="BB172" s="81">
        <v>0</v>
      </c>
      <c r="BC172" s="81">
        <v>0</v>
      </c>
      <c r="BD172" s="81">
        <v>0</v>
      </c>
      <c r="BE172" s="81" t="s">
        <v>564</v>
      </c>
      <c r="BF172" s="82"/>
      <c r="BG172" s="81">
        <v>0</v>
      </c>
      <c r="BH172" s="81">
        <v>0</v>
      </c>
      <c r="BI172" s="81">
        <v>72.347999999999999</v>
      </c>
      <c r="BJ172" s="81">
        <v>0</v>
      </c>
      <c r="BK172" s="81">
        <v>0</v>
      </c>
      <c r="BL172" s="81">
        <v>0</v>
      </c>
      <c r="BM172" s="82"/>
      <c r="BN172" s="81">
        <v>0</v>
      </c>
      <c r="BO172" s="81">
        <v>0</v>
      </c>
      <c r="BP172" s="81">
        <v>2</v>
      </c>
      <c r="BQ172" s="81">
        <v>0</v>
      </c>
      <c r="BR172" s="81">
        <v>0</v>
      </c>
      <c r="BS172" s="81">
        <v>0</v>
      </c>
      <c r="BT172"/>
      <c r="BU172" s="80">
        <v>72.347999999999999</v>
      </c>
      <c r="BV172" s="80">
        <v>0</v>
      </c>
      <c r="BW172" s="80">
        <v>0</v>
      </c>
      <c r="BX172" s="80">
        <v>0</v>
      </c>
      <c r="BY172" s="80">
        <v>0</v>
      </c>
      <c r="BZ172" s="80">
        <v>0</v>
      </c>
      <c r="CA172" s="80">
        <v>0</v>
      </c>
      <c r="CB172" s="80">
        <v>0</v>
      </c>
      <c r="CC172" s="80">
        <v>0</v>
      </c>
    </row>
    <row r="173" spans="1:81">
      <c r="A173" s="80" t="s">
        <v>2067</v>
      </c>
      <c r="B173" s="80">
        <v>455</v>
      </c>
      <c r="C173" s="80">
        <v>13</v>
      </c>
      <c r="D173" s="80">
        <v>27</v>
      </c>
      <c r="E173" s="80">
        <v>2016</v>
      </c>
      <c r="F173" s="80" t="s">
        <v>92</v>
      </c>
      <c r="G173" s="80" t="s">
        <v>1823</v>
      </c>
      <c r="H173" s="80" t="s">
        <v>1824</v>
      </c>
      <c r="I173" s="177"/>
      <c r="J173" s="81">
        <v>69.185457256448728</v>
      </c>
      <c r="K173" s="81">
        <v>1.2659991943620488</v>
      </c>
      <c r="L173" s="81">
        <v>8.9790149899179728</v>
      </c>
      <c r="M173" s="81">
        <v>12.402631962311661</v>
      </c>
      <c r="N173" s="81">
        <v>19.718171610907127</v>
      </c>
      <c r="O173" s="81">
        <v>8.715695259931314</v>
      </c>
      <c r="P173" s="81">
        <v>14.163174437786996</v>
      </c>
      <c r="Q173" s="81">
        <v>0.5231007982667728</v>
      </c>
      <c r="R173" s="81">
        <v>0</v>
      </c>
      <c r="S173" s="81">
        <v>0</v>
      </c>
      <c r="T173" s="82"/>
      <c r="U173" s="81">
        <v>2628086</v>
      </c>
      <c r="V173" s="81">
        <v>415</v>
      </c>
      <c r="W173" s="81">
        <v>173</v>
      </c>
      <c r="X173" s="81">
        <v>2389</v>
      </c>
      <c r="Y173" s="81">
        <v>3708</v>
      </c>
      <c r="Z173" s="81">
        <v>5126</v>
      </c>
      <c r="AA173" s="81">
        <v>2915</v>
      </c>
      <c r="AB173" s="81">
        <v>7406</v>
      </c>
      <c r="AC173" s="81">
        <v>0</v>
      </c>
      <c r="AD173" s="81">
        <v>0</v>
      </c>
      <c r="AE173" s="82"/>
      <c r="AF173" s="81">
        <v>21680384.668200471</v>
      </c>
      <c r="AG173" s="81">
        <v>852309.57185694517</v>
      </c>
      <c r="AH173" s="81">
        <v>915059.50937878655</v>
      </c>
      <c r="AI173" s="81">
        <v>15166874.8224815</v>
      </c>
      <c r="AJ173" s="81">
        <v>15930291.806417091</v>
      </c>
      <c r="AK173" s="81">
        <v>0</v>
      </c>
      <c r="AL173" s="81">
        <v>0</v>
      </c>
      <c r="AM173" s="81">
        <v>1015749.758289389</v>
      </c>
      <c r="AN173" s="81">
        <v>0</v>
      </c>
      <c r="AO173" s="81">
        <v>0</v>
      </c>
      <c r="AP173" s="82"/>
      <c r="AQ173" s="81">
        <v>95</v>
      </c>
      <c r="AR173" s="81">
        <v>30</v>
      </c>
      <c r="AS173" s="81">
        <v>0</v>
      </c>
      <c r="AT173" s="81">
        <v>0</v>
      </c>
      <c r="AU173" s="81">
        <v>0</v>
      </c>
      <c r="AV173" s="81">
        <v>0</v>
      </c>
      <c r="AW173" s="81" t="s">
        <v>564</v>
      </c>
      <c r="AX173" s="82"/>
      <c r="AY173" s="81">
        <v>560.39200000000005</v>
      </c>
      <c r="AZ173" s="81">
        <v>4110.1000000000004</v>
      </c>
      <c r="BA173" s="81">
        <v>0</v>
      </c>
      <c r="BB173" s="81">
        <v>0</v>
      </c>
      <c r="BC173" s="81">
        <v>0</v>
      </c>
      <c r="BD173" s="81">
        <v>0</v>
      </c>
      <c r="BE173" s="81" t="s">
        <v>564</v>
      </c>
      <c r="BF173" s="82"/>
      <c r="BG173" s="81">
        <v>0</v>
      </c>
      <c r="BH173" s="81">
        <v>0</v>
      </c>
      <c r="BI173" s="81">
        <v>48.268000000000001</v>
      </c>
      <c r="BJ173" s="81">
        <v>0</v>
      </c>
      <c r="BK173" s="81">
        <v>0</v>
      </c>
      <c r="BL173" s="81">
        <v>0</v>
      </c>
      <c r="BM173" s="82"/>
      <c r="BN173" s="81">
        <v>0</v>
      </c>
      <c r="BO173" s="81">
        <v>0</v>
      </c>
      <c r="BP173" s="81">
        <v>2</v>
      </c>
      <c r="BQ173" s="81">
        <v>0</v>
      </c>
      <c r="BR173" s="81">
        <v>0</v>
      </c>
      <c r="BS173" s="81">
        <v>0</v>
      </c>
      <c r="BT173"/>
      <c r="BU173" s="80">
        <v>48.268000000000001</v>
      </c>
      <c r="BV173" s="80">
        <v>0</v>
      </c>
      <c r="BW173" s="80">
        <v>0</v>
      </c>
      <c r="BX173" s="80">
        <v>0</v>
      </c>
      <c r="BY173" s="80">
        <v>0</v>
      </c>
      <c r="BZ173" s="80">
        <v>0</v>
      </c>
      <c r="CA173" s="80">
        <v>0</v>
      </c>
      <c r="CB173" s="80">
        <v>0</v>
      </c>
      <c r="CC173" s="80">
        <v>0</v>
      </c>
    </row>
    <row r="174" spans="1:81">
      <c r="A174" s="80" t="s">
        <v>2068</v>
      </c>
      <c r="B174" s="80">
        <v>456</v>
      </c>
      <c r="C174" s="80">
        <v>14</v>
      </c>
      <c r="D174" s="80">
        <v>27</v>
      </c>
      <c r="E174" s="80">
        <v>2017</v>
      </c>
      <c r="F174" s="80" t="s">
        <v>71</v>
      </c>
      <c r="G174" s="80" t="s">
        <v>1823</v>
      </c>
      <c r="H174" s="80" t="s">
        <v>1824</v>
      </c>
      <c r="I174" s="177"/>
      <c r="J174" s="81">
        <v>62.714887542841254</v>
      </c>
      <c r="K174" s="81">
        <v>1.2936616210904137</v>
      </c>
      <c r="L174" s="81">
        <v>8.1054471158858661</v>
      </c>
      <c r="M174" s="81">
        <v>12.43599467624089</v>
      </c>
      <c r="N174" s="81">
        <v>19.28496177018668</v>
      </c>
      <c r="O174" s="81">
        <v>8.5550778636472078</v>
      </c>
      <c r="P174" s="81">
        <v>14.203810264181509</v>
      </c>
      <c r="Q174" s="81">
        <v>0.49545297940997202</v>
      </c>
      <c r="R174" s="81">
        <v>0</v>
      </c>
      <c r="S174" s="81">
        <v>0</v>
      </c>
      <c r="T174" s="82"/>
      <c r="U174" s="81">
        <v>2344133</v>
      </c>
      <c r="V174" s="81">
        <v>415</v>
      </c>
      <c r="W174" s="81">
        <v>173</v>
      </c>
      <c r="X174" s="81">
        <v>2389</v>
      </c>
      <c r="Y174" s="81">
        <v>3706</v>
      </c>
      <c r="Z174" s="81">
        <v>5115</v>
      </c>
      <c r="AA174" s="81">
        <v>2942</v>
      </c>
      <c r="AB174" s="81">
        <v>7254</v>
      </c>
      <c r="AC174" s="81">
        <v>0</v>
      </c>
      <c r="AD174" s="81">
        <v>0</v>
      </c>
      <c r="AE174" s="82"/>
      <c r="AF174" s="81">
        <v>19002182.954691589</v>
      </c>
      <c r="AG174" s="81">
        <v>854785.99837074336</v>
      </c>
      <c r="AH174" s="81">
        <v>1117842.0069068279</v>
      </c>
      <c r="AI174" s="81">
        <v>14791636.792374991</v>
      </c>
      <c r="AJ174" s="81">
        <v>13952798.038791141</v>
      </c>
      <c r="AK174" s="81">
        <v>0</v>
      </c>
      <c r="AL174" s="81">
        <v>0</v>
      </c>
      <c r="AM174" s="81">
        <v>996459.3633005626</v>
      </c>
      <c r="AN174" s="81">
        <v>0</v>
      </c>
      <c r="AO174" s="81">
        <v>0</v>
      </c>
      <c r="AP174" s="82"/>
      <c r="AQ174" s="81">
        <v>102</v>
      </c>
      <c r="AR174" s="81">
        <v>34</v>
      </c>
      <c r="AS174" s="81">
        <v>0</v>
      </c>
      <c r="AT174" s="81">
        <v>0</v>
      </c>
      <c r="AU174" s="81">
        <v>0</v>
      </c>
      <c r="AV174" s="81">
        <v>0</v>
      </c>
      <c r="AW174" s="81" t="s">
        <v>564</v>
      </c>
      <c r="AX174" s="82"/>
      <c r="AY174" s="81">
        <v>615.89200000000005</v>
      </c>
      <c r="AZ174" s="81">
        <v>4306.6000000000004</v>
      </c>
      <c r="BA174" s="81">
        <v>0</v>
      </c>
      <c r="BB174" s="81">
        <v>0</v>
      </c>
      <c r="BC174" s="81">
        <v>0</v>
      </c>
      <c r="BD174" s="81">
        <v>0</v>
      </c>
      <c r="BE174" s="81" t="s">
        <v>564</v>
      </c>
      <c r="BF174" s="82"/>
      <c r="BG174" s="81">
        <v>0</v>
      </c>
      <c r="BH174" s="81">
        <v>0</v>
      </c>
      <c r="BI174" s="81">
        <v>67.025000000000006</v>
      </c>
      <c r="BJ174" s="81">
        <v>0</v>
      </c>
      <c r="BK174" s="81">
        <v>0</v>
      </c>
      <c r="BL174" s="81">
        <v>0</v>
      </c>
      <c r="BM174" s="82"/>
      <c r="BN174" s="81">
        <v>0</v>
      </c>
      <c r="BO174" s="81">
        <v>0</v>
      </c>
      <c r="BP174" s="81">
        <v>2</v>
      </c>
      <c r="BQ174" s="81">
        <v>0</v>
      </c>
      <c r="BR174" s="81">
        <v>0</v>
      </c>
      <c r="BS174" s="81">
        <v>0</v>
      </c>
      <c r="BT174"/>
      <c r="BU174" s="80">
        <v>67.025000000000006</v>
      </c>
      <c r="BV174" s="80">
        <v>0</v>
      </c>
      <c r="BW174" s="80">
        <v>0</v>
      </c>
      <c r="BX174" s="80">
        <v>0</v>
      </c>
      <c r="BY174" s="80">
        <v>0</v>
      </c>
      <c r="BZ174" s="80">
        <v>0</v>
      </c>
      <c r="CA174" s="80">
        <v>0</v>
      </c>
      <c r="CB174" s="80">
        <v>0</v>
      </c>
      <c r="CC174" s="80">
        <v>0</v>
      </c>
    </row>
    <row r="175" spans="1:81">
      <c r="A175" s="80" t="s">
        <v>2069</v>
      </c>
      <c r="B175" s="80">
        <v>457</v>
      </c>
      <c r="C175" s="80">
        <v>15</v>
      </c>
      <c r="D175" s="80">
        <v>27</v>
      </c>
      <c r="E175" s="80">
        <v>2018</v>
      </c>
      <c r="F175" s="80" t="s">
        <v>93</v>
      </c>
      <c r="G175" s="80" t="s">
        <v>1823</v>
      </c>
      <c r="H175" s="80" t="s">
        <v>1824</v>
      </c>
      <c r="I175" s="177"/>
      <c r="J175" s="81">
        <v>81.171132835947304</v>
      </c>
      <c r="K175" s="81">
        <v>1.2040485756619261</v>
      </c>
      <c r="L175" s="81">
        <v>7.4357037186779067</v>
      </c>
      <c r="M175" s="81">
        <v>12.497329951846663</v>
      </c>
      <c r="N175" s="81">
        <v>17.539744854263347</v>
      </c>
      <c r="O175" s="81">
        <v>8.3631652753637002</v>
      </c>
      <c r="P175" s="81">
        <v>14.0385227395975</v>
      </c>
      <c r="Q175" s="81">
        <v>0.44917097413762447</v>
      </c>
      <c r="R175" s="81">
        <v>0</v>
      </c>
      <c r="S175" s="81">
        <v>0</v>
      </c>
      <c r="T175" s="82"/>
      <c r="U175" s="81">
        <v>3170154</v>
      </c>
      <c r="V175" s="81">
        <v>415</v>
      </c>
      <c r="W175" s="81">
        <v>173</v>
      </c>
      <c r="X175" s="81">
        <v>2389</v>
      </c>
      <c r="Y175" s="81">
        <v>3661</v>
      </c>
      <c r="Z175" s="81">
        <v>5096</v>
      </c>
      <c r="AA175" s="81">
        <v>2937</v>
      </c>
      <c r="AB175" s="81">
        <v>7087</v>
      </c>
      <c r="AC175" s="81">
        <v>0</v>
      </c>
      <c r="AD175" s="81">
        <v>0</v>
      </c>
      <c r="AE175" s="82"/>
      <c r="AF175" s="81">
        <v>25796410.63337034</v>
      </c>
      <c r="AG175" s="81">
        <v>773376.84502146463</v>
      </c>
      <c r="AH175" s="81">
        <v>1053566.229054031</v>
      </c>
      <c r="AI175" s="81">
        <v>15120074.20840863</v>
      </c>
      <c r="AJ175" s="81">
        <v>13358539.908847651</v>
      </c>
      <c r="AK175" s="81">
        <v>0</v>
      </c>
      <c r="AL175" s="81">
        <v>0</v>
      </c>
      <c r="AM175" s="81">
        <v>975533.42161345552</v>
      </c>
      <c r="AN175" s="81">
        <v>0</v>
      </c>
      <c r="AO175" s="81">
        <v>0</v>
      </c>
      <c r="AP175" s="82"/>
      <c r="AQ175" s="81">
        <v>108</v>
      </c>
      <c r="AR175" s="81">
        <v>37</v>
      </c>
      <c r="AS175" s="81">
        <v>0</v>
      </c>
      <c r="AT175" s="81">
        <v>0</v>
      </c>
      <c r="AU175" s="81">
        <v>0</v>
      </c>
      <c r="AV175" s="81">
        <v>0</v>
      </c>
      <c r="AW175" s="81" t="s">
        <v>564</v>
      </c>
      <c r="AX175" s="82"/>
      <c r="AY175" s="81">
        <v>659.19200000000001</v>
      </c>
      <c r="AZ175" s="81">
        <v>4447</v>
      </c>
      <c r="BA175" s="81">
        <v>0</v>
      </c>
      <c r="BB175" s="81">
        <v>0</v>
      </c>
      <c r="BC175" s="81">
        <v>0</v>
      </c>
      <c r="BD175" s="81">
        <v>0</v>
      </c>
      <c r="BE175" s="81" t="s">
        <v>564</v>
      </c>
      <c r="BF175" s="82"/>
      <c r="BG175" s="81">
        <v>0</v>
      </c>
      <c r="BH175" s="81">
        <v>0</v>
      </c>
      <c r="BI175" s="81">
        <v>65.332999999999998</v>
      </c>
      <c r="BJ175" s="81">
        <v>0</v>
      </c>
      <c r="BK175" s="81">
        <v>0</v>
      </c>
      <c r="BL175" s="81">
        <v>0</v>
      </c>
      <c r="BM175" s="82"/>
      <c r="BN175" s="81">
        <v>0</v>
      </c>
      <c r="BO175" s="81">
        <v>0</v>
      </c>
      <c r="BP175" s="81">
        <v>2</v>
      </c>
      <c r="BQ175" s="81">
        <v>0</v>
      </c>
      <c r="BR175" s="81">
        <v>0</v>
      </c>
      <c r="BS175" s="81">
        <v>0</v>
      </c>
      <c r="BT175"/>
      <c r="BU175" s="80">
        <v>65.332999999999998</v>
      </c>
      <c r="BV175" s="80">
        <v>0</v>
      </c>
      <c r="BW175" s="80">
        <v>0</v>
      </c>
      <c r="BX175" s="80">
        <v>0</v>
      </c>
      <c r="BY175" s="80">
        <v>0</v>
      </c>
      <c r="BZ175" s="80">
        <v>0</v>
      </c>
      <c r="CA175" s="80">
        <v>0</v>
      </c>
      <c r="CB175" s="80">
        <v>0</v>
      </c>
      <c r="CC175" s="80">
        <v>0</v>
      </c>
    </row>
    <row r="176" spans="1:81">
      <c r="A176" s="80" t="s">
        <v>2070</v>
      </c>
      <c r="B176" s="80">
        <v>458</v>
      </c>
      <c r="C176" s="80">
        <v>16</v>
      </c>
      <c r="D176" s="80">
        <v>27</v>
      </c>
      <c r="E176" s="80">
        <v>2019</v>
      </c>
      <c r="F176" s="80" t="s">
        <v>73</v>
      </c>
      <c r="G176" s="80" t="s">
        <v>1823</v>
      </c>
      <c r="H176" s="80" t="s">
        <v>1824</v>
      </c>
      <c r="I176" s="177"/>
      <c r="J176" s="81">
        <v>67.622099776732114</v>
      </c>
      <c r="K176" s="81">
        <v>1.1172684178375822</v>
      </c>
      <c r="L176" s="81">
        <v>7.4690182084818888</v>
      </c>
      <c r="M176" s="81">
        <v>11.211239761224441</v>
      </c>
      <c r="N176" s="81">
        <v>17.547806532070602</v>
      </c>
      <c r="O176" s="81">
        <v>7.9879435283418561</v>
      </c>
      <c r="P176" s="81">
        <v>12.20838190622093</v>
      </c>
      <c r="Q176" s="81">
        <v>0.42572894166354158</v>
      </c>
      <c r="R176" s="81">
        <v>0</v>
      </c>
      <c r="S176" s="81">
        <v>0.73781989642431522</v>
      </c>
      <c r="T176" s="82"/>
      <c r="U176" s="81">
        <v>2778193</v>
      </c>
      <c r="V176" s="81">
        <v>415</v>
      </c>
      <c r="W176" s="81">
        <v>173</v>
      </c>
      <c r="X176" s="81">
        <v>2389</v>
      </c>
      <c r="Y176" s="81">
        <v>3618</v>
      </c>
      <c r="Z176" s="81">
        <v>5001</v>
      </c>
      <c r="AA176" s="81">
        <v>2535</v>
      </c>
      <c r="AB176" s="81">
        <v>6899</v>
      </c>
      <c r="AC176" s="81">
        <v>0</v>
      </c>
      <c r="AD176" s="81">
        <v>0.73781989642431522</v>
      </c>
      <c r="AE176" s="82"/>
      <c r="AF176" s="81">
        <v>22183399.107683331</v>
      </c>
      <c r="AG176" s="81">
        <v>773147.82643300714</v>
      </c>
      <c r="AH176" s="81">
        <v>1137536.8248794191</v>
      </c>
      <c r="AI176" s="81">
        <v>14816417.527795831</v>
      </c>
      <c r="AJ176" s="81">
        <v>13426624.793099528</v>
      </c>
      <c r="AK176" s="81">
        <v>0</v>
      </c>
      <c r="AL176" s="81">
        <v>0</v>
      </c>
      <c r="AM176" s="81">
        <v>939591.86435580626</v>
      </c>
      <c r="AN176" s="81">
        <v>0</v>
      </c>
      <c r="AO176" s="81">
        <v>0</v>
      </c>
      <c r="AP176" s="82"/>
      <c r="AQ176" s="81">
        <v>109</v>
      </c>
      <c r="AR176" s="81">
        <v>39</v>
      </c>
      <c r="AS176" s="81">
        <v>0</v>
      </c>
      <c r="AT176" s="81">
        <v>0</v>
      </c>
      <c r="AU176" s="81">
        <v>0</v>
      </c>
      <c r="AV176" s="81">
        <v>0</v>
      </c>
      <c r="AW176" s="81" t="s">
        <v>564</v>
      </c>
      <c r="AX176" s="82"/>
      <c r="AY176" s="81">
        <v>669.01200000000006</v>
      </c>
      <c r="AZ176" s="81">
        <v>4525.8999999999996</v>
      </c>
      <c r="BA176" s="81">
        <v>0</v>
      </c>
      <c r="BB176" s="81">
        <v>0</v>
      </c>
      <c r="BC176" s="81">
        <v>0</v>
      </c>
      <c r="BD176" s="81">
        <v>0</v>
      </c>
      <c r="BE176" s="81" t="s">
        <v>564</v>
      </c>
      <c r="BF176" s="82"/>
      <c r="BG176" s="81">
        <v>0</v>
      </c>
      <c r="BH176" s="81">
        <v>0</v>
      </c>
      <c r="BI176" s="81">
        <v>62.643999999999998</v>
      </c>
      <c r="BJ176" s="81">
        <v>0</v>
      </c>
      <c r="BK176" s="81">
        <v>0</v>
      </c>
      <c r="BL176" s="81">
        <v>0</v>
      </c>
      <c r="BM176" s="82"/>
      <c r="BN176" s="81">
        <v>0</v>
      </c>
      <c r="BO176" s="81">
        <v>0</v>
      </c>
      <c r="BP176" s="81">
        <v>2</v>
      </c>
      <c r="BQ176" s="81">
        <v>0</v>
      </c>
      <c r="BR176" s="81">
        <v>0</v>
      </c>
      <c r="BS176" s="81">
        <v>0</v>
      </c>
      <c r="BT176"/>
      <c r="BU176" s="80">
        <v>62.643999999999998</v>
      </c>
      <c r="BV176" s="80">
        <v>0</v>
      </c>
      <c r="BW176" s="80">
        <v>0</v>
      </c>
      <c r="BX176" s="80">
        <v>0</v>
      </c>
      <c r="BY176" s="80">
        <v>0</v>
      </c>
      <c r="BZ176" s="80">
        <v>0</v>
      </c>
      <c r="CA176" s="80">
        <v>0</v>
      </c>
      <c r="CB176" s="80">
        <v>0</v>
      </c>
      <c r="CC176" s="80">
        <v>0</v>
      </c>
    </row>
    <row r="177" spans="1:81">
      <c r="A177" s="80" t="s">
        <v>2071</v>
      </c>
      <c r="B177" s="80">
        <v>459</v>
      </c>
      <c r="C177" s="80">
        <v>17</v>
      </c>
      <c r="D177" s="80">
        <v>27</v>
      </c>
      <c r="E177" s="80">
        <v>2020</v>
      </c>
      <c r="F177" s="80" t="s">
        <v>218</v>
      </c>
      <c r="G177" s="80" t="s">
        <v>1823</v>
      </c>
      <c r="H177" s="80" t="s">
        <v>1824</v>
      </c>
      <c r="I177" s="177"/>
      <c r="J177" s="81">
        <v>56.607762919974263</v>
      </c>
      <c r="K177" s="81">
        <v>1.0359273720261351</v>
      </c>
      <c r="L177" s="81">
        <v>9.9119135107508693</v>
      </c>
      <c r="M177" s="81">
        <v>9.8893750062419397</v>
      </c>
      <c r="N177" s="81">
        <v>15.950192572953538</v>
      </c>
      <c r="O177" s="81">
        <v>6.8978095975361349</v>
      </c>
      <c r="P177" s="81">
        <v>12.929853441510314</v>
      </c>
      <c r="Q177" s="81">
        <v>0.39699903069444942</v>
      </c>
      <c r="R177" s="81">
        <v>0</v>
      </c>
      <c r="S177" s="81">
        <v>0.6165714446423084</v>
      </c>
      <c r="T177" s="82"/>
      <c r="U177" s="81">
        <v>2636362</v>
      </c>
      <c r="V177" s="81">
        <v>356</v>
      </c>
      <c r="W177" s="81">
        <v>204</v>
      </c>
      <c r="X177" s="81">
        <v>2216</v>
      </c>
      <c r="Y177" s="81">
        <v>3588</v>
      </c>
      <c r="Z177" s="81">
        <v>4929</v>
      </c>
      <c r="AA177" s="81">
        <v>2917</v>
      </c>
      <c r="AB177" s="81">
        <v>6733</v>
      </c>
      <c r="AC177" s="81">
        <v>0</v>
      </c>
      <c r="AD177" s="81">
        <v>0.6165714446423084</v>
      </c>
      <c r="AE177" s="82"/>
      <c r="AF177" s="81">
        <v>20584470.459035732</v>
      </c>
      <c r="AG177" s="81">
        <v>663719.28460629692</v>
      </c>
      <c r="AH177" s="81">
        <v>1453565.1479513003</v>
      </c>
      <c r="AI177" s="81">
        <v>12723566.554270556</v>
      </c>
      <c r="AJ177" s="81">
        <v>13593565.77498869</v>
      </c>
      <c r="AK177" s="81"/>
      <c r="AL177" s="81"/>
      <c r="AM177" s="81">
        <v>878731.30519021535</v>
      </c>
      <c r="AN177" s="81"/>
      <c r="AO177" s="81"/>
      <c r="AP177" s="82"/>
      <c r="AQ177" s="81">
        <v>112</v>
      </c>
      <c r="AR177" s="81">
        <v>47</v>
      </c>
      <c r="AS177" s="81">
        <v>0</v>
      </c>
      <c r="AT177" s="81">
        <v>0</v>
      </c>
      <c r="AU177" s="81">
        <v>0</v>
      </c>
      <c r="AV177" s="81">
        <v>0</v>
      </c>
      <c r="AW177" s="81">
        <v>0</v>
      </c>
      <c r="AX177" s="82"/>
      <c r="AY177" s="81">
        <v>691.25199999999995</v>
      </c>
      <c r="AZ177" s="81">
        <v>4922.3</v>
      </c>
      <c r="BA177" s="81">
        <v>0</v>
      </c>
      <c r="BB177" s="81">
        <v>0</v>
      </c>
      <c r="BC177" s="81">
        <v>0</v>
      </c>
      <c r="BD177" s="81">
        <v>0</v>
      </c>
      <c r="BE177" s="81">
        <v>0</v>
      </c>
      <c r="BF177" s="82"/>
      <c r="BG177" s="81">
        <v>0</v>
      </c>
      <c r="BH177" s="81">
        <v>0</v>
      </c>
      <c r="BI177" s="81">
        <v>65.218000000000004</v>
      </c>
      <c r="BJ177" s="81">
        <v>0</v>
      </c>
      <c r="BK177" s="81">
        <v>0</v>
      </c>
      <c r="BL177" s="81">
        <v>0</v>
      </c>
      <c r="BM177" s="82"/>
      <c r="BN177" s="81">
        <v>0</v>
      </c>
      <c r="BO177" s="81">
        <v>0</v>
      </c>
      <c r="BP177" s="81">
        <v>2</v>
      </c>
      <c r="BQ177" s="81">
        <v>0</v>
      </c>
      <c r="BR177" s="81">
        <v>0</v>
      </c>
      <c r="BS177" s="81">
        <v>0</v>
      </c>
      <c r="BT177"/>
      <c r="BU177" s="80">
        <v>65.218000000000004</v>
      </c>
      <c r="BV177" s="80">
        <v>0</v>
      </c>
      <c r="BW177" s="80">
        <v>0</v>
      </c>
      <c r="BX177" s="80">
        <v>0</v>
      </c>
      <c r="BY177" s="80">
        <v>0</v>
      </c>
      <c r="BZ177" s="80">
        <v>0</v>
      </c>
      <c r="CA177" s="80">
        <v>0</v>
      </c>
      <c r="CB177" s="80">
        <v>0</v>
      </c>
      <c r="CC177" s="80">
        <v>0</v>
      </c>
    </row>
    <row r="178" spans="1:81">
      <c r="A178" s="80" t="s">
        <v>1884</v>
      </c>
      <c r="B178" s="80">
        <v>459</v>
      </c>
      <c r="C178" s="80">
        <v>18</v>
      </c>
      <c r="D178" s="80">
        <v>27</v>
      </c>
      <c r="E178" s="80">
        <v>2021</v>
      </c>
      <c r="F178" s="80" t="s">
        <v>75</v>
      </c>
      <c r="G178" s="174" t="s">
        <v>1823</v>
      </c>
      <c r="H178" s="80" t="s">
        <v>1824</v>
      </c>
      <c r="I178" s="177"/>
      <c r="J178" s="81">
        <v>61.315615571127687</v>
      </c>
      <c r="K178" s="81">
        <v>0.99788561501989759</v>
      </c>
      <c r="L178" s="81">
        <v>9.0455026813548294</v>
      </c>
      <c r="M178" s="81">
        <v>9.988583186490203</v>
      </c>
      <c r="N178" s="81">
        <v>14.906292703910024</v>
      </c>
      <c r="O178" s="81">
        <v>6.5467313386558725</v>
      </c>
      <c r="P178" s="81">
        <v>13.176801252252003</v>
      </c>
      <c r="Q178" s="81">
        <v>0.39054523492782151</v>
      </c>
      <c r="R178" s="81">
        <v>0</v>
      </c>
      <c r="S178" s="81">
        <v>0.54019350133693989</v>
      </c>
      <c r="T178" s="82"/>
      <c r="U178" s="81">
        <v>2932524</v>
      </c>
      <c r="V178" s="81">
        <v>356</v>
      </c>
      <c r="W178" s="81">
        <v>204</v>
      </c>
      <c r="X178" s="81">
        <v>2216</v>
      </c>
      <c r="Y178" s="81">
        <v>3530</v>
      </c>
      <c r="Z178" s="81">
        <v>4817</v>
      </c>
      <c r="AA178" s="81">
        <v>2899</v>
      </c>
      <c r="AB178" s="81">
        <v>6545</v>
      </c>
      <c r="AC178" s="81">
        <v>0</v>
      </c>
      <c r="AD178" s="81">
        <v>0.54019350133693989</v>
      </c>
      <c r="AE178" s="82"/>
      <c r="AF178" s="81">
        <v>22461871.577388082</v>
      </c>
      <c r="AG178" s="81">
        <v>675180.67483488051</v>
      </c>
      <c r="AH178" s="81">
        <v>1303205.747369359</v>
      </c>
      <c r="AI178" s="81">
        <v>13883290.822277047</v>
      </c>
      <c r="AJ178" s="81">
        <v>13033108.413816439</v>
      </c>
      <c r="AK178" s="81">
        <v>0</v>
      </c>
      <c r="AL178" s="81">
        <v>0</v>
      </c>
      <c r="AM178" s="81">
        <v>859122.14570207009</v>
      </c>
      <c r="AN178" s="81">
        <v>0</v>
      </c>
      <c r="AO178" s="81">
        <v>0</v>
      </c>
      <c r="AP178" s="82"/>
      <c r="AQ178" s="81">
        <v>119</v>
      </c>
      <c r="AR178" s="81">
        <v>48</v>
      </c>
      <c r="AS178" s="81">
        <v>0</v>
      </c>
      <c r="AT178" s="81">
        <v>0</v>
      </c>
      <c r="AU178" s="81">
        <v>0</v>
      </c>
      <c r="AV178" s="81">
        <v>0</v>
      </c>
      <c r="AW178" s="81"/>
      <c r="AX178" s="82"/>
      <c r="AY178" s="81">
        <v>748.87199999999984</v>
      </c>
      <c r="AZ178" s="81">
        <v>4964.4000000000005</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1822</v>
      </c>
      <c r="B179" s="80">
        <v>459</v>
      </c>
      <c r="C179" s="80">
        <v>19</v>
      </c>
      <c r="D179" s="80">
        <v>27</v>
      </c>
      <c r="E179" s="80">
        <v>2022</v>
      </c>
      <c r="F179" s="80" t="s">
        <v>568</v>
      </c>
      <c r="G179" s="174" t="s">
        <v>1823</v>
      </c>
      <c r="H179" s="80" t="s">
        <v>1824</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123</v>
      </c>
      <c r="AR179" s="81">
        <v>49</v>
      </c>
      <c r="AS179" s="81">
        <v>0</v>
      </c>
      <c r="AT179" s="81">
        <v>0</v>
      </c>
      <c r="AU179" s="81">
        <v>0</v>
      </c>
      <c r="AV179" s="81">
        <v>0</v>
      </c>
      <c r="AW179" s="81"/>
      <c r="AX179" s="82"/>
      <c r="AY179" s="81">
        <v>773.57199999999978</v>
      </c>
      <c r="AZ179" s="81">
        <v>5013.9000000000005</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2072</v>
      </c>
      <c r="B180" s="80">
        <v>222</v>
      </c>
      <c r="C180" s="80">
        <v>1</v>
      </c>
      <c r="D180" s="80">
        <v>14</v>
      </c>
      <c r="E180" s="80">
        <v>1990</v>
      </c>
      <c r="F180" s="80" t="s">
        <v>562</v>
      </c>
      <c r="G180" s="80" t="s">
        <v>2073</v>
      </c>
      <c r="H180" s="80" t="s">
        <v>2074</v>
      </c>
      <c r="I180" s="177"/>
      <c r="J180" s="81">
        <v>1.6644421364967585</v>
      </c>
      <c r="K180" s="81">
        <v>1.9976212204727744</v>
      </c>
      <c r="L180" s="81">
        <v>17.405948952993928</v>
      </c>
      <c r="M180" s="81">
        <v>5.9066299713334809</v>
      </c>
      <c r="N180" s="81">
        <v>9.8697760815242077</v>
      </c>
      <c r="O180" s="81">
        <v>6.6713396233312405</v>
      </c>
      <c r="P180" s="81">
        <v>15.580013033087667</v>
      </c>
      <c r="Q180" s="81">
        <v>0.77146678071952079</v>
      </c>
      <c r="R180" s="81">
        <v>13.231155804169052</v>
      </c>
      <c r="S180" s="81">
        <v>0.61626337862883129</v>
      </c>
      <c r="T180" s="82"/>
      <c r="U180" s="81">
        <v>173947</v>
      </c>
      <c r="V180" s="81">
        <v>497</v>
      </c>
      <c r="W180" s="81">
        <v>192</v>
      </c>
      <c r="X180" s="81">
        <v>2206</v>
      </c>
      <c r="Y180" s="81">
        <v>4677</v>
      </c>
      <c r="Z180" s="81">
        <v>2744</v>
      </c>
      <c r="AA180" s="81">
        <v>3783</v>
      </c>
      <c r="AB180" s="81">
        <v>12526</v>
      </c>
      <c r="AC180" s="81">
        <v>2291660</v>
      </c>
      <c r="AD180" s="81">
        <v>0.61626337862883129</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2075</v>
      </c>
      <c r="B181" s="80">
        <v>223</v>
      </c>
      <c r="C181" s="80">
        <v>2</v>
      </c>
      <c r="D181" s="80">
        <v>14</v>
      </c>
      <c r="E181" s="80">
        <v>2005</v>
      </c>
      <c r="F181" s="80" t="s">
        <v>565</v>
      </c>
      <c r="G181" s="80" t="s">
        <v>2073</v>
      </c>
      <c r="H181" s="80" t="s">
        <v>2074</v>
      </c>
      <c r="I181" s="177"/>
      <c r="J181" s="81">
        <v>1.7683451371180769</v>
      </c>
      <c r="K181" s="81">
        <v>0.99310225401397278</v>
      </c>
      <c r="L181" s="81">
        <v>24.539718776959582</v>
      </c>
      <c r="M181" s="81">
        <v>7.4170157749463126</v>
      </c>
      <c r="N181" s="81">
        <v>11.731413522846978</v>
      </c>
      <c r="O181" s="81">
        <v>9.4334458458561343</v>
      </c>
      <c r="P181" s="81">
        <v>16.272755111998737</v>
      </c>
      <c r="Q181" s="81">
        <v>0.60375890005325905</v>
      </c>
      <c r="R181" s="81">
        <v>1.8509433159195199</v>
      </c>
      <c r="S181" s="81">
        <v>0</v>
      </c>
      <c r="T181" s="82"/>
      <c r="U181" s="81">
        <v>190949</v>
      </c>
      <c r="V181" s="81">
        <v>369</v>
      </c>
      <c r="W181" s="81">
        <v>261</v>
      </c>
      <c r="X181" s="81">
        <v>1590</v>
      </c>
      <c r="Y181" s="81">
        <v>4699</v>
      </c>
      <c r="Z181" s="81">
        <v>4490</v>
      </c>
      <c r="AA181" s="81">
        <v>3236</v>
      </c>
      <c r="AB181" s="81">
        <v>10248</v>
      </c>
      <c r="AC181" s="81">
        <v>327301</v>
      </c>
      <c r="AD181" s="81">
        <v>0</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2076</v>
      </c>
      <c r="B182" s="80">
        <v>224</v>
      </c>
      <c r="C182" s="80">
        <v>3</v>
      </c>
      <c r="D182" s="80">
        <v>14</v>
      </c>
      <c r="E182" s="80">
        <v>2006</v>
      </c>
      <c r="F182" s="80" t="s">
        <v>566</v>
      </c>
      <c r="G182" s="80" t="s">
        <v>2073</v>
      </c>
      <c r="H182" s="80" t="s">
        <v>2074</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2077</v>
      </c>
      <c r="B183" s="80">
        <v>225</v>
      </c>
      <c r="C183" s="80">
        <v>4</v>
      </c>
      <c r="D183" s="80">
        <v>14</v>
      </c>
      <c r="E183" s="80">
        <v>2007</v>
      </c>
      <c r="F183" s="80" t="s">
        <v>567</v>
      </c>
      <c r="G183" s="80" t="s">
        <v>2073</v>
      </c>
      <c r="H183" s="80" t="s">
        <v>2074</v>
      </c>
      <c r="I183" s="177"/>
      <c r="J183" s="81">
        <v>1.2755823851630159</v>
      </c>
      <c r="K183" s="81">
        <v>0.95966430854030271</v>
      </c>
      <c r="L183" s="81">
        <v>18.890081273531344</v>
      </c>
      <c r="M183" s="81">
        <v>8.1079017490079757</v>
      </c>
      <c r="N183" s="81">
        <v>11.487295873812172</v>
      </c>
      <c r="O183" s="81">
        <v>9.0967650050126476</v>
      </c>
      <c r="P183" s="81">
        <v>16.080372941311136</v>
      </c>
      <c r="Q183" s="81">
        <v>0.60979077867248865</v>
      </c>
      <c r="R183" s="81">
        <v>13.356713456446554</v>
      </c>
      <c r="S183" s="81">
        <v>0.30740206953210863</v>
      </c>
      <c r="T183" s="82"/>
      <c r="U183" s="81">
        <v>172074</v>
      </c>
      <c r="V183" s="81">
        <v>368</v>
      </c>
      <c r="W183" s="81">
        <v>270</v>
      </c>
      <c r="X183" s="81">
        <v>2035</v>
      </c>
      <c r="Y183" s="81">
        <v>4631</v>
      </c>
      <c r="Z183" s="81">
        <v>4501</v>
      </c>
      <c r="AA183" s="81">
        <v>3149</v>
      </c>
      <c r="AB183" s="81">
        <v>9803</v>
      </c>
      <c r="AC183" s="81">
        <v>2429626</v>
      </c>
      <c r="AD183" s="81">
        <v>0.30740206953210863</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2078</v>
      </c>
      <c r="B184" s="80">
        <v>226</v>
      </c>
      <c r="C184" s="80">
        <v>5</v>
      </c>
      <c r="D184" s="80">
        <v>14</v>
      </c>
      <c r="E184" s="80">
        <v>2008</v>
      </c>
      <c r="F184" s="80" t="s">
        <v>84</v>
      </c>
      <c r="G184" s="80" t="s">
        <v>2073</v>
      </c>
      <c r="H184" s="80" t="s">
        <v>2074</v>
      </c>
      <c r="I184" s="177"/>
      <c r="J184" s="81">
        <v>1.2325223189252699</v>
      </c>
      <c r="K184" s="81">
        <v>0.74858230473478282</v>
      </c>
      <c r="L184" s="81">
        <v>16.328334406591416</v>
      </c>
      <c r="M184" s="81">
        <v>8.6310707737459147</v>
      </c>
      <c r="N184" s="81">
        <v>10.266122092634088</v>
      </c>
      <c r="O184" s="81">
        <v>8.7180198353622735</v>
      </c>
      <c r="P184" s="81">
        <v>15.689697204993065</v>
      </c>
      <c r="Q184" s="81">
        <v>0.58567324926651809</v>
      </c>
      <c r="R184" s="81">
        <v>12.606286133381907</v>
      </c>
      <c r="S184" s="81">
        <v>1.1858126262345972</v>
      </c>
      <c r="T184" s="82"/>
      <c r="U184" s="81">
        <v>179824</v>
      </c>
      <c r="V184" s="81">
        <v>368</v>
      </c>
      <c r="W184" s="81">
        <v>270</v>
      </c>
      <c r="X184" s="81">
        <v>2035</v>
      </c>
      <c r="Y184" s="81">
        <v>4597</v>
      </c>
      <c r="Z184" s="81">
        <v>4465</v>
      </c>
      <c r="AA184" s="81">
        <v>3076</v>
      </c>
      <c r="AB184" s="81">
        <v>9570</v>
      </c>
      <c r="AC184" s="81">
        <v>2381154</v>
      </c>
      <c r="AD184" s="81">
        <v>1.1858126262345972</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2079</v>
      </c>
      <c r="B185" s="80">
        <v>227</v>
      </c>
      <c r="C185" s="80">
        <v>6</v>
      </c>
      <c r="D185" s="80">
        <v>14</v>
      </c>
      <c r="E185" s="80">
        <v>2009</v>
      </c>
      <c r="F185" s="80" t="s">
        <v>85</v>
      </c>
      <c r="G185" s="80" t="s">
        <v>2073</v>
      </c>
      <c r="H185" s="80" t="s">
        <v>2074</v>
      </c>
      <c r="I185" s="177"/>
      <c r="J185" s="81">
        <v>1.2248043413155494</v>
      </c>
      <c r="K185" s="81">
        <v>0.58225742805397296</v>
      </c>
      <c r="L185" s="81">
        <v>17.711715751732402</v>
      </c>
      <c r="M185" s="81">
        <v>6.6481574551522682</v>
      </c>
      <c r="N185" s="81">
        <v>9.5748148673967677</v>
      </c>
      <c r="O185" s="81">
        <v>8.8205431578208291</v>
      </c>
      <c r="P185" s="81">
        <v>15.084235082758559</v>
      </c>
      <c r="Q185" s="81">
        <v>0.54677898341198394</v>
      </c>
      <c r="R185" s="81">
        <v>13.035790861450977</v>
      </c>
      <c r="S185" s="81">
        <v>0.96863029791772615</v>
      </c>
      <c r="T185" s="82"/>
      <c r="U185" s="81">
        <v>169868</v>
      </c>
      <c r="V185" s="81">
        <v>270</v>
      </c>
      <c r="W185" s="81">
        <v>433</v>
      </c>
      <c r="X185" s="81">
        <v>1747</v>
      </c>
      <c r="Y185" s="81">
        <v>4565</v>
      </c>
      <c r="Z185" s="81">
        <v>4459</v>
      </c>
      <c r="AA185" s="81">
        <v>3036</v>
      </c>
      <c r="AB185" s="81">
        <v>9379</v>
      </c>
      <c r="AC185" s="81">
        <v>2402153</v>
      </c>
      <c r="AD185" s="81">
        <v>0.96863029791772615</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2080</v>
      </c>
      <c r="B186" s="80">
        <v>228</v>
      </c>
      <c r="C186" s="80">
        <v>7</v>
      </c>
      <c r="D186" s="80">
        <v>14</v>
      </c>
      <c r="E186" s="80">
        <v>2010</v>
      </c>
      <c r="F186" s="80" t="s">
        <v>86</v>
      </c>
      <c r="G186" s="80" t="s">
        <v>2073</v>
      </c>
      <c r="H186" s="80" t="s">
        <v>2074</v>
      </c>
      <c r="I186" s="177"/>
      <c r="J186" s="81">
        <v>0.93132359301286316</v>
      </c>
      <c r="K186" s="81">
        <v>0.61869620866886421</v>
      </c>
      <c r="L186" s="81">
        <v>16.305961003313755</v>
      </c>
      <c r="M186" s="81">
        <v>7.1653201540070821</v>
      </c>
      <c r="N186" s="81">
        <v>11.160782236391526</v>
      </c>
      <c r="O186" s="81">
        <v>8.7462725382518105</v>
      </c>
      <c r="P186" s="81">
        <v>15.073127040844509</v>
      </c>
      <c r="Q186" s="81">
        <v>0.5544465261391236</v>
      </c>
      <c r="R186" s="81">
        <v>2.7901964235362602</v>
      </c>
      <c r="S186" s="81">
        <v>0.93306484831566472</v>
      </c>
      <c r="T186" s="82"/>
      <c r="U186" s="81">
        <v>135943</v>
      </c>
      <c r="V186" s="81">
        <v>270</v>
      </c>
      <c r="W186" s="81">
        <v>433</v>
      </c>
      <c r="X186" s="81">
        <v>1747</v>
      </c>
      <c r="Y186" s="81">
        <v>4515</v>
      </c>
      <c r="Z186" s="81">
        <v>4442</v>
      </c>
      <c r="AA186" s="81">
        <v>2958</v>
      </c>
      <c r="AB186" s="81">
        <v>9113</v>
      </c>
      <c r="AC186" s="81">
        <v>487248</v>
      </c>
      <c r="AD186" s="81">
        <v>0.93306484831566472</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2081</v>
      </c>
      <c r="B187" s="80">
        <v>229</v>
      </c>
      <c r="C187" s="80">
        <v>8</v>
      </c>
      <c r="D187" s="80">
        <v>14</v>
      </c>
      <c r="E187" s="80">
        <v>2011</v>
      </c>
      <c r="F187" s="80" t="s">
        <v>87</v>
      </c>
      <c r="G187" s="80" t="s">
        <v>2073</v>
      </c>
      <c r="H187" s="80" t="s">
        <v>2074</v>
      </c>
      <c r="I187" s="177"/>
      <c r="J187" s="81">
        <v>1.033463509188673</v>
      </c>
      <c r="K187" s="81">
        <v>0.8184803748912487</v>
      </c>
      <c r="L187" s="81">
        <v>21.939842346295173</v>
      </c>
      <c r="M187" s="81">
        <v>8.5287960880604796</v>
      </c>
      <c r="N187" s="81">
        <v>13.51425455102528</v>
      </c>
      <c r="O187" s="81">
        <v>8.5063404203991055</v>
      </c>
      <c r="P187" s="81">
        <v>14.42475356433537</v>
      </c>
      <c r="Q187" s="81">
        <v>0.6213588078372575</v>
      </c>
      <c r="R187" s="81">
        <v>1.1049746134399776</v>
      </c>
      <c r="S187" s="81">
        <v>1.0250796462951017</v>
      </c>
      <c r="T187" s="82"/>
      <c r="U187" s="81">
        <v>127132</v>
      </c>
      <c r="V187" s="81">
        <v>270</v>
      </c>
      <c r="W187" s="81">
        <v>433</v>
      </c>
      <c r="X187" s="81">
        <v>1747</v>
      </c>
      <c r="Y187" s="81">
        <v>4440</v>
      </c>
      <c r="Z187" s="81">
        <v>4414</v>
      </c>
      <c r="AA187" s="81">
        <v>2915</v>
      </c>
      <c r="AB187" s="81">
        <v>8854</v>
      </c>
      <c r="AC187" s="81">
        <v>192641</v>
      </c>
      <c r="AD187" s="81">
        <v>1.0250796462951017</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0</v>
      </c>
      <c r="BL187" s="81">
        <v>0</v>
      </c>
      <c r="BM187" s="82"/>
      <c r="BN187" s="81">
        <v>0</v>
      </c>
      <c r="BO187" s="81">
        <v>0</v>
      </c>
      <c r="BP187" s="81">
        <v>0</v>
      </c>
      <c r="BQ187" s="81">
        <v>0</v>
      </c>
      <c r="BR187" s="81">
        <v>0</v>
      </c>
      <c r="BS187" s="81">
        <v>0</v>
      </c>
      <c r="BT187"/>
      <c r="BU187" s="80">
        <v>0</v>
      </c>
      <c r="BV187" s="80">
        <v>0</v>
      </c>
      <c r="BW187" s="80">
        <v>0</v>
      </c>
      <c r="BX187" s="80">
        <v>0</v>
      </c>
      <c r="BY187" s="80">
        <v>0</v>
      </c>
      <c r="BZ187" s="80">
        <v>0</v>
      </c>
      <c r="CA187" s="80">
        <v>0</v>
      </c>
      <c r="CB187" s="80">
        <v>0</v>
      </c>
      <c r="CC187" s="80">
        <v>0</v>
      </c>
    </row>
    <row r="188" spans="1:81">
      <c r="A188" s="80" t="s">
        <v>2082</v>
      </c>
      <c r="B188" s="80">
        <v>230</v>
      </c>
      <c r="C188" s="80">
        <v>9</v>
      </c>
      <c r="D188" s="80">
        <v>14</v>
      </c>
      <c r="E188" s="80">
        <v>2012</v>
      </c>
      <c r="F188" s="80" t="s">
        <v>88</v>
      </c>
      <c r="G188" s="80" t="s">
        <v>2073</v>
      </c>
      <c r="H188" s="80" t="s">
        <v>2074</v>
      </c>
      <c r="I188" s="177"/>
      <c r="J188" s="81">
        <v>1.1054074356384747</v>
      </c>
      <c r="K188" s="81">
        <v>0.8382356780119099</v>
      </c>
      <c r="L188" s="81">
        <v>22.233899856029016</v>
      </c>
      <c r="M188" s="81">
        <v>9.5400235947322169</v>
      </c>
      <c r="N188" s="81">
        <v>13.731996716989157</v>
      </c>
      <c r="O188" s="81">
        <v>8.33998034435478</v>
      </c>
      <c r="P188" s="81">
        <v>14.183345197753567</v>
      </c>
      <c r="Q188" s="81">
        <v>0.65938459814327022</v>
      </c>
      <c r="R188" s="81">
        <v>1.6518787150933181</v>
      </c>
      <c r="S188" s="81">
        <v>0.77096693669706695</v>
      </c>
      <c r="T188" s="82"/>
      <c r="U188" s="81">
        <v>132005</v>
      </c>
      <c r="V188" s="81">
        <v>270</v>
      </c>
      <c r="W188" s="81">
        <v>433</v>
      </c>
      <c r="X188" s="81">
        <v>1747</v>
      </c>
      <c r="Y188" s="81">
        <v>4377</v>
      </c>
      <c r="Z188" s="81">
        <v>4362</v>
      </c>
      <c r="AA188" s="81">
        <v>2850</v>
      </c>
      <c r="AB188" s="81">
        <v>8648</v>
      </c>
      <c r="AC188" s="81">
        <v>280529</v>
      </c>
      <c r="AD188" s="81">
        <v>0.77096693669706695</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0</v>
      </c>
      <c r="BL188" s="81">
        <v>0</v>
      </c>
      <c r="BM188" s="82"/>
      <c r="BN188" s="81">
        <v>0</v>
      </c>
      <c r="BO188" s="81">
        <v>0</v>
      </c>
      <c r="BP188" s="81">
        <v>0</v>
      </c>
      <c r="BQ188" s="81">
        <v>0</v>
      </c>
      <c r="BR188" s="81">
        <v>0</v>
      </c>
      <c r="BS188" s="81">
        <v>0</v>
      </c>
      <c r="BT188"/>
      <c r="BU188" s="80">
        <v>0</v>
      </c>
      <c r="BV188" s="80">
        <v>0</v>
      </c>
      <c r="BW188" s="80">
        <v>0</v>
      </c>
      <c r="BX188" s="80">
        <v>0</v>
      </c>
      <c r="BY188" s="80">
        <v>0</v>
      </c>
      <c r="BZ188" s="80">
        <v>0</v>
      </c>
      <c r="CA188" s="80">
        <v>0</v>
      </c>
      <c r="CB188" s="80">
        <v>0</v>
      </c>
      <c r="CC188" s="80">
        <v>0</v>
      </c>
    </row>
    <row r="189" spans="1:81">
      <c r="A189" s="80" t="s">
        <v>2083</v>
      </c>
      <c r="B189" s="80">
        <v>231</v>
      </c>
      <c r="C189" s="80">
        <v>10</v>
      </c>
      <c r="D189" s="80">
        <v>14</v>
      </c>
      <c r="E189" s="80">
        <v>2013</v>
      </c>
      <c r="F189" s="80" t="s">
        <v>89</v>
      </c>
      <c r="G189" s="80" t="s">
        <v>2073</v>
      </c>
      <c r="H189" s="80" t="s">
        <v>2074</v>
      </c>
      <c r="I189" s="177"/>
      <c r="J189" s="81">
        <v>0.7305518392743191</v>
      </c>
      <c r="K189" s="81">
        <v>0.7381136617556846</v>
      </c>
      <c r="L189" s="81">
        <v>20.350317315481796</v>
      </c>
      <c r="M189" s="81">
        <v>9.5555003054227718</v>
      </c>
      <c r="N189" s="81">
        <v>14.551305815533093</v>
      </c>
      <c r="O189" s="81">
        <v>8.0274562839237653</v>
      </c>
      <c r="P189" s="81">
        <v>14.07193951515986</v>
      </c>
      <c r="Q189" s="81">
        <v>0.65280910370859246</v>
      </c>
      <c r="R189" s="81">
        <v>1.7760498632661037</v>
      </c>
      <c r="S189" s="81">
        <v>0.75203060123879806</v>
      </c>
      <c r="T189" s="82"/>
      <c r="U189" s="81">
        <v>78400</v>
      </c>
      <c r="V189" s="81">
        <v>270</v>
      </c>
      <c r="W189" s="81">
        <v>433</v>
      </c>
      <c r="X189" s="81">
        <v>1747</v>
      </c>
      <c r="Y189" s="81">
        <v>4322</v>
      </c>
      <c r="Z189" s="81">
        <v>4386</v>
      </c>
      <c r="AA189" s="81">
        <v>2817</v>
      </c>
      <c r="AB189" s="81">
        <v>8439</v>
      </c>
      <c r="AC189" s="81">
        <v>294419</v>
      </c>
      <c r="AD189" s="81">
        <v>0.75203060123879806</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0</v>
      </c>
      <c r="BL189" s="81">
        <v>0</v>
      </c>
      <c r="BM189" s="82"/>
      <c r="BN189" s="81">
        <v>0</v>
      </c>
      <c r="BO189" s="81">
        <v>0</v>
      </c>
      <c r="BP189" s="81">
        <v>0</v>
      </c>
      <c r="BQ189" s="81">
        <v>0</v>
      </c>
      <c r="BR189" s="81">
        <v>0</v>
      </c>
      <c r="BS189" s="81">
        <v>0</v>
      </c>
      <c r="BT189"/>
      <c r="BU189" s="80">
        <v>0</v>
      </c>
      <c r="BV189" s="80">
        <v>0</v>
      </c>
      <c r="BW189" s="80">
        <v>0</v>
      </c>
      <c r="BX189" s="80">
        <v>0</v>
      </c>
      <c r="BY189" s="80">
        <v>0</v>
      </c>
      <c r="BZ189" s="80">
        <v>0</v>
      </c>
      <c r="CA189" s="80">
        <v>0</v>
      </c>
      <c r="CB189" s="80">
        <v>0</v>
      </c>
      <c r="CC189" s="80">
        <v>0</v>
      </c>
    </row>
    <row r="190" spans="1:81">
      <c r="A190" s="80" t="s">
        <v>2084</v>
      </c>
      <c r="B190" s="80">
        <v>232</v>
      </c>
      <c r="C190" s="80">
        <v>11</v>
      </c>
      <c r="D190" s="80">
        <v>14</v>
      </c>
      <c r="E190" s="80">
        <v>2014</v>
      </c>
      <c r="F190" s="80" t="s">
        <v>90</v>
      </c>
      <c r="G190" s="80" t="s">
        <v>2073</v>
      </c>
      <c r="H190" s="80" t="s">
        <v>2074</v>
      </c>
      <c r="I190" s="177"/>
      <c r="J190" s="81">
        <v>0.67571712597887923</v>
      </c>
      <c r="K190" s="81">
        <v>0.79532292974017482</v>
      </c>
      <c r="L190" s="81">
        <v>15.182958844833394</v>
      </c>
      <c r="M190" s="81">
        <v>10.549950987262614</v>
      </c>
      <c r="N190" s="81">
        <v>13.694828417729919</v>
      </c>
      <c r="O190" s="81">
        <v>7.5402109213482271</v>
      </c>
      <c r="P190" s="81">
        <v>13.848869511809323</v>
      </c>
      <c r="Q190" s="81">
        <v>0.60778590795782272</v>
      </c>
      <c r="R190" s="81">
        <v>1.7519913502841495</v>
      </c>
      <c r="S190" s="81">
        <v>0.74072746746919715</v>
      </c>
      <c r="T190" s="82"/>
      <c r="U190" s="81">
        <v>84194</v>
      </c>
      <c r="V190" s="81">
        <v>254</v>
      </c>
      <c r="W190" s="81">
        <v>325</v>
      </c>
      <c r="X190" s="81">
        <v>2078</v>
      </c>
      <c r="Y190" s="81">
        <v>4244</v>
      </c>
      <c r="Z190" s="81">
        <v>4339</v>
      </c>
      <c r="AA190" s="81">
        <v>2758</v>
      </c>
      <c r="AB190" s="81">
        <v>8189</v>
      </c>
      <c r="AC190" s="81">
        <v>291344</v>
      </c>
      <c r="AD190" s="81">
        <v>0.74072746746919715</v>
      </c>
      <c r="AE190" s="82"/>
      <c r="AF190" s="81">
        <v>811740.77593645803</v>
      </c>
      <c r="AG190" s="81">
        <v>649424.34022539179</v>
      </c>
      <c r="AH190" s="81">
        <v>3195161.5934326169</v>
      </c>
      <c r="AI190" s="81">
        <v>12307979.462902563</v>
      </c>
      <c r="AJ190" s="81">
        <v>18948308.229752954</v>
      </c>
      <c r="AK190" s="81">
        <v>0</v>
      </c>
      <c r="AL190" s="81">
        <v>0</v>
      </c>
      <c r="AM190" s="81">
        <v>1124227.3300126309</v>
      </c>
      <c r="AN190" s="81">
        <v>0</v>
      </c>
      <c r="AO190" s="81">
        <v>0</v>
      </c>
      <c r="AP190" s="82"/>
      <c r="AQ190" s="81">
        <v>69</v>
      </c>
      <c r="AR190" s="81">
        <v>45</v>
      </c>
      <c r="AS190" s="81">
        <v>2</v>
      </c>
      <c r="AT190" s="81">
        <v>0</v>
      </c>
      <c r="AU190" s="81">
        <v>0</v>
      </c>
      <c r="AV190" s="81">
        <v>0</v>
      </c>
      <c r="AW190" s="81" t="s">
        <v>564</v>
      </c>
      <c r="AX190" s="82"/>
      <c r="AY190" s="81">
        <v>319.01</v>
      </c>
      <c r="AZ190" s="81">
        <v>2761.54</v>
      </c>
      <c r="BA190" s="81">
        <v>26000</v>
      </c>
      <c r="BB190" s="81">
        <v>0</v>
      </c>
      <c r="BC190" s="81">
        <v>0</v>
      </c>
      <c r="BD190" s="81">
        <v>0</v>
      </c>
      <c r="BE190" s="81" t="s">
        <v>564</v>
      </c>
      <c r="BF190" s="82"/>
      <c r="BG190" s="81">
        <v>0</v>
      </c>
      <c r="BH190" s="81">
        <v>0</v>
      </c>
      <c r="BI190" s="81">
        <v>0</v>
      </c>
      <c r="BJ190" s="81">
        <v>0</v>
      </c>
      <c r="BK190" s="81">
        <v>0</v>
      </c>
      <c r="BL190" s="81">
        <v>0</v>
      </c>
      <c r="BM190" s="82"/>
      <c r="BN190" s="81">
        <v>0</v>
      </c>
      <c r="BO190" s="81">
        <v>0</v>
      </c>
      <c r="BP190" s="81">
        <v>0</v>
      </c>
      <c r="BQ190" s="81">
        <v>0</v>
      </c>
      <c r="BR190" s="81">
        <v>0</v>
      </c>
      <c r="BS190" s="81">
        <v>0</v>
      </c>
      <c r="BT190"/>
      <c r="BU190" s="80">
        <v>0</v>
      </c>
      <c r="BV190" s="80">
        <v>0</v>
      </c>
      <c r="BW190" s="80">
        <v>0</v>
      </c>
      <c r="BX190" s="80">
        <v>0</v>
      </c>
      <c r="BY190" s="80">
        <v>0</v>
      </c>
      <c r="BZ190" s="80">
        <v>0</v>
      </c>
      <c r="CA190" s="80">
        <v>0</v>
      </c>
      <c r="CB190" s="80">
        <v>0</v>
      </c>
      <c r="CC190" s="80">
        <v>0</v>
      </c>
    </row>
    <row r="191" spans="1:81">
      <c r="A191" s="80" t="s">
        <v>2085</v>
      </c>
      <c r="B191" s="80">
        <v>233</v>
      </c>
      <c r="C191" s="80">
        <v>12</v>
      </c>
      <c r="D191" s="80">
        <v>14</v>
      </c>
      <c r="E191" s="80">
        <v>2015</v>
      </c>
      <c r="F191" s="80" t="s">
        <v>91</v>
      </c>
      <c r="G191" s="80" t="s">
        <v>2073</v>
      </c>
      <c r="H191" s="80" t="s">
        <v>2074</v>
      </c>
      <c r="I191" s="177"/>
      <c r="J191" s="81">
        <v>0.49789250382157896</v>
      </c>
      <c r="K191" s="81">
        <v>0.66501550139043697</v>
      </c>
      <c r="L191" s="81">
        <v>16.304133208993637</v>
      </c>
      <c r="M191" s="81">
        <v>10.559732440989201</v>
      </c>
      <c r="N191" s="81">
        <v>11.716097870239578</v>
      </c>
      <c r="O191" s="81">
        <v>7.3994083445589549</v>
      </c>
      <c r="P191" s="81">
        <v>13.447691772659896</v>
      </c>
      <c r="Q191" s="81">
        <v>0.5791528972618436</v>
      </c>
      <c r="R191" s="81">
        <v>1.9138099909558486</v>
      </c>
      <c r="S191" s="81">
        <v>1.1126293366661566</v>
      </c>
      <c r="T191" s="82"/>
      <c r="U191" s="81">
        <v>71290</v>
      </c>
      <c r="V191" s="81">
        <v>254</v>
      </c>
      <c r="W191" s="81">
        <v>325</v>
      </c>
      <c r="X191" s="81">
        <v>2078</v>
      </c>
      <c r="Y191" s="81">
        <v>4161</v>
      </c>
      <c r="Z191" s="81">
        <v>4299</v>
      </c>
      <c r="AA191" s="81">
        <v>2676</v>
      </c>
      <c r="AB191" s="81">
        <v>7971</v>
      </c>
      <c r="AC191" s="81">
        <v>327841</v>
      </c>
      <c r="AD191" s="81">
        <v>1.1126293366661566</v>
      </c>
      <c r="AE191" s="82"/>
      <c r="AF191" s="81">
        <v>673871.24892075162</v>
      </c>
      <c r="AG191" s="81">
        <v>570817.88942480565</v>
      </c>
      <c r="AH191" s="81">
        <v>2726676.5042940867</v>
      </c>
      <c r="AI191" s="81">
        <v>12764117.617443135</v>
      </c>
      <c r="AJ191" s="81">
        <v>17172079.856520414</v>
      </c>
      <c r="AK191" s="81">
        <v>0</v>
      </c>
      <c r="AL191" s="81">
        <v>0</v>
      </c>
      <c r="AM191" s="81">
        <v>1092392.1129125929</v>
      </c>
      <c r="AN191" s="81">
        <v>0</v>
      </c>
      <c r="AO191" s="81">
        <v>0</v>
      </c>
      <c r="AP191" s="82"/>
      <c r="AQ191" s="81">
        <v>76</v>
      </c>
      <c r="AR191" s="81">
        <v>46</v>
      </c>
      <c r="AS191" s="81">
        <v>2</v>
      </c>
      <c r="AT191" s="81">
        <v>1</v>
      </c>
      <c r="AU191" s="81">
        <v>0</v>
      </c>
      <c r="AV191" s="81">
        <v>0</v>
      </c>
      <c r="AW191" s="81" t="s">
        <v>564</v>
      </c>
      <c r="AX191" s="82"/>
      <c r="AY191" s="81">
        <v>369.11</v>
      </c>
      <c r="AZ191" s="81">
        <v>2810.94</v>
      </c>
      <c r="BA191" s="81">
        <v>26000</v>
      </c>
      <c r="BB191" s="81">
        <v>199</v>
      </c>
      <c r="BC191" s="81">
        <v>0</v>
      </c>
      <c r="BD191" s="81">
        <v>0</v>
      </c>
      <c r="BE191" s="81" t="s">
        <v>564</v>
      </c>
      <c r="BF191" s="82"/>
      <c r="BG191" s="81">
        <v>0</v>
      </c>
      <c r="BH191" s="81">
        <v>0</v>
      </c>
      <c r="BI191" s="81">
        <v>0</v>
      </c>
      <c r="BJ191" s="81">
        <v>0</v>
      </c>
      <c r="BK191" s="81">
        <v>0</v>
      </c>
      <c r="BL191" s="81">
        <v>0</v>
      </c>
      <c r="BM191" s="82"/>
      <c r="BN191" s="81">
        <v>0</v>
      </c>
      <c r="BO191" s="81">
        <v>0</v>
      </c>
      <c r="BP191" s="81">
        <v>0</v>
      </c>
      <c r="BQ191" s="81">
        <v>0</v>
      </c>
      <c r="BR191" s="81">
        <v>0</v>
      </c>
      <c r="BS191" s="81">
        <v>0</v>
      </c>
      <c r="BT191"/>
      <c r="BU191" s="80">
        <v>0</v>
      </c>
      <c r="BV191" s="80">
        <v>0</v>
      </c>
      <c r="BW191" s="80">
        <v>0</v>
      </c>
      <c r="BX191" s="80">
        <v>0</v>
      </c>
      <c r="BY191" s="80">
        <v>0</v>
      </c>
      <c r="BZ191" s="80">
        <v>0</v>
      </c>
      <c r="CA191" s="80">
        <v>0</v>
      </c>
      <c r="CB191" s="80">
        <v>0</v>
      </c>
      <c r="CC191" s="80">
        <v>0</v>
      </c>
    </row>
    <row r="192" spans="1:81">
      <c r="A192" s="80" t="s">
        <v>2086</v>
      </c>
      <c r="B192" s="80">
        <v>234</v>
      </c>
      <c r="C192" s="80">
        <v>13</v>
      </c>
      <c r="D192" s="80">
        <v>14</v>
      </c>
      <c r="E192" s="80">
        <v>2016</v>
      </c>
      <c r="F192" s="80" t="s">
        <v>92</v>
      </c>
      <c r="G192" s="80" t="s">
        <v>2073</v>
      </c>
      <c r="H192" s="80" t="s">
        <v>2074</v>
      </c>
      <c r="I192" s="177"/>
      <c r="J192" s="81">
        <v>0.55416092770442071</v>
      </c>
      <c r="K192" s="81">
        <v>0.64332090275521758</v>
      </c>
      <c r="L192" s="81">
        <v>14.393865974045369</v>
      </c>
      <c r="M192" s="81">
        <v>8.206538045897295</v>
      </c>
      <c r="N192" s="81">
        <v>10.700300367546646</v>
      </c>
      <c r="O192" s="81">
        <v>7.2466432301652857</v>
      </c>
      <c r="P192" s="81">
        <v>12.933917788469632</v>
      </c>
      <c r="Q192" s="81">
        <v>0.5478926400425812</v>
      </c>
      <c r="R192" s="81">
        <v>1.9413141321981</v>
      </c>
      <c r="S192" s="81">
        <v>0.97060942181629029</v>
      </c>
      <c r="T192" s="82"/>
      <c r="U192" s="81">
        <v>85051</v>
      </c>
      <c r="V192" s="81">
        <v>254</v>
      </c>
      <c r="W192" s="81">
        <v>325</v>
      </c>
      <c r="X192" s="81">
        <v>2078</v>
      </c>
      <c r="Y192" s="81">
        <v>4134</v>
      </c>
      <c r="Z192" s="81">
        <v>4262</v>
      </c>
      <c r="AA192" s="81">
        <v>2662</v>
      </c>
      <c r="AB192" s="81">
        <v>7757</v>
      </c>
      <c r="AC192" s="81">
        <v>331557.34449250938</v>
      </c>
      <c r="AD192" s="81">
        <v>0.97060942181629029</v>
      </c>
      <c r="AE192" s="82"/>
      <c r="AF192" s="81">
        <v>773399.57533600414</v>
      </c>
      <c r="AG192" s="81">
        <v>550080.80789425166</v>
      </c>
      <c r="AH192" s="81">
        <v>2297867.694774427</v>
      </c>
      <c r="AI192" s="81">
        <v>12846978.71420127</v>
      </c>
      <c r="AJ192" s="81">
        <v>17353091.08778023</v>
      </c>
      <c r="AK192" s="81">
        <v>0</v>
      </c>
      <c r="AL192" s="81">
        <v>0</v>
      </c>
      <c r="AM192" s="81">
        <v>1063890.2072712381</v>
      </c>
      <c r="AN192" s="81">
        <v>0</v>
      </c>
      <c r="AO192" s="81">
        <v>0</v>
      </c>
      <c r="AP192" s="82"/>
      <c r="AQ192" s="81">
        <v>82</v>
      </c>
      <c r="AR192" s="81">
        <v>50</v>
      </c>
      <c r="AS192" s="81">
        <v>2</v>
      </c>
      <c r="AT192" s="81">
        <v>2</v>
      </c>
      <c r="AU192" s="81">
        <v>0</v>
      </c>
      <c r="AV192" s="81">
        <v>0</v>
      </c>
      <c r="AW192" s="81" t="s">
        <v>564</v>
      </c>
      <c r="AX192" s="82"/>
      <c r="AY192" s="81">
        <v>409.11</v>
      </c>
      <c r="AZ192" s="81">
        <v>5842.44</v>
      </c>
      <c r="BA192" s="81">
        <v>26000</v>
      </c>
      <c r="BB192" s="81">
        <v>2189</v>
      </c>
      <c r="BC192" s="81">
        <v>0</v>
      </c>
      <c r="BD192" s="81">
        <v>0</v>
      </c>
      <c r="BE192" s="81" t="s">
        <v>564</v>
      </c>
      <c r="BF192" s="82"/>
      <c r="BG192" s="81">
        <v>0</v>
      </c>
      <c r="BH192" s="81">
        <v>0</v>
      </c>
      <c r="BI192" s="81">
        <v>0</v>
      </c>
      <c r="BJ192" s="81">
        <v>0</v>
      </c>
      <c r="BK192" s="81">
        <v>0</v>
      </c>
      <c r="BL192" s="81">
        <v>0</v>
      </c>
      <c r="BM192" s="82"/>
      <c r="BN192" s="81">
        <v>0</v>
      </c>
      <c r="BO192" s="81">
        <v>0</v>
      </c>
      <c r="BP192" s="81">
        <v>0</v>
      </c>
      <c r="BQ192" s="81">
        <v>0</v>
      </c>
      <c r="BR192" s="81">
        <v>0</v>
      </c>
      <c r="BS192" s="81">
        <v>0</v>
      </c>
      <c r="BT192"/>
      <c r="BU192" s="80">
        <v>0</v>
      </c>
      <c r="BV192" s="80">
        <v>0</v>
      </c>
      <c r="BW192" s="80">
        <v>0</v>
      </c>
      <c r="BX192" s="80">
        <v>0</v>
      </c>
      <c r="BY192" s="80">
        <v>0</v>
      </c>
      <c r="BZ192" s="80">
        <v>0</v>
      </c>
      <c r="CA192" s="80">
        <v>0</v>
      </c>
      <c r="CB192" s="80">
        <v>0</v>
      </c>
      <c r="CC192" s="80">
        <v>0</v>
      </c>
    </row>
    <row r="193" spans="1:81">
      <c r="A193" s="80" t="s">
        <v>2087</v>
      </c>
      <c r="B193" s="80">
        <v>235</v>
      </c>
      <c r="C193" s="80">
        <v>14</v>
      </c>
      <c r="D193" s="80">
        <v>14</v>
      </c>
      <c r="E193" s="80">
        <v>2017</v>
      </c>
      <c r="F193" s="80" t="s">
        <v>71</v>
      </c>
      <c r="G193" s="80" t="s">
        <v>2073</v>
      </c>
      <c r="H193" s="80" t="s">
        <v>2074</v>
      </c>
      <c r="I193" s="177"/>
      <c r="J193" s="81">
        <v>0.47225611233229547</v>
      </c>
      <c r="K193" s="81">
        <v>0.66744570746661946</v>
      </c>
      <c r="L193" s="81">
        <v>13.133653730524319</v>
      </c>
      <c r="M193" s="81">
        <v>7.4329948047591019</v>
      </c>
      <c r="N193" s="81">
        <v>10.86447186869893</v>
      </c>
      <c r="O193" s="81">
        <v>7.0782188697859194</v>
      </c>
      <c r="P193" s="81">
        <v>12.74094333350612</v>
      </c>
      <c r="Q193" s="81">
        <v>0.51403075862137437</v>
      </c>
      <c r="R193" s="81">
        <v>1.9950224899076736</v>
      </c>
      <c r="S193" s="81">
        <v>1.1494727658751553</v>
      </c>
      <c r="T193" s="82"/>
      <c r="U193" s="81">
        <v>83568</v>
      </c>
      <c r="V193" s="81">
        <v>254</v>
      </c>
      <c r="W193" s="81">
        <v>325</v>
      </c>
      <c r="X193" s="81">
        <v>2078</v>
      </c>
      <c r="Y193" s="81">
        <v>4070</v>
      </c>
      <c r="Z193" s="81">
        <v>4232</v>
      </c>
      <c r="AA193" s="81">
        <v>2639</v>
      </c>
      <c r="AB193" s="81">
        <v>7526</v>
      </c>
      <c r="AC193" s="81">
        <v>347490.99999999988</v>
      </c>
      <c r="AD193" s="81">
        <v>1.1494727658751549</v>
      </c>
      <c r="AE193" s="82"/>
      <c r="AF193" s="81">
        <v>706938.78001729236</v>
      </c>
      <c r="AG193" s="81">
        <v>572017.40550631378</v>
      </c>
      <c r="AH193" s="81">
        <v>2702563.9499624958</v>
      </c>
      <c r="AI193" s="81">
        <v>12277421.23838841</v>
      </c>
      <c r="AJ193" s="81">
        <v>19105522.620141771</v>
      </c>
      <c r="AK193" s="81">
        <v>0</v>
      </c>
      <c r="AL193" s="81">
        <v>0</v>
      </c>
      <c r="AM193" s="81">
        <v>1033823.155252279</v>
      </c>
      <c r="AN193" s="81">
        <v>0</v>
      </c>
      <c r="AO193" s="81">
        <v>0</v>
      </c>
      <c r="AP193" s="82"/>
      <c r="AQ193" s="81">
        <v>88</v>
      </c>
      <c r="AR193" s="81">
        <v>53</v>
      </c>
      <c r="AS193" s="81">
        <v>2</v>
      </c>
      <c r="AT193" s="81">
        <v>2</v>
      </c>
      <c r="AU193" s="81">
        <v>0</v>
      </c>
      <c r="AV193" s="81">
        <v>0</v>
      </c>
      <c r="AW193" s="81" t="s">
        <v>564</v>
      </c>
      <c r="AX193" s="82"/>
      <c r="AY193" s="81">
        <v>459.30999999999989</v>
      </c>
      <c r="AZ193" s="81">
        <v>6860.94</v>
      </c>
      <c r="BA193" s="81">
        <v>26000</v>
      </c>
      <c r="BB193" s="81">
        <v>2189</v>
      </c>
      <c r="BC193" s="81">
        <v>0</v>
      </c>
      <c r="BD193" s="81">
        <v>0</v>
      </c>
      <c r="BE193" s="81" t="s">
        <v>564</v>
      </c>
      <c r="BF193" s="82"/>
      <c r="BG193" s="81">
        <v>0</v>
      </c>
      <c r="BH193" s="81">
        <v>0</v>
      </c>
      <c r="BI193" s="81">
        <v>0</v>
      </c>
      <c r="BJ193" s="81">
        <v>0</v>
      </c>
      <c r="BK193" s="81">
        <v>0</v>
      </c>
      <c r="BL193" s="81">
        <v>0</v>
      </c>
      <c r="BM193" s="82"/>
      <c r="BN193" s="81">
        <v>0</v>
      </c>
      <c r="BO193" s="81">
        <v>0</v>
      </c>
      <c r="BP193" s="81">
        <v>0</v>
      </c>
      <c r="BQ193" s="81">
        <v>0</v>
      </c>
      <c r="BR193" s="81">
        <v>0</v>
      </c>
      <c r="BS193" s="81">
        <v>0</v>
      </c>
      <c r="BT193"/>
      <c r="BU193" s="80">
        <v>0</v>
      </c>
      <c r="BV193" s="80">
        <v>0</v>
      </c>
      <c r="BW193" s="80">
        <v>0</v>
      </c>
      <c r="BX193" s="80">
        <v>0</v>
      </c>
      <c r="BY193" s="80">
        <v>0</v>
      </c>
      <c r="BZ193" s="80">
        <v>0</v>
      </c>
      <c r="CA193" s="80">
        <v>0</v>
      </c>
      <c r="CB193" s="80">
        <v>0</v>
      </c>
      <c r="CC193" s="80">
        <v>0</v>
      </c>
    </row>
    <row r="194" spans="1:81">
      <c r="A194" s="80" t="s">
        <v>2088</v>
      </c>
      <c r="B194" s="80">
        <v>236</v>
      </c>
      <c r="C194" s="80">
        <v>15</v>
      </c>
      <c r="D194" s="80">
        <v>14</v>
      </c>
      <c r="E194" s="80">
        <v>2018</v>
      </c>
      <c r="F194" s="80" t="s">
        <v>93</v>
      </c>
      <c r="G194" s="80" t="s">
        <v>2073</v>
      </c>
      <c r="H194" s="80" t="s">
        <v>2074</v>
      </c>
      <c r="I194" s="177"/>
      <c r="J194" s="81">
        <v>0.30173673115101768</v>
      </c>
      <c r="K194" s="81">
        <v>0.57959834789115072</v>
      </c>
      <c r="L194" s="81">
        <v>11.677587187150744</v>
      </c>
      <c r="M194" s="81">
        <v>6.6447416451185983</v>
      </c>
      <c r="N194" s="81">
        <v>7.5474325619810569</v>
      </c>
      <c r="O194" s="81">
        <v>6.8188680767535663</v>
      </c>
      <c r="P194" s="81">
        <v>12.44682097851954</v>
      </c>
      <c r="Q194" s="81">
        <v>0.46064267532556152</v>
      </c>
      <c r="R194" s="81">
        <v>2.014756998989871</v>
      </c>
      <c r="S194" s="81">
        <v>0.95280139949053011</v>
      </c>
      <c r="T194" s="82"/>
      <c r="U194" s="81">
        <v>62188</v>
      </c>
      <c r="V194" s="81">
        <v>254</v>
      </c>
      <c r="W194" s="81">
        <v>325</v>
      </c>
      <c r="X194" s="81">
        <v>2078</v>
      </c>
      <c r="Y194" s="81">
        <v>4002</v>
      </c>
      <c r="Z194" s="81">
        <v>4155</v>
      </c>
      <c r="AA194" s="81">
        <v>2604</v>
      </c>
      <c r="AB194" s="81">
        <v>7268</v>
      </c>
      <c r="AC194" s="81">
        <v>349553.00000000012</v>
      </c>
      <c r="AD194" s="81">
        <v>0.95280139949053011</v>
      </c>
      <c r="AE194" s="82"/>
      <c r="AF194" s="81">
        <v>536288.36472058611</v>
      </c>
      <c r="AG194" s="81">
        <v>524402.74128597893</v>
      </c>
      <c r="AH194" s="81">
        <v>2398641.047276475</v>
      </c>
      <c r="AI194" s="81">
        <v>11750707.585387699</v>
      </c>
      <c r="AJ194" s="81">
        <v>17923535.783713002</v>
      </c>
      <c r="AK194" s="81">
        <v>0</v>
      </c>
      <c r="AL194" s="81">
        <v>0</v>
      </c>
      <c r="AM194" s="81">
        <v>1000448.272652264</v>
      </c>
      <c r="AN194" s="81">
        <v>0</v>
      </c>
      <c r="AO194" s="81">
        <v>0</v>
      </c>
      <c r="AP194" s="82"/>
      <c r="AQ194" s="81">
        <v>90</v>
      </c>
      <c r="AR194" s="81">
        <v>88</v>
      </c>
      <c r="AS194" s="81">
        <v>5</v>
      </c>
      <c r="AT194" s="81">
        <v>2</v>
      </c>
      <c r="AU194" s="81">
        <v>0</v>
      </c>
      <c r="AV194" s="81">
        <v>0</v>
      </c>
      <c r="AW194" s="81" t="s">
        <v>564</v>
      </c>
      <c r="AX194" s="82"/>
      <c r="AY194" s="81">
        <v>474.41</v>
      </c>
      <c r="AZ194" s="81">
        <v>8558.94</v>
      </c>
      <c r="BA194" s="81">
        <v>26059</v>
      </c>
      <c r="BB194" s="81">
        <v>2189</v>
      </c>
      <c r="BC194" s="81">
        <v>0</v>
      </c>
      <c r="BD194" s="81">
        <v>0</v>
      </c>
      <c r="BE194" s="81" t="s">
        <v>564</v>
      </c>
      <c r="BF194" s="82"/>
      <c r="BG194" s="81">
        <v>0</v>
      </c>
      <c r="BH194" s="81">
        <v>0</v>
      </c>
      <c r="BI194" s="81">
        <v>0</v>
      </c>
      <c r="BJ194" s="81">
        <v>0</v>
      </c>
      <c r="BK194" s="81">
        <v>0</v>
      </c>
      <c r="BL194" s="81">
        <v>0</v>
      </c>
      <c r="BM194" s="82"/>
      <c r="BN194" s="81">
        <v>0</v>
      </c>
      <c r="BO194" s="81">
        <v>0</v>
      </c>
      <c r="BP194" s="81">
        <v>0</v>
      </c>
      <c r="BQ194" s="81">
        <v>0</v>
      </c>
      <c r="BR194" s="81">
        <v>0</v>
      </c>
      <c r="BS194" s="81">
        <v>0</v>
      </c>
      <c r="BT194"/>
      <c r="BU194" s="80">
        <v>0</v>
      </c>
      <c r="BV194" s="80">
        <v>0</v>
      </c>
      <c r="BW194" s="80">
        <v>0</v>
      </c>
      <c r="BX194" s="80">
        <v>0</v>
      </c>
      <c r="BY194" s="80">
        <v>0</v>
      </c>
      <c r="BZ194" s="80">
        <v>0</v>
      </c>
      <c r="CA194" s="80">
        <v>0</v>
      </c>
      <c r="CB194" s="80">
        <v>0</v>
      </c>
      <c r="CC194" s="80">
        <v>0</v>
      </c>
    </row>
    <row r="195" spans="1:81">
      <c r="A195" s="80" t="s">
        <v>2089</v>
      </c>
      <c r="B195" s="80">
        <v>237</v>
      </c>
      <c r="C195" s="80">
        <v>16</v>
      </c>
      <c r="D195" s="80">
        <v>14</v>
      </c>
      <c r="E195" s="80">
        <v>2019</v>
      </c>
      <c r="F195" s="80" t="s">
        <v>73</v>
      </c>
      <c r="G195" s="80" t="s">
        <v>2073</v>
      </c>
      <c r="H195" s="80" t="s">
        <v>2074</v>
      </c>
      <c r="I195" s="177"/>
      <c r="J195" s="81">
        <v>0.36207922954776833</v>
      </c>
      <c r="K195" s="81">
        <v>0.55384340541061039</v>
      </c>
      <c r="L195" s="81">
        <v>11.927380466105939</v>
      </c>
      <c r="M195" s="81">
        <v>7.1747390992633324</v>
      </c>
      <c r="N195" s="81">
        <v>8.1193684150067309</v>
      </c>
      <c r="O195" s="81">
        <v>6.55838754796474</v>
      </c>
      <c r="P195" s="81">
        <v>11.996480997395004</v>
      </c>
      <c r="Q195" s="81">
        <v>0.43640456231983854</v>
      </c>
      <c r="R195" s="81">
        <v>1.8785738834472052</v>
      </c>
      <c r="S195" s="81">
        <v>1.5817502353069499</v>
      </c>
      <c r="T195" s="82"/>
      <c r="U195" s="81">
        <v>70109</v>
      </c>
      <c r="V195" s="81">
        <v>254</v>
      </c>
      <c r="W195" s="81">
        <v>325</v>
      </c>
      <c r="X195" s="81">
        <v>2078</v>
      </c>
      <c r="Y195" s="81">
        <v>3911</v>
      </c>
      <c r="Z195" s="81">
        <v>4106</v>
      </c>
      <c r="AA195" s="81">
        <v>2491</v>
      </c>
      <c r="AB195" s="81">
        <v>7072</v>
      </c>
      <c r="AC195" s="81">
        <v>331264</v>
      </c>
      <c r="AD195" s="81">
        <v>1.5817502353069499</v>
      </c>
      <c r="AE195" s="82"/>
      <c r="AF195" s="81">
        <v>628146.82855240488</v>
      </c>
      <c r="AG195" s="81">
        <v>511317.01088626269</v>
      </c>
      <c r="AH195" s="81">
        <v>2774492.4620358748</v>
      </c>
      <c r="AI195" s="81">
        <v>11871748.825544979</v>
      </c>
      <c r="AJ195" s="81">
        <v>17668526.151934884</v>
      </c>
      <c r="AK195" s="81">
        <v>0</v>
      </c>
      <c r="AL195" s="81">
        <v>0</v>
      </c>
      <c r="AM195" s="81">
        <v>963153.16201250348</v>
      </c>
      <c r="AN195" s="81">
        <v>0</v>
      </c>
      <c r="AO195" s="81">
        <v>0</v>
      </c>
      <c r="AP195" s="82"/>
      <c r="AQ195" s="81">
        <v>92</v>
      </c>
      <c r="AR195" s="81">
        <v>106</v>
      </c>
      <c r="AS195" s="81">
        <v>6</v>
      </c>
      <c r="AT195" s="81">
        <v>2</v>
      </c>
      <c r="AU195" s="81">
        <v>0</v>
      </c>
      <c r="AV195" s="81">
        <v>0</v>
      </c>
      <c r="AW195" s="81" t="s">
        <v>564</v>
      </c>
      <c r="AX195" s="82"/>
      <c r="AY195" s="81">
        <v>488.79</v>
      </c>
      <c r="AZ195" s="81">
        <v>9448.0400000000009</v>
      </c>
      <c r="BA195" s="81">
        <v>26078.6</v>
      </c>
      <c r="BB195" s="81">
        <v>2189</v>
      </c>
      <c r="BC195" s="81">
        <v>0</v>
      </c>
      <c r="BD195" s="81">
        <v>0</v>
      </c>
      <c r="BE195" s="81" t="s">
        <v>564</v>
      </c>
      <c r="BF195" s="82"/>
      <c r="BG195" s="81">
        <v>0</v>
      </c>
      <c r="BH195" s="81">
        <v>0</v>
      </c>
      <c r="BI195" s="81">
        <v>0</v>
      </c>
      <c r="BJ195" s="81">
        <v>0</v>
      </c>
      <c r="BK195" s="81">
        <v>0</v>
      </c>
      <c r="BL195" s="81">
        <v>0</v>
      </c>
      <c r="BM195" s="82"/>
      <c r="BN195" s="81">
        <v>0</v>
      </c>
      <c r="BO195" s="81">
        <v>0</v>
      </c>
      <c r="BP195" s="81">
        <v>0</v>
      </c>
      <c r="BQ195" s="81">
        <v>0</v>
      </c>
      <c r="BR195" s="81">
        <v>0</v>
      </c>
      <c r="BS195" s="81">
        <v>0</v>
      </c>
      <c r="BT195"/>
      <c r="BU195" s="80">
        <v>0</v>
      </c>
      <c r="BV195" s="80">
        <v>0</v>
      </c>
      <c r="BW195" s="80">
        <v>0</v>
      </c>
      <c r="BX195" s="80">
        <v>0</v>
      </c>
      <c r="BY195" s="80">
        <v>0</v>
      </c>
      <c r="BZ195" s="80">
        <v>0</v>
      </c>
      <c r="CA195" s="80">
        <v>0</v>
      </c>
      <c r="CB195" s="80">
        <v>0</v>
      </c>
      <c r="CC195" s="80">
        <v>0</v>
      </c>
    </row>
    <row r="196" spans="1:81">
      <c r="A196" s="80" t="s">
        <v>2090</v>
      </c>
      <c r="B196" s="80">
        <v>238</v>
      </c>
      <c r="C196" s="80">
        <v>17</v>
      </c>
      <c r="D196" s="80">
        <v>14</v>
      </c>
      <c r="E196" s="80">
        <v>2020</v>
      </c>
      <c r="F196" s="80" t="s">
        <v>218</v>
      </c>
      <c r="G196" s="80" t="s">
        <v>2073</v>
      </c>
      <c r="H196" s="80" t="s">
        <v>2074</v>
      </c>
      <c r="I196" s="177"/>
      <c r="J196" s="81">
        <v>0.39144835820145563</v>
      </c>
      <c r="K196" s="81">
        <v>0.47939823407109483</v>
      </c>
      <c r="L196" s="81">
        <v>11.982331738039429</v>
      </c>
      <c r="M196" s="81">
        <v>5.0561534187758594</v>
      </c>
      <c r="N196" s="81">
        <v>7.7377902246991566</v>
      </c>
      <c r="O196" s="81">
        <v>5.6635089148364246</v>
      </c>
      <c r="P196" s="81">
        <v>11.143521272525515</v>
      </c>
      <c r="Q196" s="81">
        <v>0.40047785778652917</v>
      </c>
      <c r="R196" s="81">
        <v>1.7472219255319721</v>
      </c>
      <c r="S196" s="81">
        <v>1.0136502549480959</v>
      </c>
      <c r="T196" s="82"/>
      <c r="U196" s="81">
        <v>77680</v>
      </c>
      <c r="V196" s="81">
        <v>195</v>
      </c>
      <c r="W196" s="81">
        <v>285</v>
      </c>
      <c r="X196" s="81">
        <v>1497</v>
      </c>
      <c r="Y196" s="81">
        <v>3820</v>
      </c>
      <c r="Z196" s="81">
        <v>4047</v>
      </c>
      <c r="AA196" s="81">
        <v>2514</v>
      </c>
      <c r="AB196" s="81">
        <v>6792</v>
      </c>
      <c r="AC196" s="81">
        <v>309709</v>
      </c>
      <c r="AD196" s="81">
        <v>1.0136502549480959</v>
      </c>
      <c r="AE196" s="82"/>
      <c r="AF196" s="81">
        <v>656630.55691498728</v>
      </c>
      <c r="AG196" s="81">
        <v>411334.02549018944</v>
      </c>
      <c r="AH196" s="81">
        <v>3229232.7542968956</v>
      </c>
      <c r="AI196" s="81">
        <v>8058987.1786669372</v>
      </c>
      <c r="AJ196" s="81">
        <v>15914671.914234772</v>
      </c>
      <c r="AK196" s="81"/>
      <c r="AL196" s="81"/>
      <c r="AM196" s="81">
        <v>886431.4606938872</v>
      </c>
      <c r="AN196" s="81"/>
      <c r="AO196" s="81"/>
      <c r="AP196" s="82"/>
      <c r="AQ196" s="81">
        <v>95</v>
      </c>
      <c r="AR196" s="81">
        <v>132</v>
      </c>
      <c r="AS196" s="81">
        <v>6</v>
      </c>
      <c r="AT196" s="81">
        <v>2</v>
      </c>
      <c r="AU196" s="81">
        <v>0</v>
      </c>
      <c r="AV196" s="81">
        <v>0</v>
      </c>
      <c r="AW196" s="81">
        <v>6</v>
      </c>
      <c r="AX196" s="82"/>
      <c r="AY196" s="81">
        <v>510.33</v>
      </c>
      <c r="AZ196" s="81">
        <v>11934.04</v>
      </c>
      <c r="BA196" s="81">
        <v>26078.6</v>
      </c>
      <c r="BB196" s="81">
        <v>2189</v>
      </c>
      <c r="BC196" s="81">
        <v>0</v>
      </c>
      <c r="BD196" s="81">
        <v>0</v>
      </c>
      <c r="BE196" s="81">
        <v>26078.6</v>
      </c>
      <c r="BF196" s="82"/>
      <c r="BG196" s="81">
        <v>0</v>
      </c>
      <c r="BH196" s="81">
        <v>0</v>
      </c>
      <c r="BI196" s="81">
        <v>0</v>
      </c>
      <c r="BJ196" s="81">
        <v>0</v>
      </c>
      <c r="BK196" s="81">
        <v>0</v>
      </c>
      <c r="BL196" s="81">
        <v>0</v>
      </c>
      <c r="BM196" s="82"/>
      <c r="BN196" s="81">
        <v>0</v>
      </c>
      <c r="BO196" s="81">
        <v>0</v>
      </c>
      <c r="BP196" s="81">
        <v>0</v>
      </c>
      <c r="BQ196" s="81">
        <v>0</v>
      </c>
      <c r="BR196" s="81">
        <v>0</v>
      </c>
      <c r="BS196" s="81">
        <v>0</v>
      </c>
      <c r="BT196"/>
      <c r="BU196" s="80">
        <v>0</v>
      </c>
      <c r="BV196" s="80">
        <v>0</v>
      </c>
      <c r="BW196" s="80">
        <v>0</v>
      </c>
      <c r="BX196" s="80">
        <v>0</v>
      </c>
      <c r="BY196" s="80">
        <v>0</v>
      </c>
      <c r="BZ196" s="80">
        <v>0</v>
      </c>
      <c r="CA196" s="80">
        <v>0</v>
      </c>
      <c r="CB196" s="80">
        <v>0</v>
      </c>
      <c r="CC196" s="80">
        <v>0</v>
      </c>
    </row>
    <row r="197" spans="1:81">
      <c r="A197" s="80" t="s">
        <v>2091</v>
      </c>
      <c r="B197" s="80">
        <v>238</v>
      </c>
      <c r="C197" s="80">
        <v>18</v>
      </c>
      <c r="D197" s="80">
        <v>14</v>
      </c>
      <c r="E197" s="80">
        <v>2021</v>
      </c>
      <c r="F197" s="80" t="s">
        <v>75</v>
      </c>
      <c r="G197" s="174" t="s">
        <v>2073</v>
      </c>
      <c r="H197" s="80" t="s">
        <v>2074</v>
      </c>
      <c r="I197" s="177"/>
      <c r="J197" s="81">
        <v>0.31253994446651717</v>
      </c>
      <c r="K197" s="81">
        <v>0.48650185192046058</v>
      </c>
      <c r="L197" s="81">
        <v>10.486201711094198</v>
      </c>
      <c r="M197" s="81">
        <v>4.733734346143482</v>
      </c>
      <c r="N197" s="81">
        <v>6.3220270441924171</v>
      </c>
      <c r="O197" s="81">
        <v>5.4091739107017585</v>
      </c>
      <c r="P197" s="81">
        <v>11.349593903716197</v>
      </c>
      <c r="Q197" s="81">
        <v>0.39406581076597913</v>
      </c>
      <c r="R197" s="81">
        <v>1.7402623843922165</v>
      </c>
      <c r="S197" s="81">
        <v>0.77023787915081221</v>
      </c>
      <c r="T197" s="82"/>
      <c r="U197" s="81">
        <v>80517</v>
      </c>
      <c r="V197" s="81">
        <v>195</v>
      </c>
      <c r="W197" s="81">
        <v>285</v>
      </c>
      <c r="X197" s="81">
        <v>1497</v>
      </c>
      <c r="Y197" s="81">
        <v>3752</v>
      </c>
      <c r="Z197" s="81">
        <v>3980</v>
      </c>
      <c r="AA197" s="81">
        <v>2497</v>
      </c>
      <c r="AB197" s="81">
        <v>6604</v>
      </c>
      <c r="AC197" s="81">
        <v>298994</v>
      </c>
      <c r="AD197" s="81">
        <v>0.77023787915081221</v>
      </c>
      <c r="AE197" s="82"/>
      <c r="AF197" s="81">
        <v>599042.54727364157</v>
      </c>
      <c r="AG197" s="81">
        <v>417292.64973312622</v>
      </c>
      <c r="AH197" s="81">
        <v>2979731.7145123924</v>
      </c>
      <c r="AI197" s="81">
        <v>8987768.7745284289</v>
      </c>
      <c r="AJ197" s="81">
        <v>15882664.994501179</v>
      </c>
      <c r="AK197" s="81">
        <v>0</v>
      </c>
      <c r="AL197" s="81">
        <v>0</v>
      </c>
      <c r="AM197" s="81">
        <v>866866.71508273052</v>
      </c>
      <c r="AN197" s="81">
        <v>0</v>
      </c>
      <c r="AO197" s="81">
        <v>0</v>
      </c>
      <c r="AP197" s="82"/>
      <c r="AQ197" s="81">
        <v>99</v>
      </c>
      <c r="AR197" s="81">
        <v>147</v>
      </c>
      <c r="AS197" s="81">
        <v>5</v>
      </c>
      <c r="AT197" s="81">
        <v>3</v>
      </c>
      <c r="AU197" s="81">
        <v>0</v>
      </c>
      <c r="AV197" s="81">
        <v>0</v>
      </c>
      <c r="AW197" s="81"/>
      <c r="AX197" s="82"/>
      <c r="AY197" s="81">
        <v>533.03</v>
      </c>
      <c r="AZ197" s="81">
        <v>12637.54</v>
      </c>
      <c r="BA197" s="81">
        <v>26058.799999999999</v>
      </c>
      <c r="BB197" s="81">
        <v>2194.5</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2092</v>
      </c>
      <c r="B198" s="80">
        <v>238</v>
      </c>
      <c r="C198" s="80">
        <v>19</v>
      </c>
      <c r="D198" s="80">
        <v>14</v>
      </c>
      <c r="E198" s="80">
        <v>2022</v>
      </c>
      <c r="F198" s="80" t="s">
        <v>568</v>
      </c>
      <c r="G198" s="174" t="s">
        <v>2073</v>
      </c>
      <c r="H198" s="80" t="s">
        <v>2074</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106</v>
      </c>
      <c r="AR198" s="81">
        <v>151</v>
      </c>
      <c r="AS198" s="81">
        <v>5</v>
      </c>
      <c r="AT198" s="81">
        <v>3</v>
      </c>
      <c r="AU198" s="81">
        <v>0</v>
      </c>
      <c r="AV198" s="81">
        <v>0</v>
      </c>
      <c r="AW198" s="81"/>
      <c r="AX198" s="82"/>
      <c r="AY198" s="81">
        <v>577.92999999999984</v>
      </c>
      <c r="AZ198" s="81">
        <v>12835.54</v>
      </c>
      <c r="BA198" s="81">
        <v>26058.799999999999</v>
      </c>
      <c r="BB198" s="81">
        <v>2194.5</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2093</v>
      </c>
      <c r="B199" s="80">
        <v>52</v>
      </c>
      <c r="C199" s="80">
        <v>1</v>
      </c>
      <c r="D199" s="80">
        <v>4</v>
      </c>
      <c r="E199" s="80">
        <v>1990</v>
      </c>
      <c r="F199" s="80" t="s">
        <v>562</v>
      </c>
      <c r="G199" s="80" t="s">
        <v>1687</v>
      </c>
      <c r="H199" s="80" t="s">
        <v>1688</v>
      </c>
      <c r="I199" s="177"/>
      <c r="J199" s="81">
        <v>25.886604400916241</v>
      </c>
      <c r="K199" s="81">
        <v>3.197243698304634</v>
      </c>
      <c r="L199" s="81">
        <v>7.951085194836101</v>
      </c>
      <c r="M199" s="81">
        <v>10.23780520148876</v>
      </c>
      <c r="N199" s="81">
        <v>18.562472266384543</v>
      </c>
      <c r="O199" s="81">
        <v>6.8269393813098125</v>
      </c>
      <c r="P199" s="81">
        <v>9.3817789292555389</v>
      </c>
      <c r="Q199" s="81">
        <v>0.67403260803085063</v>
      </c>
      <c r="R199" s="81">
        <v>9.8744816798489481</v>
      </c>
      <c r="S199" s="81">
        <v>0.54887298151709352</v>
      </c>
      <c r="T199" s="82"/>
      <c r="U199" s="81">
        <v>726804</v>
      </c>
      <c r="V199" s="81">
        <v>585</v>
      </c>
      <c r="W199" s="81">
        <v>93</v>
      </c>
      <c r="X199" s="81">
        <v>3433</v>
      </c>
      <c r="Y199" s="81">
        <v>3971</v>
      </c>
      <c r="Z199" s="81">
        <v>2808</v>
      </c>
      <c r="AA199" s="81">
        <v>2278</v>
      </c>
      <c r="AB199" s="81">
        <v>10944</v>
      </c>
      <c r="AC199" s="81">
        <v>1710278</v>
      </c>
      <c r="AD199" s="81">
        <v>0.54887298151709352</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2094</v>
      </c>
      <c r="B200" s="80">
        <v>53</v>
      </c>
      <c r="C200" s="80">
        <v>2</v>
      </c>
      <c r="D200" s="80">
        <v>4</v>
      </c>
      <c r="E200" s="80">
        <v>2005</v>
      </c>
      <c r="F200" s="80" t="s">
        <v>565</v>
      </c>
      <c r="G200" s="80" t="s">
        <v>1687</v>
      </c>
      <c r="H200" s="80" t="s">
        <v>1688</v>
      </c>
      <c r="I200" s="177"/>
      <c r="J200" s="81">
        <v>10.185953369188393</v>
      </c>
      <c r="K200" s="81">
        <v>1.5506324290544484</v>
      </c>
      <c r="L200" s="81">
        <v>18.468706568537506</v>
      </c>
      <c r="M200" s="81">
        <v>12.284700835711394</v>
      </c>
      <c r="N200" s="81">
        <v>19.761783303880083</v>
      </c>
      <c r="O200" s="81">
        <v>8.2043665986788881</v>
      </c>
      <c r="P200" s="81">
        <v>10.087498997116647</v>
      </c>
      <c r="Q200" s="81">
        <v>0.52481306417588125</v>
      </c>
      <c r="R200" s="81">
        <v>7.0079678042349149</v>
      </c>
      <c r="S200" s="81">
        <v>0</v>
      </c>
      <c r="T200" s="82"/>
      <c r="U200" s="81">
        <v>314597</v>
      </c>
      <c r="V200" s="81">
        <v>473</v>
      </c>
      <c r="W200" s="81">
        <v>164</v>
      </c>
      <c r="X200" s="81">
        <v>1995</v>
      </c>
      <c r="Y200" s="81">
        <v>4029</v>
      </c>
      <c r="Z200" s="81">
        <v>3905</v>
      </c>
      <c r="AA200" s="81">
        <v>2006</v>
      </c>
      <c r="AB200" s="81">
        <v>8908</v>
      </c>
      <c r="AC200" s="81">
        <v>1239214</v>
      </c>
      <c r="AD200" s="81">
        <v>0</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2095</v>
      </c>
      <c r="B201" s="80">
        <v>54</v>
      </c>
      <c r="C201" s="80">
        <v>3</v>
      </c>
      <c r="D201" s="80">
        <v>4</v>
      </c>
      <c r="E201" s="80">
        <v>2006</v>
      </c>
      <c r="F201" s="80" t="s">
        <v>566</v>
      </c>
      <c r="G201" s="80" t="s">
        <v>1687</v>
      </c>
      <c r="H201" s="80" t="s">
        <v>1688</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2096</v>
      </c>
      <c r="B202" s="80">
        <v>55</v>
      </c>
      <c r="C202" s="80">
        <v>4</v>
      </c>
      <c r="D202" s="80">
        <v>4</v>
      </c>
      <c r="E202" s="80">
        <v>2007</v>
      </c>
      <c r="F202" s="80" t="s">
        <v>567</v>
      </c>
      <c r="G202" s="80" t="s">
        <v>1687</v>
      </c>
      <c r="H202" s="80" t="s">
        <v>1688</v>
      </c>
      <c r="I202" s="177"/>
      <c r="J202" s="81">
        <v>7.9719638007524143</v>
      </c>
      <c r="K202" s="81">
        <v>1.5328391732926705</v>
      </c>
      <c r="L202" s="81">
        <v>24.456507339374408</v>
      </c>
      <c r="M202" s="81">
        <v>14.178222809647316</v>
      </c>
      <c r="N202" s="81">
        <v>19.298987080039304</v>
      </c>
      <c r="O202" s="81">
        <v>7.8053113639988556</v>
      </c>
      <c r="P202" s="81">
        <v>9.8759737276899742</v>
      </c>
      <c r="Q202" s="81">
        <v>0.52979578312287934</v>
      </c>
      <c r="R202" s="81">
        <v>6.0528309721432176</v>
      </c>
      <c r="S202" s="81">
        <v>0</v>
      </c>
      <c r="T202" s="82"/>
      <c r="U202" s="81">
        <v>261801</v>
      </c>
      <c r="V202" s="81">
        <v>510</v>
      </c>
      <c r="W202" s="81">
        <v>298</v>
      </c>
      <c r="X202" s="81">
        <v>2884</v>
      </c>
      <c r="Y202" s="81">
        <v>3945</v>
      </c>
      <c r="Z202" s="81">
        <v>3862</v>
      </c>
      <c r="AA202" s="81">
        <v>1934</v>
      </c>
      <c r="AB202" s="81">
        <v>8517</v>
      </c>
      <c r="AC202" s="81">
        <v>1101028</v>
      </c>
      <c r="AD202" s="81">
        <v>0</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2097</v>
      </c>
      <c r="B203" s="80">
        <v>56</v>
      </c>
      <c r="C203" s="80">
        <v>5</v>
      </c>
      <c r="D203" s="80">
        <v>4</v>
      </c>
      <c r="E203" s="80">
        <v>2008</v>
      </c>
      <c r="F203" s="80" t="s">
        <v>84</v>
      </c>
      <c r="G203" s="80" t="s">
        <v>1687</v>
      </c>
      <c r="H203" s="80" t="s">
        <v>1688</v>
      </c>
      <c r="I203" s="177"/>
      <c r="J203" s="81">
        <v>6.7284982324562304</v>
      </c>
      <c r="K203" s="81">
        <v>1.3453077575391237</v>
      </c>
      <c r="L203" s="81">
        <v>21.117271051772473</v>
      </c>
      <c r="M203" s="81">
        <v>16.589893642230194</v>
      </c>
      <c r="N203" s="81">
        <v>19.514129815115968</v>
      </c>
      <c r="O203" s="81">
        <v>7.4957397867762081</v>
      </c>
      <c r="P203" s="81">
        <v>9.40565723212198</v>
      </c>
      <c r="Q203" s="81">
        <v>0.51211219956763032</v>
      </c>
      <c r="R203" s="81">
        <v>5.9056127880179314</v>
      </c>
      <c r="S203" s="81">
        <v>0</v>
      </c>
      <c r="T203" s="82"/>
      <c r="U203" s="81">
        <v>232166</v>
      </c>
      <c r="V203" s="81">
        <v>510</v>
      </c>
      <c r="W203" s="81">
        <v>298</v>
      </c>
      <c r="X203" s="81">
        <v>2884</v>
      </c>
      <c r="Y203" s="81">
        <v>3936</v>
      </c>
      <c r="Z203" s="81">
        <v>3839</v>
      </c>
      <c r="AA203" s="81">
        <v>1844</v>
      </c>
      <c r="AB203" s="81">
        <v>8368</v>
      </c>
      <c r="AC203" s="81">
        <v>1115489</v>
      </c>
      <c r="AD203" s="81">
        <v>0</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2098</v>
      </c>
      <c r="B204" s="80">
        <v>57</v>
      </c>
      <c r="C204" s="80">
        <v>6</v>
      </c>
      <c r="D204" s="80">
        <v>4</v>
      </c>
      <c r="E204" s="80">
        <v>2009</v>
      </c>
      <c r="F204" s="80" t="s">
        <v>85</v>
      </c>
      <c r="G204" s="80" t="s">
        <v>1687</v>
      </c>
      <c r="H204" s="80" t="s">
        <v>1688</v>
      </c>
      <c r="I204" s="177"/>
      <c r="J204" s="81">
        <v>8.2479931510444509</v>
      </c>
      <c r="K204" s="81">
        <v>0.59874893780485672</v>
      </c>
      <c r="L204" s="81">
        <v>20.901749634753202</v>
      </c>
      <c r="M204" s="81">
        <v>13.587222503597285</v>
      </c>
      <c r="N204" s="81">
        <v>16.561109126359181</v>
      </c>
      <c r="O204" s="81">
        <v>7.594094008269602</v>
      </c>
      <c r="P204" s="81">
        <v>9.1469291130956893</v>
      </c>
      <c r="Q204" s="81">
        <v>0.47822027944647666</v>
      </c>
      <c r="R204" s="81">
        <v>5.8145855044508759</v>
      </c>
      <c r="S204" s="81">
        <v>0</v>
      </c>
      <c r="T204" s="82"/>
      <c r="U204" s="81">
        <v>287402</v>
      </c>
      <c r="V204" s="81">
        <v>278</v>
      </c>
      <c r="W204" s="81">
        <v>338</v>
      </c>
      <c r="X204" s="81">
        <v>2983</v>
      </c>
      <c r="Y204" s="81">
        <v>3889</v>
      </c>
      <c r="Z204" s="81">
        <v>3839</v>
      </c>
      <c r="AA204" s="81">
        <v>1841</v>
      </c>
      <c r="AB204" s="81">
        <v>8203</v>
      </c>
      <c r="AC204" s="81">
        <v>1071475</v>
      </c>
      <c r="AD204" s="81">
        <v>0</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v>
      </c>
      <c r="BK204" s="81">
        <v>0</v>
      </c>
      <c r="BL204" s="81">
        <v>0</v>
      </c>
      <c r="BM204" s="82"/>
      <c r="BN204" s="81">
        <v>0</v>
      </c>
      <c r="BO204" s="81">
        <v>0</v>
      </c>
      <c r="BP204" s="81">
        <v>0</v>
      </c>
      <c r="BQ204" s="81">
        <v>0</v>
      </c>
      <c r="BR204" s="81">
        <v>0</v>
      </c>
      <c r="BS204" s="81">
        <v>0</v>
      </c>
      <c r="BT204"/>
      <c r="BU204" s="80"/>
      <c r="BV204" s="80"/>
      <c r="BW204" s="80"/>
      <c r="BX204" s="80"/>
      <c r="BY204" s="80"/>
      <c r="BZ204" s="80"/>
      <c r="CA204" s="80"/>
      <c r="CB204" s="80"/>
      <c r="CC204" s="80"/>
    </row>
    <row r="205" spans="1:81">
      <c r="A205" s="80" t="s">
        <v>2099</v>
      </c>
      <c r="B205" s="80">
        <v>58</v>
      </c>
      <c r="C205" s="80">
        <v>7</v>
      </c>
      <c r="D205" s="80">
        <v>4</v>
      </c>
      <c r="E205" s="80">
        <v>2010</v>
      </c>
      <c r="F205" s="80" t="s">
        <v>86</v>
      </c>
      <c r="G205" s="80" t="s">
        <v>1687</v>
      </c>
      <c r="H205" s="80" t="s">
        <v>1688</v>
      </c>
      <c r="I205" s="177"/>
      <c r="J205" s="81">
        <v>7.5303980010609939</v>
      </c>
      <c r="K205" s="81">
        <v>0.62443899421787452</v>
      </c>
      <c r="L205" s="81">
        <v>19.02899996150698</v>
      </c>
      <c r="M205" s="81">
        <v>12.162459121313121</v>
      </c>
      <c r="N205" s="81">
        <v>16.350763439673358</v>
      </c>
      <c r="O205" s="81">
        <v>7.4762712354214607</v>
      </c>
      <c r="P205" s="81">
        <v>9.24872399565003</v>
      </c>
      <c r="Q205" s="81">
        <v>0.49597806222826024</v>
      </c>
      <c r="R205" s="81">
        <v>6.6036790378907737</v>
      </c>
      <c r="S205" s="81">
        <v>0</v>
      </c>
      <c r="T205" s="82"/>
      <c r="U205" s="81">
        <v>293732</v>
      </c>
      <c r="V205" s="81">
        <v>278</v>
      </c>
      <c r="W205" s="81">
        <v>338</v>
      </c>
      <c r="X205" s="81">
        <v>2983</v>
      </c>
      <c r="Y205" s="81">
        <v>3905</v>
      </c>
      <c r="Z205" s="81">
        <v>3797</v>
      </c>
      <c r="AA205" s="81">
        <v>1815</v>
      </c>
      <c r="AB205" s="81">
        <v>8152</v>
      </c>
      <c r="AC205" s="81">
        <v>1153191</v>
      </c>
      <c r="AD205" s="81">
        <v>0</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v>
      </c>
      <c r="BK205" s="81">
        <v>0</v>
      </c>
      <c r="BL205" s="81">
        <v>0</v>
      </c>
      <c r="BM205" s="82"/>
      <c r="BN205" s="81">
        <v>0</v>
      </c>
      <c r="BO205" s="81">
        <v>0</v>
      </c>
      <c r="BP205" s="81">
        <v>0</v>
      </c>
      <c r="BQ205" s="81">
        <v>0</v>
      </c>
      <c r="BR205" s="81">
        <v>0</v>
      </c>
      <c r="BS205" s="81">
        <v>0</v>
      </c>
      <c r="BT205"/>
      <c r="BU205" s="80">
        <v>0</v>
      </c>
      <c r="BV205" s="80">
        <v>0</v>
      </c>
      <c r="BW205" s="80">
        <v>0</v>
      </c>
      <c r="BX205" s="80">
        <v>0</v>
      </c>
      <c r="BY205" s="80">
        <v>0</v>
      </c>
      <c r="BZ205" s="80">
        <v>0</v>
      </c>
      <c r="CA205" s="80">
        <v>0</v>
      </c>
      <c r="CB205" s="80">
        <v>0</v>
      </c>
      <c r="CC205" s="80">
        <v>0</v>
      </c>
    </row>
    <row r="206" spans="1:81">
      <c r="A206" s="80" t="s">
        <v>2100</v>
      </c>
      <c r="B206" s="80">
        <v>59</v>
      </c>
      <c r="C206" s="80">
        <v>8</v>
      </c>
      <c r="D206" s="80">
        <v>4</v>
      </c>
      <c r="E206" s="80">
        <v>2011</v>
      </c>
      <c r="F206" s="80" t="s">
        <v>87</v>
      </c>
      <c r="G206" s="80" t="s">
        <v>1687</v>
      </c>
      <c r="H206" s="80" t="s">
        <v>1688</v>
      </c>
      <c r="I206" s="177"/>
      <c r="J206" s="81">
        <v>11.271844109852411</v>
      </c>
      <c r="K206" s="81">
        <v>0.87495518065589983</v>
      </c>
      <c r="L206" s="81">
        <v>17.755443509144659</v>
      </c>
      <c r="M206" s="81">
        <v>15.364605278279575</v>
      </c>
      <c r="N206" s="81">
        <v>19.303069414526234</v>
      </c>
      <c r="O206" s="81">
        <v>7.2093836684895907</v>
      </c>
      <c r="P206" s="81">
        <v>8.5311407015142979</v>
      </c>
      <c r="Q206" s="81">
        <v>0.5569351139593941</v>
      </c>
      <c r="R206" s="81">
        <v>6.5054698508018127</v>
      </c>
      <c r="S206" s="81">
        <v>0</v>
      </c>
      <c r="T206" s="82"/>
      <c r="U206" s="81">
        <v>414081</v>
      </c>
      <c r="V206" s="81">
        <v>278</v>
      </c>
      <c r="W206" s="81">
        <v>338</v>
      </c>
      <c r="X206" s="81">
        <v>2983</v>
      </c>
      <c r="Y206" s="81">
        <v>3830</v>
      </c>
      <c r="Z206" s="81">
        <v>3741</v>
      </c>
      <c r="AA206" s="81">
        <v>1724</v>
      </c>
      <c r="AB206" s="81">
        <v>7936</v>
      </c>
      <c r="AC206" s="81">
        <v>1134162</v>
      </c>
      <c r="AD206" s="81">
        <v>0</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0</v>
      </c>
      <c r="BL206" s="81">
        <v>0</v>
      </c>
      <c r="BM206" s="82"/>
      <c r="BN206" s="81">
        <v>0</v>
      </c>
      <c r="BO206" s="81">
        <v>0</v>
      </c>
      <c r="BP206" s="81">
        <v>0</v>
      </c>
      <c r="BQ206" s="81">
        <v>0</v>
      </c>
      <c r="BR206" s="81">
        <v>0</v>
      </c>
      <c r="BS206" s="81">
        <v>0</v>
      </c>
      <c r="BT206"/>
      <c r="BU206" s="80">
        <v>0</v>
      </c>
      <c r="BV206" s="80">
        <v>0</v>
      </c>
      <c r="BW206" s="80">
        <v>0</v>
      </c>
      <c r="BX206" s="80">
        <v>0</v>
      </c>
      <c r="BY206" s="80">
        <v>0</v>
      </c>
      <c r="BZ206" s="80">
        <v>0</v>
      </c>
      <c r="CA206" s="80">
        <v>0</v>
      </c>
      <c r="CB206" s="80">
        <v>0</v>
      </c>
      <c r="CC206" s="80">
        <v>0</v>
      </c>
    </row>
    <row r="207" spans="1:81">
      <c r="A207" s="80" t="s">
        <v>2101</v>
      </c>
      <c r="B207" s="80">
        <v>60</v>
      </c>
      <c r="C207" s="80">
        <v>9</v>
      </c>
      <c r="D207" s="80">
        <v>4</v>
      </c>
      <c r="E207" s="80">
        <v>2012</v>
      </c>
      <c r="F207" s="80" t="s">
        <v>88</v>
      </c>
      <c r="G207" s="80" t="s">
        <v>1687</v>
      </c>
      <c r="H207" s="80" t="s">
        <v>1688</v>
      </c>
      <c r="I207" s="177"/>
      <c r="J207" s="81">
        <v>8.2450470890156602</v>
      </c>
      <c r="K207" s="81">
        <v>0.98567085079737193</v>
      </c>
      <c r="L207" s="81">
        <v>17.914714528519195</v>
      </c>
      <c r="M207" s="81">
        <v>19.08279093709551</v>
      </c>
      <c r="N207" s="81">
        <v>20.927787048811588</v>
      </c>
      <c r="O207" s="81">
        <v>7.1602994932619568</v>
      </c>
      <c r="P207" s="81">
        <v>8.5348901804025843</v>
      </c>
      <c r="Q207" s="81">
        <v>0.59297340654026509</v>
      </c>
      <c r="R207" s="81">
        <v>6.7201901959475281</v>
      </c>
      <c r="S207" s="81">
        <v>0</v>
      </c>
      <c r="T207" s="82"/>
      <c r="U207" s="81">
        <v>290209</v>
      </c>
      <c r="V207" s="81">
        <v>278</v>
      </c>
      <c r="W207" s="81">
        <v>338</v>
      </c>
      <c r="X207" s="81">
        <v>2983</v>
      </c>
      <c r="Y207" s="81">
        <v>3780</v>
      </c>
      <c r="Z207" s="81">
        <v>3745</v>
      </c>
      <c r="AA207" s="81">
        <v>1715</v>
      </c>
      <c r="AB207" s="81">
        <v>7777</v>
      </c>
      <c r="AC207" s="81">
        <v>1141251</v>
      </c>
      <c r="AD207" s="81">
        <v>0</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0</v>
      </c>
      <c r="BL207" s="81">
        <v>0</v>
      </c>
      <c r="BM207" s="82"/>
      <c r="BN207" s="81">
        <v>0</v>
      </c>
      <c r="BO207" s="81">
        <v>0</v>
      </c>
      <c r="BP207" s="81">
        <v>0</v>
      </c>
      <c r="BQ207" s="81">
        <v>0</v>
      </c>
      <c r="BR207" s="81">
        <v>0</v>
      </c>
      <c r="BS207" s="81">
        <v>0</v>
      </c>
      <c r="BT207"/>
      <c r="BU207" s="80">
        <v>0</v>
      </c>
      <c r="BV207" s="80">
        <v>0</v>
      </c>
      <c r="BW207" s="80">
        <v>0</v>
      </c>
      <c r="BX207" s="80">
        <v>0</v>
      </c>
      <c r="BY207" s="80">
        <v>0</v>
      </c>
      <c r="BZ207" s="80">
        <v>0</v>
      </c>
      <c r="CA207" s="80">
        <v>0</v>
      </c>
      <c r="CB207" s="80">
        <v>0</v>
      </c>
      <c r="CC207" s="80">
        <v>0</v>
      </c>
    </row>
    <row r="208" spans="1:81">
      <c r="A208" s="80" t="s">
        <v>2102</v>
      </c>
      <c r="B208" s="80">
        <v>61</v>
      </c>
      <c r="C208" s="80">
        <v>10</v>
      </c>
      <c r="D208" s="80">
        <v>4</v>
      </c>
      <c r="E208" s="80">
        <v>2013</v>
      </c>
      <c r="F208" s="80" t="s">
        <v>89</v>
      </c>
      <c r="G208" s="80" t="s">
        <v>1687</v>
      </c>
      <c r="H208" s="80" t="s">
        <v>1688</v>
      </c>
      <c r="I208" s="177"/>
      <c r="J208" s="81">
        <v>7.5637351838805102</v>
      </c>
      <c r="K208" s="81">
        <v>0.81466032027437163</v>
      </c>
      <c r="L208" s="81">
        <v>15.82010553297731</v>
      </c>
      <c r="M208" s="81">
        <v>17.747451806703069</v>
      </c>
      <c r="N208" s="81">
        <v>20.228153669517205</v>
      </c>
      <c r="O208" s="81">
        <v>6.9842164111840148</v>
      </c>
      <c r="P208" s="81">
        <v>8.7318957303867339</v>
      </c>
      <c r="Q208" s="81">
        <v>0.59711262845439339</v>
      </c>
      <c r="R208" s="81">
        <v>7.1728058103135242</v>
      </c>
      <c r="S208" s="81">
        <v>0</v>
      </c>
      <c r="T208" s="82"/>
      <c r="U208" s="81">
        <v>271075</v>
      </c>
      <c r="V208" s="81">
        <v>278</v>
      </c>
      <c r="W208" s="81">
        <v>338</v>
      </c>
      <c r="X208" s="81">
        <v>2983</v>
      </c>
      <c r="Y208" s="81">
        <v>3770</v>
      </c>
      <c r="Z208" s="81">
        <v>3816</v>
      </c>
      <c r="AA208" s="81">
        <v>1748</v>
      </c>
      <c r="AB208" s="81">
        <v>7719</v>
      </c>
      <c r="AC208" s="81">
        <v>1189049</v>
      </c>
      <c r="AD208" s="81">
        <v>0</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0</v>
      </c>
      <c r="BL208" s="81">
        <v>0</v>
      </c>
      <c r="BM208" s="82"/>
      <c r="BN208" s="81">
        <v>0</v>
      </c>
      <c r="BO208" s="81">
        <v>0</v>
      </c>
      <c r="BP208" s="81">
        <v>0</v>
      </c>
      <c r="BQ208" s="81">
        <v>0</v>
      </c>
      <c r="BR208" s="81">
        <v>0</v>
      </c>
      <c r="BS208" s="81">
        <v>0</v>
      </c>
      <c r="BT208"/>
      <c r="BU208" s="80">
        <v>0</v>
      </c>
      <c r="BV208" s="80">
        <v>0</v>
      </c>
      <c r="BW208" s="80">
        <v>0</v>
      </c>
      <c r="BX208" s="80">
        <v>0</v>
      </c>
      <c r="BY208" s="80">
        <v>0</v>
      </c>
      <c r="BZ208" s="80">
        <v>0</v>
      </c>
      <c r="CA208" s="80">
        <v>0</v>
      </c>
      <c r="CB208" s="80">
        <v>0</v>
      </c>
      <c r="CC208" s="80">
        <v>0</v>
      </c>
    </row>
    <row r="209" spans="1:81">
      <c r="A209" s="80" t="s">
        <v>2103</v>
      </c>
      <c r="B209" s="80">
        <v>62</v>
      </c>
      <c r="C209" s="80">
        <v>11</v>
      </c>
      <c r="D209" s="80">
        <v>4</v>
      </c>
      <c r="E209" s="80">
        <v>2014</v>
      </c>
      <c r="F209" s="80" t="s">
        <v>90</v>
      </c>
      <c r="G209" s="80" t="s">
        <v>1687</v>
      </c>
      <c r="H209" s="80" t="s">
        <v>1688</v>
      </c>
      <c r="I209" s="177"/>
      <c r="J209" s="81">
        <v>7.7364029524189029</v>
      </c>
      <c r="K209" s="81">
        <v>0.77234182544911367</v>
      </c>
      <c r="L209" s="81">
        <v>14.489567570702691</v>
      </c>
      <c r="M209" s="81">
        <v>15.789046344392105</v>
      </c>
      <c r="N209" s="81">
        <v>21.140613334883536</v>
      </c>
      <c r="O209" s="81">
        <v>6.528825174350148</v>
      </c>
      <c r="P209" s="81">
        <v>8.6015639861237734</v>
      </c>
      <c r="Q209" s="81">
        <v>0.56050789802142842</v>
      </c>
      <c r="R209" s="81">
        <v>6.5438450059510762</v>
      </c>
      <c r="S209" s="81">
        <v>0</v>
      </c>
      <c r="T209" s="82"/>
      <c r="U209" s="81">
        <v>307933</v>
      </c>
      <c r="V209" s="81">
        <v>229</v>
      </c>
      <c r="W209" s="81">
        <v>316</v>
      </c>
      <c r="X209" s="81">
        <v>2523</v>
      </c>
      <c r="Y209" s="81">
        <v>3721</v>
      </c>
      <c r="Z209" s="81">
        <v>3757</v>
      </c>
      <c r="AA209" s="81">
        <v>1713</v>
      </c>
      <c r="AB209" s="81">
        <v>7552</v>
      </c>
      <c r="AC209" s="81">
        <v>1088196</v>
      </c>
      <c r="AD209" s="81">
        <v>0</v>
      </c>
      <c r="AE209" s="82"/>
      <c r="AF209" s="81">
        <v>2507853.5890094624</v>
      </c>
      <c r="AG209" s="81">
        <v>541948.11965579097</v>
      </c>
      <c r="AH209" s="81">
        <v>2356729.6617221227</v>
      </c>
      <c r="AI209" s="81">
        <v>16614998.908612726</v>
      </c>
      <c r="AJ209" s="81">
        <v>16003931.229231406</v>
      </c>
      <c r="AK209" s="81">
        <v>0</v>
      </c>
      <c r="AL209" s="81">
        <v>0</v>
      </c>
      <c r="AM209" s="81">
        <v>1036776.7488405653</v>
      </c>
      <c r="AN209" s="81">
        <v>0</v>
      </c>
      <c r="AO209" s="81">
        <v>0</v>
      </c>
      <c r="AP209" s="82"/>
      <c r="AQ209" s="81">
        <v>9</v>
      </c>
      <c r="AR209" s="81">
        <v>0</v>
      </c>
      <c r="AS209" s="81">
        <v>0</v>
      </c>
      <c r="AT209" s="81">
        <v>0</v>
      </c>
      <c r="AU209" s="81">
        <v>0</v>
      </c>
      <c r="AV209" s="81">
        <v>0</v>
      </c>
      <c r="AW209" s="81" t="s">
        <v>564</v>
      </c>
      <c r="AX209" s="82"/>
      <c r="AY209" s="81">
        <v>47.5</v>
      </c>
      <c r="AZ209" s="81">
        <v>0</v>
      </c>
      <c r="BA209" s="81">
        <v>0</v>
      </c>
      <c r="BB209" s="81">
        <v>0</v>
      </c>
      <c r="BC209" s="81">
        <v>0</v>
      </c>
      <c r="BD209" s="81">
        <v>0</v>
      </c>
      <c r="BE209" s="81" t="s">
        <v>564</v>
      </c>
      <c r="BF209" s="82"/>
      <c r="BG209" s="81">
        <v>0</v>
      </c>
      <c r="BH209" s="81">
        <v>0</v>
      </c>
      <c r="BI209" s="81">
        <v>0</v>
      </c>
      <c r="BJ209" s="81">
        <v>0</v>
      </c>
      <c r="BK209" s="81">
        <v>0</v>
      </c>
      <c r="BL209" s="81">
        <v>0</v>
      </c>
      <c r="BM209" s="82"/>
      <c r="BN209" s="81">
        <v>0</v>
      </c>
      <c r="BO209" s="81">
        <v>0</v>
      </c>
      <c r="BP209" s="81">
        <v>0</v>
      </c>
      <c r="BQ209" s="81">
        <v>0</v>
      </c>
      <c r="BR209" s="81">
        <v>0</v>
      </c>
      <c r="BS209" s="81">
        <v>0</v>
      </c>
      <c r="BT209"/>
      <c r="BU209" s="80">
        <v>0</v>
      </c>
      <c r="BV209" s="80">
        <v>0</v>
      </c>
      <c r="BW209" s="80">
        <v>0</v>
      </c>
      <c r="BX209" s="80">
        <v>0</v>
      </c>
      <c r="BY209" s="80">
        <v>0</v>
      </c>
      <c r="BZ209" s="80">
        <v>0</v>
      </c>
      <c r="CA209" s="80">
        <v>0</v>
      </c>
      <c r="CB209" s="80">
        <v>0</v>
      </c>
      <c r="CC209" s="80">
        <v>0</v>
      </c>
    </row>
    <row r="210" spans="1:81">
      <c r="A210" s="80" t="s">
        <v>2104</v>
      </c>
      <c r="B210" s="80">
        <v>63</v>
      </c>
      <c r="C210" s="80">
        <v>12</v>
      </c>
      <c r="D210" s="80">
        <v>4</v>
      </c>
      <c r="E210" s="80">
        <v>2015</v>
      </c>
      <c r="F210" s="80" t="s">
        <v>91</v>
      </c>
      <c r="G210" s="80" t="s">
        <v>1687</v>
      </c>
      <c r="H210" s="80" t="s">
        <v>1688</v>
      </c>
      <c r="I210" s="177"/>
      <c r="J210" s="81">
        <v>14.419564018906314</v>
      </c>
      <c r="K210" s="81">
        <v>0.7405955235196654</v>
      </c>
      <c r="L210" s="81">
        <v>15.251781473944245</v>
      </c>
      <c r="M210" s="81">
        <v>15.277052437430354</v>
      </c>
      <c r="N210" s="81">
        <v>19.327075381592355</v>
      </c>
      <c r="O210" s="81">
        <v>6.4493098550970931</v>
      </c>
      <c r="P210" s="81">
        <v>8.5078259234354263</v>
      </c>
      <c r="Q210" s="81">
        <v>0.54158897204739453</v>
      </c>
      <c r="R210" s="81">
        <v>6.2991675168474144</v>
      </c>
      <c r="S210" s="81">
        <v>0</v>
      </c>
      <c r="T210" s="82"/>
      <c r="U210" s="81">
        <v>575442</v>
      </c>
      <c r="V210" s="81">
        <v>229</v>
      </c>
      <c r="W210" s="81">
        <v>316</v>
      </c>
      <c r="X210" s="81">
        <v>2523</v>
      </c>
      <c r="Y210" s="81">
        <v>3696</v>
      </c>
      <c r="Z210" s="81">
        <v>3747</v>
      </c>
      <c r="AA210" s="81">
        <v>1693</v>
      </c>
      <c r="AB210" s="81">
        <v>7454</v>
      </c>
      <c r="AC210" s="81">
        <v>1079065</v>
      </c>
      <c r="AD210" s="81">
        <v>0</v>
      </c>
      <c r="AE210" s="82"/>
      <c r="AF210" s="81">
        <v>4440858.8735637823</v>
      </c>
      <c r="AG210" s="81">
        <v>493399.45176862221</v>
      </c>
      <c r="AH210" s="81">
        <v>1972083.7797801155</v>
      </c>
      <c r="AI210" s="81">
        <v>16046484.777330568</v>
      </c>
      <c r="AJ210" s="81">
        <v>15255442.215503361</v>
      </c>
      <c r="AK210" s="81">
        <v>0</v>
      </c>
      <c r="AL210" s="81">
        <v>0</v>
      </c>
      <c r="AM210" s="81">
        <v>1021539.4316460253</v>
      </c>
      <c r="AN210" s="81">
        <v>0</v>
      </c>
      <c r="AO210" s="81">
        <v>0</v>
      </c>
      <c r="AP210" s="82"/>
      <c r="AQ210" s="81">
        <v>13</v>
      </c>
      <c r="AR210" s="81">
        <v>0</v>
      </c>
      <c r="AS210" s="81">
        <v>0</v>
      </c>
      <c r="AT210" s="81">
        <v>0</v>
      </c>
      <c r="AU210" s="81">
        <v>0</v>
      </c>
      <c r="AV210" s="81">
        <v>0</v>
      </c>
      <c r="AW210" s="81" t="s">
        <v>564</v>
      </c>
      <c r="AX210" s="82"/>
      <c r="AY210" s="81">
        <v>73.099999999999994</v>
      </c>
      <c r="AZ210" s="81">
        <v>0</v>
      </c>
      <c r="BA210" s="81">
        <v>0</v>
      </c>
      <c r="BB210" s="81">
        <v>0</v>
      </c>
      <c r="BC210" s="81">
        <v>0</v>
      </c>
      <c r="BD210" s="81">
        <v>0</v>
      </c>
      <c r="BE210" s="81" t="s">
        <v>564</v>
      </c>
      <c r="BF210" s="82"/>
      <c r="BG210" s="81">
        <v>0</v>
      </c>
      <c r="BH210" s="81">
        <v>0</v>
      </c>
      <c r="BI210" s="81">
        <v>0</v>
      </c>
      <c r="BJ210" s="81">
        <v>0</v>
      </c>
      <c r="BK210" s="81">
        <v>0</v>
      </c>
      <c r="BL210" s="81">
        <v>0</v>
      </c>
      <c r="BM210" s="82"/>
      <c r="BN210" s="81">
        <v>0</v>
      </c>
      <c r="BO210" s="81">
        <v>0</v>
      </c>
      <c r="BP210" s="81">
        <v>0</v>
      </c>
      <c r="BQ210" s="81">
        <v>0</v>
      </c>
      <c r="BR210" s="81">
        <v>0</v>
      </c>
      <c r="BS210" s="81">
        <v>0</v>
      </c>
      <c r="BT210"/>
      <c r="BU210" s="80">
        <v>0</v>
      </c>
      <c r="BV210" s="80">
        <v>0</v>
      </c>
      <c r="BW210" s="80">
        <v>0</v>
      </c>
      <c r="BX210" s="80">
        <v>0</v>
      </c>
      <c r="BY210" s="80">
        <v>0</v>
      </c>
      <c r="BZ210" s="80">
        <v>0</v>
      </c>
      <c r="CA210" s="80">
        <v>0</v>
      </c>
      <c r="CB210" s="80">
        <v>0</v>
      </c>
      <c r="CC210" s="80">
        <v>0</v>
      </c>
    </row>
    <row r="211" spans="1:81">
      <c r="A211" s="80" t="s">
        <v>2105</v>
      </c>
      <c r="B211" s="80">
        <v>64</v>
      </c>
      <c r="C211" s="80">
        <v>13</v>
      </c>
      <c r="D211" s="80">
        <v>4</v>
      </c>
      <c r="E211" s="80">
        <v>2016</v>
      </c>
      <c r="F211" s="80" t="s">
        <v>92</v>
      </c>
      <c r="G211" s="80" t="s">
        <v>1687</v>
      </c>
      <c r="H211" s="80" t="s">
        <v>1688</v>
      </c>
      <c r="I211" s="177"/>
      <c r="J211" s="81">
        <v>9.1295752955438481</v>
      </c>
      <c r="K211" s="81">
        <v>0.69858750725038354</v>
      </c>
      <c r="L211" s="81">
        <v>16.400975357306816</v>
      </c>
      <c r="M211" s="81">
        <v>13.098300728720101</v>
      </c>
      <c r="N211" s="81">
        <v>19.425696034154193</v>
      </c>
      <c r="O211" s="81">
        <v>6.3947970879051246</v>
      </c>
      <c r="P211" s="81">
        <v>8.8331564761223849</v>
      </c>
      <c r="Q211" s="81">
        <v>0.51716770792726308</v>
      </c>
      <c r="R211" s="81">
        <v>6.2565660057361505</v>
      </c>
      <c r="S211" s="81">
        <v>0</v>
      </c>
      <c r="T211" s="82"/>
      <c r="U211" s="81">
        <v>346797</v>
      </c>
      <c r="V211" s="81">
        <v>229</v>
      </c>
      <c r="W211" s="81">
        <v>316</v>
      </c>
      <c r="X211" s="81">
        <v>2523</v>
      </c>
      <c r="Y211" s="81">
        <v>3653</v>
      </c>
      <c r="Z211" s="81">
        <v>3761</v>
      </c>
      <c r="AA211" s="81">
        <v>1818</v>
      </c>
      <c r="AB211" s="81">
        <v>7322</v>
      </c>
      <c r="AC211" s="81">
        <v>1068559.8873970921</v>
      </c>
      <c r="AD211" s="81">
        <v>0</v>
      </c>
      <c r="AE211" s="82"/>
      <c r="AF211" s="81">
        <v>2860900.427831478</v>
      </c>
      <c r="AG211" s="81">
        <v>470310.58302467573</v>
      </c>
      <c r="AH211" s="81">
        <v>1671438.1789809051</v>
      </c>
      <c r="AI211" s="81">
        <v>16017591.116417261</v>
      </c>
      <c r="AJ211" s="81">
        <v>15694001.07034564</v>
      </c>
      <c r="AK211" s="81">
        <v>0</v>
      </c>
      <c r="AL211" s="81">
        <v>0</v>
      </c>
      <c r="AM211" s="81">
        <v>1004228.967080057</v>
      </c>
      <c r="AN211" s="81">
        <v>0</v>
      </c>
      <c r="AO211" s="81">
        <v>0</v>
      </c>
      <c r="AP211" s="82"/>
      <c r="AQ211" s="81">
        <v>16</v>
      </c>
      <c r="AR211" s="81">
        <v>0</v>
      </c>
      <c r="AS211" s="81">
        <v>0</v>
      </c>
      <c r="AT211" s="81">
        <v>0</v>
      </c>
      <c r="AU211" s="81">
        <v>0</v>
      </c>
      <c r="AV211" s="81">
        <v>0</v>
      </c>
      <c r="AW211" s="81" t="s">
        <v>564</v>
      </c>
      <c r="AX211" s="82"/>
      <c r="AY211" s="81">
        <v>87.4</v>
      </c>
      <c r="AZ211" s="81">
        <v>0</v>
      </c>
      <c r="BA211" s="81">
        <v>0</v>
      </c>
      <c r="BB211" s="81">
        <v>0</v>
      </c>
      <c r="BC211" s="81">
        <v>0</v>
      </c>
      <c r="BD211" s="81">
        <v>0</v>
      </c>
      <c r="BE211" s="81" t="s">
        <v>564</v>
      </c>
      <c r="BF211" s="82"/>
      <c r="BG211" s="81">
        <v>0</v>
      </c>
      <c r="BH211" s="81">
        <v>0</v>
      </c>
      <c r="BI211" s="81">
        <v>0</v>
      </c>
      <c r="BJ211" s="81">
        <v>0</v>
      </c>
      <c r="BK211" s="81">
        <v>0</v>
      </c>
      <c r="BL211" s="81">
        <v>0</v>
      </c>
      <c r="BM211" s="82"/>
      <c r="BN211" s="81">
        <v>0</v>
      </c>
      <c r="BO211" s="81">
        <v>0</v>
      </c>
      <c r="BP211" s="81">
        <v>0</v>
      </c>
      <c r="BQ211" s="81">
        <v>0</v>
      </c>
      <c r="BR211" s="81">
        <v>0</v>
      </c>
      <c r="BS211" s="81">
        <v>0</v>
      </c>
      <c r="BT211"/>
      <c r="BU211" s="80">
        <v>0</v>
      </c>
      <c r="BV211" s="80">
        <v>0</v>
      </c>
      <c r="BW211" s="80">
        <v>0</v>
      </c>
      <c r="BX211" s="80">
        <v>0</v>
      </c>
      <c r="BY211" s="80">
        <v>0</v>
      </c>
      <c r="BZ211" s="80">
        <v>0</v>
      </c>
      <c r="CA211" s="80">
        <v>0</v>
      </c>
      <c r="CB211" s="80">
        <v>0</v>
      </c>
      <c r="CC211" s="80">
        <v>0</v>
      </c>
    </row>
    <row r="212" spans="1:81">
      <c r="A212" s="80" t="s">
        <v>2106</v>
      </c>
      <c r="B212" s="80">
        <v>65</v>
      </c>
      <c r="C212" s="80">
        <v>14</v>
      </c>
      <c r="D212" s="80">
        <v>4</v>
      </c>
      <c r="E212" s="80">
        <v>2017</v>
      </c>
      <c r="F212" s="80" t="s">
        <v>71</v>
      </c>
      <c r="G212" s="80" t="s">
        <v>1687</v>
      </c>
      <c r="H212" s="80" t="s">
        <v>1688</v>
      </c>
      <c r="I212" s="177"/>
      <c r="J212" s="81">
        <v>9.5587690121919255</v>
      </c>
      <c r="K212" s="81">
        <v>0.71385183428844523</v>
      </c>
      <c r="L212" s="81">
        <v>14.805325367745281</v>
      </c>
      <c r="M212" s="81">
        <v>13.133534771099107</v>
      </c>
      <c r="N212" s="81">
        <v>18.899886980388025</v>
      </c>
      <c r="O212" s="81">
        <v>6.2971394245614336</v>
      </c>
      <c r="P212" s="81">
        <v>8.7096103727340051</v>
      </c>
      <c r="Q212" s="81">
        <v>0.48882781550002341</v>
      </c>
      <c r="R212" s="81">
        <v>5.893150527806764</v>
      </c>
      <c r="S212" s="81">
        <v>0</v>
      </c>
      <c r="T212" s="82"/>
      <c r="U212" s="81">
        <v>357284</v>
      </c>
      <c r="V212" s="81">
        <v>229</v>
      </c>
      <c r="W212" s="81">
        <v>316</v>
      </c>
      <c r="X212" s="81">
        <v>2523</v>
      </c>
      <c r="Y212" s="81">
        <v>3632</v>
      </c>
      <c r="Z212" s="81">
        <v>3765</v>
      </c>
      <c r="AA212" s="81">
        <v>1804</v>
      </c>
      <c r="AB212" s="81">
        <v>7157</v>
      </c>
      <c r="AC212" s="81">
        <v>1026463</v>
      </c>
      <c r="AD212" s="81">
        <v>0</v>
      </c>
      <c r="AE212" s="82"/>
      <c r="AF212" s="81">
        <v>2896241.7809842839</v>
      </c>
      <c r="AG212" s="81">
        <v>471677.0930768681</v>
      </c>
      <c r="AH212" s="81">
        <v>2041838.5790899289</v>
      </c>
      <c r="AI212" s="81">
        <v>15621305.829703679</v>
      </c>
      <c r="AJ212" s="81">
        <v>13674193.86856164</v>
      </c>
      <c r="AK212" s="81">
        <v>0</v>
      </c>
      <c r="AL212" s="81">
        <v>0</v>
      </c>
      <c r="AM212" s="81">
        <v>983134.77572954574</v>
      </c>
      <c r="AN212" s="81">
        <v>0</v>
      </c>
      <c r="AO212" s="81">
        <v>0</v>
      </c>
      <c r="AP212" s="82"/>
      <c r="AQ212" s="81">
        <v>16</v>
      </c>
      <c r="AR212" s="81">
        <v>0</v>
      </c>
      <c r="AS212" s="81">
        <v>2</v>
      </c>
      <c r="AT212" s="81">
        <v>0</v>
      </c>
      <c r="AU212" s="81">
        <v>0</v>
      </c>
      <c r="AV212" s="81">
        <v>0</v>
      </c>
      <c r="AW212" s="81" t="s">
        <v>564</v>
      </c>
      <c r="AX212" s="82"/>
      <c r="AY212" s="81">
        <v>87.4</v>
      </c>
      <c r="AZ212" s="81">
        <v>0</v>
      </c>
      <c r="BA212" s="81">
        <v>39.6</v>
      </c>
      <c r="BB212" s="81">
        <v>0</v>
      </c>
      <c r="BC212" s="81">
        <v>0</v>
      </c>
      <c r="BD212" s="81">
        <v>0</v>
      </c>
      <c r="BE212" s="81" t="s">
        <v>564</v>
      </c>
      <c r="BF212" s="82"/>
      <c r="BG212" s="81">
        <v>0</v>
      </c>
      <c r="BH212" s="81">
        <v>0</v>
      </c>
      <c r="BI212" s="81">
        <v>0</v>
      </c>
      <c r="BJ212" s="81">
        <v>0</v>
      </c>
      <c r="BK212" s="81">
        <v>0</v>
      </c>
      <c r="BL212" s="81">
        <v>0</v>
      </c>
      <c r="BM212" s="82"/>
      <c r="BN212" s="81">
        <v>0</v>
      </c>
      <c r="BO212" s="81">
        <v>0</v>
      </c>
      <c r="BP212" s="81">
        <v>0</v>
      </c>
      <c r="BQ212" s="81">
        <v>0</v>
      </c>
      <c r="BR212" s="81">
        <v>0</v>
      </c>
      <c r="BS212" s="81">
        <v>0</v>
      </c>
      <c r="BT212"/>
      <c r="BU212" s="80">
        <v>0</v>
      </c>
      <c r="BV212" s="80">
        <v>0</v>
      </c>
      <c r="BW212" s="80">
        <v>0</v>
      </c>
      <c r="BX212" s="80">
        <v>0</v>
      </c>
      <c r="BY212" s="80">
        <v>0</v>
      </c>
      <c r="BZ212" s="80">
        <v>0</v>
      </c>
      <c r="CA212" s="80">
        <v>0</v>
      </c>
      <c r="CB212" s="80">
        <v>0</v>
      </c>
      <c r="CC212" s="80">
        <v>0</v>
      </c>
    </row>
    <row r="213" spans="1:81">
      <c r="A213" s="80" t="s">
        <v>2107</v>
      </c>
      <c r="B213" s="80">
        <v>66</v>
      </c>
      <c r="C213" s="80">
        <v>15</v>
      </c>
      <c r="D213" s="80">
        <v>4</v>
      </c>
      <c r="E213" s="80">
        <v>2018</v>
      </c>
      <c r="F213" s="80" t="s">
        <v>93</v>
      </c>
      <c r="G213" s="80" t="s">
        <v>1687</v>
      </c>
      <c r="H213" s="80" t="s">
        <v>1688</v>
      </c>
      <c r="I213" s="177"/>
      <c r="J213" s="81">
        <v>9.5167377705307761</v>
      </c>
      <c r="K213" s="81">
        <v>0.66440270801585799</v>
      </c>
      <c r="L213" s="81">
        <v>13.581979046833634</v>
      </c>
      <c r="M213" s="81">
        <v>13.198310367730905</v>
      </c>
      <c r="N213" s="81">
        <v>17.276241448913858</v>
      </c>
      <c r="O213" s="81">
        <v>6.1525719421778868</v>
      </c>
      <c r="P213" s="81">
        <v>8.6707116954817369</v>
      </c>
      <c r="Q213" s="81">
        <v>0.44321329506764606</v>
      </c>
      <c r="R213" s="81">
        <v>5.8762847610180966</v>
      </c>
      <c r="S213" s="81">
        <v>0</v>
      </c>
      <c r="T213" s="82"/>
      <c r="U213" s="81">
        <v>371678</v>
      </c>
      <c r="V213" s="81">
        <v>229</v>
      </c>
      <c r="W213" s="81">
        <v>316</v>
      </c>
      <c r="X213" s="81">
        <v>2523</v>
      </c>
      <c r="Y213" s="81">
        <v>3606</v>
      </c>
      <c r="Z213" s="81">
        <v>3749</v>
      </c>
      <c r="AA213" s="81">
        <v>1814</v>
      </c>
      <c r="AB213" s="81">
        <v>6993</v>
      </c>
      <c r="AC213" s="81">
        <v>1019514</v>
      </c>
      <c r="AD213" s="81">
        <v>0</v>
      </c>
      <c r="AE213" s="82"/>
      <c r="AF213" s="81">
        <v>3024445.5983494241</v>
      </c>
      <c r="AG213" s="81">
        <v>426754.93375883228</v>
      </c>
      <c r="AH213" s="81">
        <v>1924433.1120293289</v>
      </c>
      <c r="AI213" s="81">
        <v>15968165.436506899</v>
      </c>
      <c r="AJ213" s="81">
        <v>13157851.6556418</v>
      </c>
      <c r="AK213" s="81">
        <v>0</v>
      </c>
      <c r="AL213" s="81">
        <v>0</v>
      </c>
      <c r="AM213" s="81">
        <v>962594.21720656042</v>
      </c>
      <c r="AN213" s="81">
        <v>0</v>
      </c>
      <c r="AO213" s="81">
        <v>0</v>
      </c>
      <c r="AP213" s="82"/>
      <c r="AQ213" s="81">
        <v>16</v>
      </c>
      <c r="AR213" s="81">
        <v>0</v>
      </c>
      <c r="AS213" s="81">
        <v>23</v>
      </c>
      <c r="AT213" s="81">
        <v>0</v>
      </c>
      <c r="AU213" s="81">
        <v>0</v>
      </c>
      <c r="AV213" s="81">
        <v>0</v>
      </c>
      <c r="AW213" s="81" t="s">
        <v>564</v>
      </c>
      <c r="AX213" s="82"/>
      <c r="AY213" s="81">
        <v>87</v>
      </c>
      <c r="AZ213" s="81">
        <v>0</v>
      </c>
      <c r="BA213" s="81">
        <v>455</v>
      </c>
      <c r="BB213" s="81">
        <v>0</v>
      </c>
      <c r="BC213" s="81">
        <v>0</v>
      </c>
      <c r="BD213" s="81">
        <v>0</v>
      </c>
      <c r="BE213" s="81" t="s">
        <v>564</v>
      </c>
      <c r="BF213" s="82"/>
      <c r="BG213" s="81">
        <v>0</v>
      </c>
      <c r="BH213" s="81">
        <v>0</v>
      </c>
      <c r="BI213" s="81">
        <v>0</v>
      </c>
      <c r="BJ213" s="81">
        <v>0</v>
      </c>
      <c r="BK213" s="81">
        <v>0</v>
      </c>
      <c r="BL213" s="81">
        <v>0</v>
      </c>
      <c r="BM213" s="82"/>
      <c r="BN213" s="81">
        <v>0</v>
      </c>
      <c r="BO213" s="81">
        <v>0</v>
      </c>
      <c r="BP213" s="81">
        <v>0</v>
      </c>
      <c r="BQ213" s="81">
        <v>0</v>
      </c>
      <c r="BR213" s="81">
        <v>0</v>
      </c>
      <c r="BS213" s="81">
        <v>0</v>
      </c>
      <c r="BT213"/>
      <c r="BU213" s="80">
        <v>0</v>
      </c>
      <c r="BV213" s="80">
        <v>0</v>
      </c>
      <c r="BW213" s="80">
        <v>0</v>
      </c>
      <c r="BX213" s="80">
        <v>0</v>
      </c>
      <c r="BY213" s="80">
        <v>0</v>
      </c>
      <c r="BZ213" s="80">
        <v>0</v>
      </c>
      <c r="CA213" s="80">
        <v>0</v>
      </c>
      <c r="CB213" s="80">
        <v>0</v>
      </c>
      <c r="CC213" s="80">
        <v>0</v>
      </c>
    </row>
    <row r="214" spans="1:81">
      <c r="A214" s="80" t="s">
        <v>2108</v>
      </c>
      <c r="B214" s="80">
        <v>67</v>
      </c>
      <c r="C214" s="80">
        <v>16</v>
      </c>
      <c r="D214" s="80">
        <v>4</v>
      </c>
      <c r="E214" s="80">
        <v>2019</v>
      </c>
      <c r="F214" s="80" t="s">
        <v>73</v>
      </c>
      <c r="G214" s="80" t="s">
        <v>1687</v>
      </c>
      <c r="H214" s="80" t="s">
        <v>1688</v>
      </c>
      <c r="I214" s="177"/>
      <c r="J214" s="81">
        <v>8.5698850375011748</v>
      </c>
      <c r="K214" s="81">
        <v>0.616516789601943</v>
      </c>
      <c r="L214" s="81">
        <v>13.642830947284839</v>
      </c>
      <c r="M214" s="81">
        <v>11.840082845361767</v>
      </c>
      <c r="N214" s="81">
        <v>17.193746311827056</v>
      </c>
      <c r="O214" s="81">
        <v>5.9098962317266288</v>
      </c>
      <c r="P214" s="81">
        <v>7.9029407132578084</v>
      </c>
      <c r="Q214" s="81">
        <v>0.41937293630170008</v>
      </c>
      <c r="R214" s="81">
        <v>5.7675763685241863</v>
      </c>
      <c r="S214" s="81">
        <v>0</v>
      </c>
      <c r="T214" s="82"/>
      <c r="U214" s="81">
        <v>352086</v>
      </c>
      <c r="V214" s="81">
        <v>229</v>
      </c>
      <c r="W214" s="81">
        <v>316</v>
      </c>
      <c r="X214" s="81">
        <v>2523</v>
      </c>
      <c r="Y214" s="81">
        <v>3545</v>
      </c>
      <c r="Z214" s="81">
        <v>3700</v>
      </c>
      <c r="AA214" s="81">
        <v>1641</v>
      </c>
      <c r="AB214" s="81">
        <v>6796</v>
      </c>
      <c r="AC214" s="81">
        <v>1017043</v>
      </c>
      <c r="AD214" s="81">
        <v>0</v>
      </c>
      <c r="AE214" s="82"/>
      <c r="AF214" s="81">
        <v>2811346.8928284659</v>
      </c>
      <c r="AG214" s="81">
        <v>426628.55964616529</v>
      </c>
      <c r="AH214" s="81">
        <v>2077812.9286814821</v>
      </c>
      <c r="AI214" s="81">
        <v>15647476.526843401</v>
      </c>
      <c r="AJ214" s="81">
        <v>13155717.217119355</v>
      </c>
      <c r="AK214" s="81">
        <v>0</v>
      </c>
      <c r="AL214" s="81">
        <v>0</v>
      </c>
      <c r="AM214" s="81">
        <v>925564.03973939107</v>
      </c>
      <c r="AN214" s="81">
        <v>0</v>
      </c>
      <c r="AO214" s="81">
        <v>0</v>
      </c>
      <c r="AP214" s="82"/>
      <c r="AQ214" s="81">
        <v>18</v>
      </c>
      <c r="AR214" s="81">
        <v>2</v>
      </c>
      <c r="AS214" s="81">
        <v>31</v>
      </c>
      <c r="AT214" s="81">
        <v>0</v>
      </c>
      <c r="AU214" s="81">
        <v>0</v>
      </c>
      <c r="AV214" s="81">
        <v>0</v>
      </c>
      <c r="AW214" s="81" t="s">
        <v>564</v>
      </c>
      <c r="AX214" s="82"/>
      <c r="AY214" s="81">
        <v>96.1</v>
      </c>
      <c r="AZ214" s="81">
        <v>682.6</v>
      </c>
      <c r="BA214" s="81">
        <v>612.30000000000007</v>
      </c>
      <c r="BB214" s="81">
        <v>0</v>
      </c>
      <c r="BC214" s="81">
        <v>0</v>
      </c>
      <c r="BD214" s="81">
        <v>0</v>
      </c>
      <c r="BE214" s="81" t="s">
        <v>564</v>
      </c>
      <c r="BF214" s="82"/>
      <c r="BG214" s="81">
        <v>0</v>
      </c>
      <c r="BH214" s="81">
        <v>0</v>
      </c>
      <c r="BI214" s="81">
        <v>0</v>
      </c>
      <c r="BJ214" s="81">
        <v>0</v>
      </c>
      <c r="BK214" s="81">
        <v>0</v>
      </c>
      <c r="BL214" s="81">
        <v>0</v>
      </c>
      <c r="BM214" s="82"/>
      <c r="BN214" s="81">
        <v>0</v>
      </c>
      <c r="BO214" s="81">
        <v>0</v>
      </c>
      <c r="BP214" s="81">
        <v>0</v>
      </c>
      <c r="BQ214" s="81">
        <v>0</v>
      </c>
      <c r="BR214" s="81">
        <v>0</v>
      </c>
      <c r="BS214" s="81">
        <v>0</v>
      </c>
      <c r="BT214"/>
      <c r="BU214" s="80">
        <v>0</v>
      </c>
      <c r="BV214" s="80">
        <v>0</v>
      </c>
      <c r="BW214" s="80">
        <v>0</v>
      </c>
      <c r="BX214" s="80">
        <v>0</v>
      </c>
      <c r="BY214" s="80">
        <v>0</v>
      </c>
      <c r="BZ214" s="80">
        <v>0</v>
      </c>
      <c r="CA214" s="80">
        <v>0</v>
      </c>
      <c r="CB214" s="80">
        <v>0</v>
      </c>
      <c r="CC214" s="80">
        <v>0</v>
      </c>
    </row>
    <row r="215" spans="1:81">
      <c r="A215" s="80" t="s">
        <v>2109</v>
      </c>
      <c r="B215" s="80">
        <v>68</v>
      </c>
      <c r="C215" s="80">
        <v>17</v>
      </c>
      <c r="D215" s="80">
        <v>4</v>
      </c>
      <c r="E215" s="80">
        <v>2020</v>
      </c>
      <c r="F215" s="80" t="s">
        <v>218</v>
      </c>
      <c r="G215" s="80" t="s">
        <v>1687</v>
      </c>
      <c r="H215" s="80" t="s">
        <v>1688</v>
      </c>
      <c r="I215" s="177"/>
      <c r="J215" s="81">
        <v>9.8646954644253473</v>
      </c>
      <c r="K215" s="81">
        <v>0.58780148637438012</v>
      </c>
      <c r="L215" s="81">
        <v>14.722106832144673</v>
      </c>
      <c r="M215" s="81">
        <v>10.286556583658696</v>
      </c>
      <c r="N215" s="81">
        <v>15.647903527535245</v>
      </c>
      <c r="O215" s="81">
        <v>5.1023359287110459</v>
      </c>
      <c r="P215" s="81">
        <v>8.0761717416632823</v>
      </c>
      <c r="Q215" s="81">
        <v>0.39275368237869118</v>
      </c>
      <c r="R215" s="81">
        <v>5.3687517454132863</v>
      </c>
      <c r="S215" s="81">
        <v>0</v>
      </c>
      <c r="T215" s="82"/>
      <c r="U215" s="81">
        <v>459423</v>
      </c>
      <c r="V215" s="81">
        <v>202</v>
      </c>
      <c r="W215" s="81">
        <v>303</v>
      </c>
      <c r="X215" s="81">
        <v>2305</v>
      </c>
      <c r="Y215" s="81">
        <v>3520</v>
      </c>
      <c r="Z215" s="81">
        <v>3646</v>
      </c>
      <c r="AA215" s="81">
        <v>1822</v>
      </c>
      <c r="AB215" s="81">
        <v>6661</v>
      </c>
      <c r="AC215" s="81">
        <v>951654.00000000012</v>
      </c>
      <c r="AD215" s="81">
        <v>0</v>
      </c>
      <c r="AE215" s="82"/>
      <c r="AF215" s="81">
        <v>3587132.257141307</v>
      </c>
      <c r="AG215" s="81">
        <v>376604.76261368528</v>
      </c>
      <c r="AH215" s="81">
        <v>2158971.7638688432</v>
      </c>
      <c r="AI215" s="81">
        <v>13234576.221838282</v>
      </c>
      <c r="AJ215" s="81">
        <v>13335939.667770399</v>
      </c>
      <c r="AK215" s="81"/>
      <c r="AL215" s="81"/>
      <c r="AM215" s="81">
        <v>869334.50525353092</v>
      </c>
      <c r="AN215" s="81"/>
      <c r="AO215" s="81"/>
      <c r="AP215" s="82"/>
      <c r="AQ215" s="81">
        <v>19</v>
      </c>
      <c r="AR215" s="81">
        <v>2</v>
      </c>
      <c r="AS215" s="81">
        <v>39</v>
      </c>
      <c r="AT215" s="81">
        <v>0</v>
      </c>
      <c r="AU215" s="81">
        <v>0</v>
      </c>
      <c r="AV215" s="81">
        <v>0</v>
      </c>
      <c r="AW215" s="81">
        <v>39</v>
      </c>
      <c r="AX215" s="82"/>
      <c r="AY215" s="81">
        <v>106</v>
      </c>
      <c r="AZ215" s="81">
        <v>682.6</v>
      </c>
      <c r="BA215" s="81">
        <v>768.3</v>
      </c>
      <c r="BB215" s="81">
        <v>0</v>
      </c>
      <c r="BC215" s="81">
        <v>0</v>
      </c>
      <c r="BD215" s="81">
        <v>0</v>
      </c>
      <c r="BE215" s="81">
        <v>768.3</v>
      </c>
      <c r="BF215" s="82"/>
      <c r="BG215" s="81">
        <v>0</v>
      </c>
      <c r="BH215" s="81">
        <v>0</v>
      </c>
      <c r="BI215" s="81">
        <v>0</v>
      </c>
      <c r="BJ215" s="81">
        <v>0</v>
      </c>
      <c r="BK215" s="81">
        <v>0</v>
      </c>
      <c r="BL215" s="81">
        <v>0</v>
      </c>
      <c r="BM215" s="82"/>
      <c r="BN215" s="81">
        <v>0</v>
      </c>
      <c r="BO215" s="81">
        <v>0</v>
      </c>
      <c r="BP215" s="81">
        <v>0</v>
      </c>
      <c r="BQ215" s="81">
        <v>0</v>
      </c>
      <c r="BR215" s="81">
        <v>0</v>
      </c>
      <c r="BS215" s="81">
        <v>0</v>
      </c>
      <c r="BT215"/>
      <c r="BU215" s="80">
        <v>0</v>
      </c>
      <c r="BV215" s="80">
        <v>0</v>
      </c>
      <c r="BW215" s="80">
        <v>0</v>
      </c>
      <c r="BX215" s="80">
        <v>0</v>
      </c>
      <c r="BY215" s="80">
        <v>0</v>
      </c>
      <c r="BZ215" s="80">
        <v>0</v>
      </c>
      <c r="CA215" s="80">
        <v>0</v>
      </c>
      <c r="CB215" s="80">
        <v>0</v>
      </c>
      <c r="CC215" s="80">
        <v>0</v>
      </c>
    </row>
    <row r="216" spans="1:81">
      <c r="A216" s="80" t="s">
        <v>1690</v>
      </c>
      <c r="B216" s="80">
        <v>68</v>
      </c>
      <c r="C216" s="80">
        <v>18</v>
      </c>
      <c r="D216" s="80">
        <v>4</v>
      </c>
      <c r="E216" s="80">
        <v>2021</v>
      </c>
      <c r="F216" s="80" t="s">
        <v>75</v>
      </c>
      <c r="G216" s="174" t="s">
        <v>1687</v>
      </c>
      <c r="H216" s="80" t="s">
        <v>1688</v>
      </c>
      <c r="I216" s="177"/>
      <c r="J216" s="81">
        <v>11.963545727380621</v>
      </c>
      <c r="K216" s="81">
        <v>0.56621599503938014</v>
      </c>
      <c r="L216" s="81">
        <v>13.435231923777028</v>
      </c>
      <c r="M216" s="81">
        <v>10.389749207969276</v>
      </c>
      <c r="N216" s="81">
        <v>14.661373447018583</v>
      </c>
      <c r="O216" s="81">
        <v>4.8410747411858459</v>
      </c>
      <c r="P216" s="81">
        <v>8.2269783603229154</v>
      </c>
      <c r="Q216" s="81">
        <v>0.38970984405097059</v>
      </c>
      <c r="R216" s="81">
        <v>5.3262352010238763</v>
      </c>
      <c r="S216" s="81">
        <v>0</v>
      </c>
      <c r="T216" s="82"/>
      <c r="U216" s="81">
        <v>572177</v>
      </c>
      <c r="V216" s="81">
        <v>202</v>
      </c>
      <c r="W216" s="81">
        <v>303</v>
      </c>
      <c r="X216" s="81">
        <v>2305</v>
      </c>
      <c r="Y216" s="81">
        <v>3472</v>
      </c>
      <c r="Z216" s="81">
        <v>3562</v>
      </c>
      <c r="AA216" s="81">
        <v>1810</v>
      </c>
      <c r="AB216" s="81">
        <v>6531</v>
      </c>
      <c r="AC216" s="81">
        <v>915098.99999999988</v>
      </c>
      <c r="AD216" s="81">
        <v>0</v>
      </c>
      <c r="AE216" s="82"/>
      <c r="AF216" s="81">
        <v>4382629.5346722417</v>
      </c>
      <c r="AG216" s="81">
        <v>383108.13572091534</v>
      </c>
      <c r="AH216" s="81">
        <v>1935643.830651548</v>
      </c>
      <c r="AI216" s="81">
        <v>14440877.863424454</v>
      </c>
      <c r="AJ216" s="81">
        <v>12818966.689170165</v>
      </c>
      <c r="AK216" s="81">
        <v>0</v>
      </c>
      <c r="AL216" s="81">
        <v>0</v>
      </c>
      <c r="AM216" s="81">
        <v>857284.45127276087</v>
      </c>
      <c r="AN216" s="81">
        <v>0</v>
      </c>
      <c r="AO216" s="81">
        <v>0</v>
      </c>
      <c r="AP216" s="82"/>
      <c r="AQ216" s="81">
        <v>21</v>
      </c>
      <c r="AR216" s="81">
        <v>3</v>
      </c>
      <c r="AS216" s="81">
        <v>54</v>
      </c>
      <c r="AT216" s="81">
        <v>0</v>
      </c>
      <c r="AU216" s="81">
        <v>0</v>
      </c>
      <c r="AV216" s="81">
        <v>0</v>
      </c>
      <c r="AW216" s="81"/>
      <c r="AX216" s="82"/>
      <c r="AY216" s="81">
        <v>113.3</v>
      </c>
      <c r="AZ216" s="81">
        <v>732.1</v>
      </c>
      <c r="BA216" s="81">
        <v>1056.9000000000001</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1686</v>
      </c>
      <c r="B217" s="80">
        <v>68</v>
      </c>
      <c r="C217" s="80">
        <v>19</v>
      </c>
      <c r="D217" s="80">
        <v>4</v>
      </c>
      <c r="E217" s="80">
        <v>2022</v>
      </c>
      <c r="F217" s="80" t="s">
        <v>568</v>
      </c>
      <c r="G217" s="174" t="s">
        <v>1687</v>
      </c>
      <c r="H217" s="80" t="s">
        <v>1688</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22</v>
      </c>
      <c r="AR217" s="81">
        <v>3</v>
      </c>
      <c r="AS217" s="81">
        <v>58</v>
      </c>
      <c r="AT217" s="81">
        <v>0</v>
      </c>
      <c r="AU217" s="81">
        <v>0</v>
      </c>
      <c r="AV217" s="81">
        <v>0</v>
      </c>
      <c r="AW217" s="81"/>
      <c r="AX217" s="82"/>
      <c r="AY217" s="81">
        <v>118</v>
      </c>
      <c r="AZ217" s="81">
        <v>732.1</v>
      </c>
      <c r="BA217" s="81">
        <v>1133.6999999999996</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2110</v>
      </c>
      <c r="B218" s="80">
        <v>375</v>
      </c>
      <c r="C218" s="80">
        <v>1</v>
      </c>
      <c r="D218" s="80">
        <v>23</v>
      </c>
      <c r="E218" s="80">
        <v>1990</v>
      </c>
      <c r="F218" s="80" t="s">
        <v>562</v>
      </c>
      <c r="G218" s="80" t="s">
        <v>2111</v>
      </c>
      <c r="H218" s="80" t="s">
        <v>2112</v>
      </c>
      <c r="I218" s="177"/>
      <c r="J218" s="81">
        <v>4.7584728748034086</v>
      </c>
      <c r="K218" s="81">
        <v>0.69132967791009492</v>
      </c>
      <c r="L218" s="81">
        <v>0.45327992065088352</v>
      </c>
      <c r="M218" s="81">
        <v>2.8944093377205315</v>
      </c>
      <c r="N218" s="81">
        <v>6.9618112663990512</v>
      </c>
      <c r="O218" s="81">
        <v>3.7951753469460887</v>
      </c>
      <c r="P218" s="81">
        <v>11.543953616638838</v>
      </c>
      <c r="Q218" s="81">
        <v>0.5432786582090765</v>
      </c>
      <c r="R218" s="81">
        <v>0</v>
      </c>
      <c r="S218" s="81">
        <v>0.43398205834942688</v>
      </c>
      <c r="T218" s="82"/>
      <c r="U218" s="81">
        <v>497297</v>
      </c>
      <c r="V218" s="81">
        <v>172</v>
      </c>
      <c r="W218" s="81">
        <v>5</v>
      </c>
      <c r="X218" s="81">
        <v>1081</v>
      </c>
      <c r="Y218" s="81">
        <v>3299</v>
      </c>
      <c r="Z218" s="81">
        <v>1561</v>
      </c>
      <c r="AA218" s="81">
        <v>2803</v>
      </c>
      <c r="AB218" s="81">
        <v>8821</v>
      </c>
      <c r="AC218" s="81">
        <v>0</v>
      </c>
      <c r="AD218" s="81">
        <v>0.43398205834942688</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2113</v>
      </c>
      <c r="B219" s="80">
        <v>376</v>
      </c>
      <c r="C219" s="80">
        <v>2</v>
      </c>
      <c r="D219" s="80">
        <v>23</v>
      </c>
      <c r="E219" s="80">
        <v>2005</v>
      </c>
      <c r="F219" s="80" t="s">
        <v>565</v>
      </c>
      <c r="G219" s="80" t="s">
        <v>2111</v>
      </c>
      <c r="H219" s="80" t="s">
        <v>2112</v>
      </c>
      <c r="I219" s="177"/>
      <c r="J219" s="81">
        <v>2.9289579411093154</v>
      </c>
      <c r="K219" s="81">
        <v>0.81547420858057917</v>
      </c>
      <c r="L219" s="81">
        <v>0</v>
      </c>
      <c r="M219" s="81">
        <v>2.9994598385474704</v>
      </c>
      <c r="N219" s="81">
        <v>8.8079223044486348</v>
      </c>
      <c r="O219" s="81">
        <v>5.6033407730285774</v>
      </c>
      <c r="P219" s="81">
        <v>16.820879434374469</v>
      </c>
      <c r="Q219" s="81">
        <v>0.45794476289168451</v>
      </c>
      <c r="R219" s="81">
        <v>0</v>
      </c>
      <c r="S219" s="81">
        <v>0.47596731435280226</v>
      </c>
      <c r="T219" s="82"/>
      <c r="U219" s="81">
        <v>316274</v>
      </c>
      <c r="V219" s="81">
        <v>303</v>
      </c>
      <c r="W219" s="81">
        <v>0</v>
      </c>
      <c r="X219" s="81">
        <v>643</v>
      </c>
      <c r="Y219" s="81">
        <v>3528</v>
      </c>
      <c r="Z219" s="81">
        <v>2667</v>
      </c>
      <c r="AA219" s="81">
        <v>3345</v>
      </c>
      <c r="AB219" s="81">
        <v>7773</v>
      </c>
      <c r="AC219" s="81">
        <v>0</v>
      </c>
      <c r="AD219" s="81">
        <v>0.47596731435280226</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2114</v>
      </c>
      <c r="B220" s="80">
        <v>377</v>
      </c>
      <c r="C220" s="80">
        <v>3</v>
      </c>
      <c r="D220" s="80">
        <v>23</v>
      </c>
      <c r="E220" s="80">
        <v>2006</v>
      </c>
      <c r="F220" s="80" t="s">
        <v>566</v>
      </c>
      <c r="G220" s="80" t="s">
        <v>2111</v>
      </c>
      <c r="H220" s="80" t="s">
        <v>2112</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2115</v>
      </c>
      <c r="B221" s="80">
        <v>378</v>
      </c>
      <c r="C221" s="80">
        <v>4</v>
      </c>
      <c r="D221" s="80">
        <v>23</v>
      </c>
      <c r="E221" s="80">
        <v>2007</v>
      </c>
      <c r="F221" s="80" t="s">
        <v>567</v>
      </c>
      <c r="G221" s="80" t="s">
        <v>2111</v>
      </c>
      <c r="H221" s="80" t="s">
        <v>2112</v>
      </c>
      <c r="I221" s="177"/>
      <c r="J221" s="81">
        <v>2.9502132923323217</v>
      </c>
      <c r="K221" s="81">
        <v>0.9361942575162191</v>
      </c>
      <c r="L221" s="81">
        <v>0</v>
      </c>
      <c r="M221" s="81">
        <v>4.8727095032121648</v>
      </c>
      <c r="N221" s="81">
        <v>8.6098907315918929</v>
      </c>
      <c r="O221" s="81">
        <v>5.331541009380885</v>
      </c>
      <c r="P221" s="81">
        <v>16.93826517825628</v>
      </c>
      <c r="Q221" s="81">
        <v>0.46622277732839978</v>
      </c>
      <c r="R221" s="81">
        <v>0</v>
      </c>
      <c r="S221" s="81">
        <v>0.89694605368649838</v>
      </c>
      <c r="T221" s="82"/>
      <c r="U221" s="81">
        <v>397979</v>
      </c>
      <c r="V221" s="81">
        <v>359</v>
      </c>
      <c r="W221" s="81">
        <v>0</v>
      </c>
      <c r="X221" s="81">
        <v>1223</v>
      </c>
      <c r="Y221" s="81">
        <v>3471</v>
      </c>
      <c r="Z221" s="81">
        <v>2638</v>
      </c>
      <c r="AA221" s="81">
        <v>3317</v>
      </c>
      <c r="AB221" s="81">
        <v>7495</v>
      </c>
      <c r="AC221" s="81">
        <v>0</v>
      </c>
      <c r="AD221" s="81">
        <v>0.89694605368649838</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2116</v>
      </c>
      <c r="B222" s="80">
        <v>379</v>
      </c>
      <c r="C222" s="80">
        <v>5</v>
      </c>
      <c r="D222" s="80">
        <v>23</v>
      </c>
      <c r="E222" s="80">
        <v>2008</v>
      </c>
      <c r="F222" s="80" t="s">
        <v>84</v>
      </c>
      <c r="G222" s="80" t="s">
        <v>2111</v>
      </c>
      <c r="H222" s="80" t="s">
        <v>2112</v>
      </c>
      <c r="I222" s="177"/>
      <c r="J222" s="81">
        <v>1.5637990185905819</v>
      </c>
      <c r="K222" s="81">
        <v>0.73027458532550826</v>
      </c>
      <c r="L222" s="81">
        <v>0</v>
      </c>
      <c r="M222" s="81">
        <v>5.1871250890866119</v>
      </c>
      <c r="N222" s="81">
        <v>7.805111314717454</v>
      </c>
      <c r="O222" s="81">
        <v>5.2054290887067909</v>
      </c>
      <c r="P222" s="81">
        <v>16.44459811082498</v>
      </c>
      <c r="Q222" s="81">
        <v>0.45195370384882294</v>
      </c>
      <c r="R222" s="81">
        <v>0</v>
      </c>
      <c r="S222" s="81">
        <v>0.75871518089768886</v>
      </c>
      <c r="T222" s="82"/>
      <c r="U222" s="81">
        <v>228157</v>
      </c>
      <c r="V222" s="81">
        <v>359</v>
      </c>
      <c r="W222" s="81">
        <v>0</v>
      </c>
      <c r="X222" s="81">
        <v>1223</v>
      </c>
      <c r="Y222" s="81">
        <v>3495</v>
      </c>
      <c r="Z222" s="81">
        <v>2666</v>
      </c>
      <c r="AA222" s="81">
        <v>3224</v>
      </c>
      <c r="AB222" s="81">
        <v>7385</v>
      </c>
      <c r="AC222" s="81">
        <v>0</v>
      </c>
      <c r="AD222" s="81">
        <v>0.75871518089768886</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2117</v>
      </c>
      <c r="B223" s="80">
        <v>380</v>
      </c>
      <c r="C223" s="80">
        <v>6</v>
      </c>
      <c r="D223" s="80">
        <v>23</v>
      </c>
      <c r="E223" s="80">
        <v>2009</v>
      </c>
      <c r="F223" s="80" t="s">
        <v>85</v>
      </c>
      <c r="G223" s="80" t="s">
        <v>2111</v>
      </c>
      <c r="H223" s="80" t="s">
        <v>2112</v>
      </c>
      <c r="I223" s="177"/>
      <c r="J223" s="81">
        <v>2.1440925786549383</v>
      </c>
      <c r="K223" s="81">
        <v>0.76340418344854222</v>
      </c>
      <c r="L223" s="81">
        <v>0.32723724252623382</v>
      </c>
      <c r="M223" s="81">
        <v>4.8786135417888996</v>
      </c>
      <c r="N223" s="81">
        <v>7.4773745897633024</v>
      </c>
      <c r="O223" s="81">
        <v>5.3271412253894344</v>
      </c>
      <c r="P223" s="81">
        <v>16.038178803407323</v>
      </c>
      <c r="Q223" s="81">
        <v>0.42755912830189685</v>
      </c>
      <c r="R223" s="81">
        <v>0</v>
      </c>
      <c r="S223" s="81">
        <v>0.5704898047483502</v>
      </c>
      <c r="T223" s="82"/>
      <c r="U223" s="81">
        <v>297364</v>
      </c>
      <c r="V223" s="81">
        <v>354</v>
      </c>
      <c r="W223" s="81">
        <v>8</v>
      </c>
      <c r="X223" s="81">
        <v>1282</v>
      </c>
      <c r="Y223" s="81">
        <v>3565</v>
      </c>
      <c r="Z223" s="81">
        <v>2693</v>
      </c>
      <c r="AA223" s="81">
        <v>3228</v>
      </c>
      <c r="AB223" s="81">
        <v>7334</v>
      </c>
      <c r="AC223" s="81">
        <v>0</v>
      </c>
      <c r="AD223" s="81">
        <v>0.5704898047483502</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0</v>
      </c>
      <c r="BL223" s="81">
        <v>0</v>
      </c>
      <c r="BM223" s="82"/>
      <c r="BN223" s="81">
        <v>0</v>
      </c>
      <c r="BO223" s="81">
        <v>0</v>
      </c>
      <c r="BP223" s="81">
        <v>0</v>
      </c>
      <c r="BQ223" s="81">
        <v>0</v>
      </c>
      <c r="BR223" s="81">
        <v>0</v>
      </c>
      <c r="BS223" s="81">
        <v>0</v>
      </c>
      <c r="BT223"/>
      <c r="BU223" s="80"/>
      <c r="BV223" s="80"/>
      <c r="BW223" s="80"/>
      <c r="BX223" s="80"/>
      <c r="BY223" s="80"/>
      <c r="BZ223" s="80"/>
      <c r="CA223" s="80"/>
      <c r="CB223" s="80"/>
      <c r="CC223" s="80"/>
    </row>
    <row r="224" spans="1:81">
      <c r="A224" s="80" t="s">
        <v>2118</v>
      </c>
      <c r="B224" s="80">
        <v>381</v>
      </c>
      <c r="C224" s="80">
        <v>7</v>
      </c>
      <c r="D224" s="80">
        <v>23</v>
      </c>
      <c r="E224" s="80">
        <v>2010</v>
      </c>
      <c r="F224" s="80" t="s">
        <v>86</v>
      </c>
      <c r="G224" s="80" t="s">
        <v>2111</v>
      </c>
      <c r="H224" s="80" t="s">
        <v>2112</v>
      </c>
      <c r="I224" s="177"/>
      <c r="J224" s="81">
        <v>1.4805416462017382</v>
      </c>
      <c r="K224" s="81">
        <v>0.81117947358806641</v>
      </c>
      <c r="L224" s="81">
        <v>0.3012648684215013</v>
      </c>
      <c r="M224" s="81">
        <v>5.2581227461002165</v>
      </c>
      <c r="N224" s="81">
        <v>8.8668274378596692</v>
      </c>
      <c r="O224" s="81">
        <v>5.4324551852851748</v>
      </c>
      <c r="P224" s="81">
        <v>16.280811661764101</v>
      </c>
      <c r="Q224" s="81">
        <v>0.43945651907197297</v>
      </c>
      <c r="R224" s="81">
        <v>0</v>
      </c>
      <c r="S224" s="81">
        <v>0.82486334460671717</v>
      </c>
      <c r="T224" s="82"/>
      <c r="U224" s="81">
        <v>216111</v>
      </c>
      <c r="V224" s="81">
        <v>354</v>
      </c>
      <c r="W224" s="81">
        <v>8</v>
      </c>
      <c r="X224" s="81">
        <v>1282</v>
      </c>
      <c r="Y224" s="81">
        <v>3587</v>
      </c>
      <c r="Z224" s="81">
        <v>2759</v>
      </c>
      <c r="AA224" s="81">
        <v>3195</v>
      </c>
      <c r="AB224" s="81">
        <v>7223</v>
      </c>
      <c r="AC224" s="81">
        <v>0</v>
      </c>
      <c r="AD224" s="81">
        <v>0.82486334460671717</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0</v>
      </c>
      <c r="BL224" s="81">
        <v>0</v>
      </c>
      <c r="BM224" s="82"/>
      <c r="BN224" s="81">
        <v>0</v>
      </c>
      <c r="BO224" s="81">
        <v>0</v>
      </c>
      <c r="BP224" s="81">
        <v>0</v>
      </c>
      <c r="BQ224" s="81">
        <v>0</v>
      </c>
      <c r="BR224" s="81">
        <v>0</v>
      </c>
      <c r="BS224" s="81">
        <v>0</v>
      </c>
      <c r="BT224"/>
      <c r="BU224" s="80">
        <v>0</v>
      </c>
      <c r="BV224" s="80">
        <v>0</v>
      </c>
      <c r="BW224" s="80">
        <v>0</v>
      </c>
      <c r="BX224" s="80">
        <v>0</v>
      </c>
      <c r="BY224" s="80">
        <v>0</v>
      </c>
      <c r="BZ224" s="80">
        <v>0</v>
      </c>
      <c r="CA224" s="80">
        <v>0</v>
      </c>
      <c r="CB224" s="80">
        <v>0</v>
      </c>
      <c r="CC224" s="80">
        <v>0</v>
      </c>
    </row>
    <row r="225" spans="1:81">
      <c r="A225" s="80" t="s">
        <v>2119</v>
      </c>
      <c r="B225" s="80">
        <v>382</v>
      </c>
      <c r="C225" s="80">
        <v>8</v>
      </c>
      <c r="D225" s="80">
        <v>23</v>
      </c>
      <c r="E225" s="80">
        <v>2011</v>
      </c>
      <c r="F225" s="80" t="s">
        <v>87</v>
      </c>
      <c r="G225" s="80" t="s">
        <v>2111</v>
      </c>
      <c r="H225" s="80" t="s">
        <v>2112</v>
      </c>
      <c r="I225" s="177"/>
      <c r="J225" s="81">
        <v>1.2734414553765629</v>
      </c>
      <c r="K225" s="81">
        <v>1.0731187137463039</v>
      </c>
      <c r="L225" s="81">
        <v>0.40535505489690843</v>
      </c>
      <c r="M225" s="81">
        <v>6.2586815025149036</v>
      </c>
      <c r="N225" s="81">
        <v>10.850972404145297</v>
      </c>
      <c r="O225" s="81">
        <v>5.5347099427698749</v>
      </c>
      <c r="P225" s="81">
        <v>15.810321659708924</v>
      </c>
      <c r="Q225" s="81">
        <v>0.50226620597371263</v>
      </c>
      <c r="R225" s="81">
        <v>0</v>
      </c>
      <c r="S225" s="81">
        <v>1.195810854082791</v>
      </c>
      <c r="T225" s="82"/>
      <c r="U225" s="81">
        <v>156653</v>
      </c>
      <c r="V225" s="81">
        <v>354</v>
      </c>
      <c r="W225" s="81">
        <v>8</v>
      </c>
      <c r="X225" s="81">
        <v>1282</v>
      </c>
      <c r="Y225" s="81">
        <v>3565</v>
      </c>
      <c r="Z225" s="81">
        <v>2872</v>
      </c>
      <c r="AA225" s="81">
        <v>3195</v>
      </c>
      <c r="AB225" s="81">
        <v>7157</v>
      </c>
      <c r="AC225" s="81">
        <v>0</v>
      </c>
      <c r="AD225" s="81">
        <v>1.195810854082791</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0</v>
      </c>
      <c r="BL225" s="81">
        <v>0</v>
      </c>
      <c r="BM225" s="82"/>
      <c r="BN225" s="81">
        <v>0</v>
      </c>
      <c r="BO225" s="81">
        <v>0</v>
      </c>
      <c r="BP225" s="81">
        <v>0</v>
      </c>
      <c r="BQ225" s="81">
        <v>0</v>
      </c>
      <c r="BR225" s="81">
        <v>0</v>
      </c>
      <c r="BS225" s="81">
        <v>0</v>
      </c>
      <c r="BT225"/>
      <c r="BU225" s="80">
        <v>0</v>
      </c>
      <c r="BV225" s="80">
        <v>0</v>
      </c>
      <c r="BW225" s="80">
        <v>0</v>
      </c>
      <c r="BX225" s="80">
        <v>0</v>
      </c>
      <c r="BY225" s="80">
        <v>0</v>
      </c>
      <c r="BZ225" s="80">
        <v>0</v>
      </c>
      <c r="CA225" s="80">
        <v>0</v>
      </c>
      <c r="CB225" s="80">
        <v>0</v>
      </c>
      <c r="CC225" s="80">
        <v>0</v>
      </c>
    </row>
    <row r="226" spans="1:81">
      <c r="A226" s="80" t="s">
        <v>2120</v>
      </c>
      <c r="B226" s="80">
        <v>383</v>
      </c>
      <c r="C226" s="80">
        <v>9</v>
      </c>
      <c r="D226" s="80">
        <v>23</v>
      </c>
      <c r="E226" s="80">
        <v>2012</v>
      </c>
      <c r="F226" s="80" t="s">
        <v>88</v>
      </c>
      <c r="G226" s="80" t="s">
        <v>2111</v>
      </c>
      <c r="H226" s="80" t="s">
        <v>2112</v>
      </c>
      <c r="I226" s="177"/>
      <c r="J226" s="81">
        <v>1.0424769642258527</v>
      </c>
      <c r="K226" s="81">
        <v>1.0990201111711708</v>
      </c>
      <c r="L226" s="81">
        <v>0.41078798810215272</v>
      </c>
      <c r="M226" s="81">
        <v>7.0007499991108775</v>
      </c>
      <c r="N226" s="81">
        <v>11.184502695011732</v>
      </c>
      <c r="O226" s="81">
        <v>5.6288175455709482</v>
      </c>
      <c r="P226" s="81">
        <v>15.830603885633016</v>
      </c>
      <c r="Q226" s="81">
        <v>0.5390667332184228</v>
      </c>
      <c r="R226" s="81">
        <v>0</v>
      </c>
      <c r="S226" s="81">
        <v>0.8656971456198107</v>
      </c>
      <c r="T226" s="82"/>
      <c r="U226" s="81">
        <v>124490</v>
      </c>
      <c r="V226" s="81">
        <v>354</v>
      </c>
      <c r="W226" s="81">
        <v>8</v>
      </c>
      <c r="X226" s="81">
        <v>1282</v>
      </c>
      <c r="Y226" s="81">
        <v>3565</v>
      </c>
      <c r="Z226" s="81">
        <v>2944</v>
      </c>
      <c r="AA226" s="81">
        <v>3181</v>
      </c>
      <c r="AB226" s="81">
        <v>7070</v>
      </c>
      <c r="AC226" s="81">
        <v>0</v>
      </c>
      <c r="AD226" s="81">
        <v>0.8656971456198107</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0</v>
      </c>
      <c r="BJ226" s="81">
        <v>0</v>
      </c>
      <c r="BK226" s="81">
        <v>0</v>
      </c>
      <c r="BL226" s="81">
        <v>0</v>
      </c>
      <c r="BM226" s="82"/>
      <c r="BN226" s="81">
        <v>0</v>
      </c>
      <c r="BO226" s="81">
        <v>0</v>
      </c>
      <c r="BP226" s="81">
        <v>0</v>
      </c>
      <c r="BQ226" s="81">
        <v>0</v>
      </c>
      <c r="BR226" s="81">
        <v>0</v>
      </c>
      <c r="BS226" s="81">
        <v>0</v>
      </c>
      <c r="BT226"/>
      <c r="BU226" s="80">
        <v>0</v>
      </c>
      <c r="BV226" s="80">
        <v>0</v>
      </c>
      <c r="BW226" s="80">
        <v>0</v>
      </c>
      <c r="BX226" s="80">
        <v>0</v>
      </c>
      <c r="BY226" s="80">
        <v>0</v>
      </c>
      <c r="BZ226" s="80">
        <v>0</v>
      </c>
      <c r="CA226" s="80">
        <v>0</v>
      </c>
      <c r="CB226" s="80">
        <v>0</v>
      </c>
      <c r="CC226" s="80">
        <v>0</v>
      </c>
    </row>
    <row r="227" spans="1:81">
      <c r="A227" s="80" t="s">
        <v>2121</v>
      </c>
      <c r="B227" s="80">
        <v>384</v>
      </c>
      <c r="C227" s="80">
        <v>10</v>
      </c>
      <c r="D227" s="80">
        <v>23</v>
      </c>
      <c r="E227" s="80">
        <v>2013</v>
      </c>
      <c r="F227" s="80" t="s">
        <v>89</v>
      </c>
      <c r="G227" s="80" t="s">
        <v>2111</v>
      </c>
      <c r="H227" s="80" t="s">
        <v>2112</v>
      </c>
      <c r="I227" s="177"/>
      <c r="J227" s="81">
        <v>1.0592628938947386</v>
      </c>
      <c r="K227" s="81">
        <v>0.96774902319078659</v>
      </c>
      <c r="L227" s="81">
        <v>0.3759873868911186</v>
      </c>
      <c r="M227" s="81">
        <v>7.0121072647693152</v>
      </c>
      <c r="N227" s="81">
        <v>12.093542454741987</v>
      </c>
      <c r="O227" s="81">
        <v>5.5035478900498775</v>
      </c>
      <c r="P227" s="81">
        <v>15.815321443023112</v>
      </c>
      <c r="Q227" s="81">
        <v>0.55069889907589398</v>
      </c>
      <c r="R227" s="81">
        <v>0</v>
      </c>
      <c r="S227" s="81">
        <v>0.66054037562195689</v>
      </c>
      <c r="T227" s="82"/>
      <c r="U227" s="81">
        <v>113676</v>
      </c>
      <c r="V227" s="81">
        <v>354</v>
      </c>
      <c r="W227" s="81">
        <v>8</v>
      </c>
      <c r="X227" s="81">
        <v>1282</v>
      </c>
      <c r="Y227" s="81">
        <v>3592</v>
      </c>
      <c r="Z227" s="81">
        <v>3007</v>
      </c>
      <c r="AA227" s="81">
        <v>3166</v>
      </c>
      <c r="AB227" s="81">
        <v>7119</v>
      </c>
      <c r="AC227" s="81">
        <v>0</v>
      </c>
      <c r="AD227" s="81">
        <v>0.66054037562195689</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0</v>
      </c>
      <c r="BJ227" s="81">
        <v>0</v>
      </c>
      <c r="BK227" s="81">
        <v>0</v>
      </c>
      <c r="BL227" s="81">
        <v>0</v>
      </c>
      <c r="BM227" s="82"/>
      <c r="BN227" s="81">
        <v>0</v>
      </c>
      <c r="BO227" s="81">
        <v>0</v>
      </c>
      <c r="BP227" s="81">
        <v>0</v>
      </c>
      <c r="BQ227" s="81">
        <v>0</v>
      </c>
      <c r="BR227" s="81">
        <v>0</v>
      </c>
      <c r="BS227" s="81">
        <v>0</v>
      </c>
      <c r="BT227"/>
      <c r="BU227" s="80">
        <v>0</v>
      </c>
      <c r="BV227" s="80">
        <v>0</v>
      </c>
      <c r="BW227" s="80">
        <v>0</v>
      </c>
      <c r="BX227" s="80">
        <v>0</v>
      </c>
      <c r="BY227" s="80">
        <v>0</v>
      </c>
      <c r="BZ227" s="80">
        <v>0</v>
      </c>
      <c r="CA227" s="80">
        <v>0</v>
      </c>
      <c r="CB227" s="80">
        <v>0</v>
      </c>
      <c r="CC227" s="80">
        <v>0</v>
      </c>
    </row>
    <row r="228" spans="1:81">
      <c r="A228" s="80" t="s">
        <v>2122</v>
      </c>
      <c r="B228" s="80">
        <v>385</v>
      </c>
      <c r="C228" s="80">
        <v>11</v>
      </c>
      <c r="D228" s="80">
        <v>23</v>
      </c>
      <c r="E228" s="80">
        <v>2014</v>
      </c>
      <c r="F228" s="80" t="s">
        <v>90</v>
      </c>
      <c r="G228" s="80" t="s">
        <v>2111</v>
      </c>
      <c r="H228" s="80" t="s">
        <v>2112</v>
      </c>
      <c r="I228" s="177"/>
      <c r="J228" s="81">
        <v>1.1684318776012677</v>
      </c>
      <c r="K228" s="81">
        <v>1.1522788903322219</v>
      </c>
      <c r="L228" s="81">
        <v>1.2146367075866713</v>
      </c>
      <c r="M228" s="81">
        <v>6.9656076778269034</v>
      </c>
      <c r="N228" s="81">
        <v>11.539280495240856</v>
      </c>
      <c r="O228" s="81">
        <v>5.3054307312459414</v>
      </c>
      <c r="P228" s="81">
        <v>15.902599617077639</v>
      </c>
      <c r="Q228" s="81">
        <v>0.52503083562017805</v>
      </c>
      <c r="R228" s="81">
        <v>0</v>
      </c>
      <c r="S228" s="81">
        <v>0.72772548257479086</v>
      </c>
      <c r="T228" s="82"/>
      <c r="U228" s="81">
        <v>145586</v>
      </c>
      <c r="V228" s="81">
        <v>368</v>
      </c>
      <c r="W228" s="81">
        <v>26</v>
      </c>
      <c r="X228" s="81">
        <v>1372</v>
      </c>
      <c r="Y228" s="81">
        <v>3576</v>
      </c>
      <c r="Z228" s="81">
        <v>3053</v>
      </c>
      <c r="AA228" s="81">
        <v>3167</v>
      </c>
      <c r="AB228" s="81">
        <v>7074</v>
      </c>
      <c r="AC228" s="81">
        <v>0</v>
      </c>
      <c r="AD228" s="81">
        <v>0.72772548257479086</v>
      </c>
      <c r="AE228" s="82"/>
      <c r="AF228" s="81">
        <v>1403640.3141017794</v>
      </c>
      <c r="AG228" s="81">
        <v>940898.25670450483</v>
      </c>
      <c r="AH228" s="81">
        <v>255612.92747460931</v>
      </c>
      <c r="AI228" s="81">
        <v>8126346.4018779183</v>
      </c>
      <c r="AJ228" s="81">
        <v>15965869.516870068</v>
      </c>
      <c r="AK228" s="81">
        <v>0</v>
      </c>
      <c r="AL228" s="81">
        <v>0</v>
      </c>
      <c r="AM228" s="81">
        <v>971154.49169731978</v>
      </c>
      <c r="AN228" s="81">
        <v>0</v>
      </c>
      <c r="AO228" s="81">
        <v>0</v>
      </c>
      <c r="AP228" s="82"/>
      <c r="AQ228" s="81">
        <v>41</v>
      </c>
      <c r="AR228" s="81">
        <v>15</v>
      </c>
      <c r="AS228" s="81">
        <v>0</v>
      </c>
      <c r="AT228" s="81">
        <v>0</v>
      </c>
      <c r="AU228" s="81">
        <v>0</v>
      </c>
      <c r="AV228" s="81">
        <v>0</v>
      </c>
      <c r="AW228" s="81" t="s">
        <v>564</v>
      </c>
      <c r="AX228" s="82"/>
      <c r="AY228" s="81">
        <v>190.29000000000002</v>
      </c>
      <c r="AZ228" s="81">
        <v>382.7</v>
      </c>
      <c r="BA228" s="81">
        <v>0</v>
      </c>
      <c r="BB228" s="81">
        <v>0</v>
      </c>
      <c r="BC228" s="81">
        <v>0</v>
      </c>
      <c r="BD228" s="81">
        <v>0</v>
      </c>
      <c r="BE228" s="81" t="s">
        <v>564</v>
      </c>
      <c r="BF228" s="82"/>
      <c r="BG228" s="81">
        <v>0</v>
      </c>
      <c r="BH228" s="81">
        <v>0</v>
      </c>
      <c r="BI228" s="81">
        <v>0</v>
      </c>
      <c r="BJ228" s="81">
        <v>0</v>
      </c>
      <c r="BK228" s="81">
        <v>0</v>
      </c>
      <c r="BL228" s="81">
        <v>0</v>
      </c>
      <c r="BM228" s="82"/>
      <c r="BN228" s="81">
        <v>0</v>
      </c>
      <c r="BO228" s="81">
        <v>0</v>
      </c>
      <c r="BP228" s="81">
        <v>0</v>
      </c>
      <c r="BQ228" s="81">
        <v>0</v>
      </c>
      <c r="BR228" s="81">
        <v>0</v>
      </c>
      <c r="BS228" s="81">
        <v>0</v>
      </c>
      <c r="BT228"/>
      <c r="BU228" s="80">
        <v>0</v>
      </c>
      <c r="BV228" s="80">
        <v>0</v>
      </c>
      <c r="BW228" s="80">
        <v>0</v>
      </c>
      <c r="BX228" s="80">
        <v>0</v>
      </c>
      <c r="BY228" s="80">
        <v>0</v>
      </c>
      <c r="BZ228" s="80">
        <v>0</v>
      </c>
      <c r="CA228" s="80">
        <v>0</v>
      </c>
      <c r="CB228" s="80">
        <v>0</v>
      </c>
      <c r="CC228" s="80">
        <v>0</v>
      </c>
    </row>
    <row r="229" spans="1:81">
      <c r="A229" s="80" t="s">
        <v>2123</v>
      </c>
      <c r="B229" s="80">
        <v>386</v>
      </c>
      <c r="C229" s="80">
        <v>12</v>
      </c>
      <c r="D229" s="80">
        <v>23</v>
      </c>
      <c r="E229" s="80">
        <v>2015</v>
      </c>
      <c r="F229" s="80" t="s">
        <v>91</v>
      </c>
      <c r="G229" s="80" t="s">
        <v>2111</v>
      </c>
      <c r="H229" s="80" t="s">
        <v>2112</v>
      </c>
      <c r="I229" s="177"/>
      <c r="J229" s="81">
        <v>0</v>
      </c>
      <c r="K229" s="81">
        <v>0.96348702563653854</v>
      </c>
      <c r="L229" s="81">
        <v>1.3043306567194912</v>
      </c>
      <c r="M229" s="81">
        <v>6.972065885003456</v>
      </c>
      <c r="N229" s="81">
        <v>9.9844467791082785</v>
      </c>
      <c r="O229" s="81">
        <v>5.3494675819700461</v>
      </c>
      <c r="P229" s="81">
        <v>15.84978320290333</v>
      </c>
      <c r="Q229" s="81">
        <v>0.50576882672684653</v>
      </c>
      <c r="R229" s="81">
        <v>0</v>
      </c>
      <c r="S229" s="81">
        <v>0.78820515214630515</v>
      </c>
      <c r="T229" s="82"/>
      <c r="U229" s="81">
        <v>0</v>
      </c>
      <c r="V229" s="81">
        <v>368</v>
      </c>
      <c r="W229" s="81">
        <v>26</v>
      </c>
      <c r="X229" s="81">
        <v>1372</v>
      </c>
      <c r="Y229" s="81">
        <v>3546</v>
      </c>
      <c r="Z229" s="81">
        <v>3108</v>
      </c>
      <c r="AA229" s="81">
        <v>3154</v>
      </c>
      <c r="AB229" s="81">
        <v>6961</v>
      </c>
      <c r="AC229" s="81">
        <v>0</v>
      </c>
      <c r="AD229" s="81">
        <v>0.78820515214630515</v>
      </c>
      <c r="AE229" s="82"/>
      <c r="AF229" s="81">
        <v>0</v>
      </c>
      <c r="AG229" s="81">
        <v>827011.74530837988</v>
      </c>
      <c r="AH229" s="81">
        <v>218134.12034352697</v>
      </c>
      <c r="AI229" s="81">
        <v>8427511.7281674575</v>
      </c>
      <c r="AJ229" s="81">
        <v>14634029.120697284</v>
      </c>
      <c r="AK229" s="81">
        <v>0</v>
      </c>
      <c r="AL229" s="81">
        <v>0</v>
      </c>
      <c r="AM229" s="81">
        <v>953975.84970324417</v>
      </c>
      <c r="AN229" s="81">
        <v>0</v>
      </c>
      <c r="AO229" s="81">
        <v>0</v>
      </c>
      <c r="AP229" s="82"/>
      <c r="AQ229" s="81">
        <v>41</v>
      </c>
      <c r="AR229" s="81">
        <v>16</v>
      </c>
      <c r="AS229" s="81">
        <v>0</v>
      </c>
      <c r="AT229" s="81">
        <v>0</v>
      </c>
      <c r="AU229" s="81">
        <v>0</v>
      </c>
      <c r="AV229" s="81">
        <v>0</v>
      </c>
      <c r="AW229" s="81" t="s">
        <v>564</v>
      </c>
      <c r="AX229" s="82"/>
      <c r="AY229" s="81">
        <v>190.29000000000002</v>
      </c>
      <c r="AZ229" s="81">
        <v>430.7</v>
      </c>
      <c r="BA229" s="81">
        <v>0</v>
      </c>
      <c r="BB229" s="81">
        <v>0</v>
      </c>
      <c r="BC229" s="81">
        <v>0</v>
      </c>
      <c r="BD229" s="81">
        <v>0</v>
      </c>
      <c r="BE229" s="81" t="s">
        <v>564</v>
      </c>
      <c r="BF229" s="82"/>
      <c r="BG229" s="81">
        <v>0</v>
      </c>
      <c r="BH229" s="81">
        <v>0</v>
      </c>
      <c r="BI229" s="81">
        <v>0</v>
      </c>
      <c r="BJ229" s="81">
        <v>0</v>
      </c>
      <c r="BK229" s="81">
        <v>0</v>
      </c>
      <c r="BL229" s="81">
        <v>0</v>
      </c>
      <c r="BM229" s="82"/>
      <c r="BN229" s="81">
        <v>0</v>
      </c>
      <c r="BO229" s="81">
        <v>0</v>
      </c>
      <c r="BP229" s="81">
        <v>0</v>
      </c>
      <c r="BQ229" s="81">
        <v>0</v>
      </c>
      <c r="BR229" s="81">
        <v>0</v>
      </c>
      <c r="BS229" s="81">
        <v>0</v>
      </c>
      <c r="BT229"/>
      <c r="BU229" s="80">
        <v>0</v>
      </c>
      <c r="BV229" s="80">
        <v>0</v>
      </c>
      <c r="BW229" s="80">
        <v>0</v>
      </c>
      <c r="BX229" s="80">
        <v>0</v>
      </c>
      <c r="BY229" s="80">
        <v>0</v>
      </c>
      <c r="BZ229" s="80">
        <v>0</v>
      </c>
      <c r="CA229" s="80">
        <v>0</v>
      </c>
      <c r="CB229" s="80">
        <v>0</v>
      </c>
      <c r="CC229" s="80">
        <v>0</v>
      </c>
    </row>
    <row r="230" spans="1:81">
      <c r="A230" s="80" t="s">
        <v>2124</v>
      </c>
      <c r="B230" s="80">
        <v>387</v>
      </c>
      <c r="C230" s="80">
        <v>13</v>
      </c>
      <c r="D230" s="80">
        <v>23</v>
      </c>
      <c r="E230" s="80">
        <v>2016</v>
      </c>
      <c r="F230" s="80" t="s">
        <v>92</v>
      </c>
      <c r="G230" s="80" t="s">
        <v>2111</v>
      </c>
      <c r="H230" s="80" t="s">
        <v>2112</v>
      </c>
      <c r="I230" s="177"/>
      <c r="J230" s="81">
        <v>1.1081329021113677</v>
      </c>
      <c r="K230" s="81">
        <v>0.93205548115716563</v>
      </c>
      <c r="L230" s="81">
        <v>1.1515092779236293</v>
      </c>
      <c r="M230" s="81">
        <v>5.4183687194278578</v>
      </c>
      <c r="N230" s="81">
        <v>9.1343396219332629</v>
      </c>
      <c r="O230" s="81">
        <v>5.2862068987761326</v>
      </c>
      <c r="P230" s="81">
        <v>15.737400344422669</v>
      </c>
      <c r="Q230" s="81">
        <v>0.48863236867533544</v>
      </c>
      <c r="R230" s="81">
        <v>0</v>
      </c>
      <c r="S230" s="81">
        <v>1.0331552541020605</v>
      </c>
      <c r="T230" s="82"/>
      <c r="U230" s="81">
        <v>170073</v>
      </c>
      <c r="V230" s="81">
        <v>368</v>
      </c>
      <c r="W230" s="81">
        <v>26</v>
      </c>
      <c r="X230" s="81">
        <v>1372</v>
      </c>
      <c r="Y230" s="81">
        <v>3529</v>
      </c>
      <c r="Z230" s="81">
        <v>3109</v>
      </c>
      <c r="AA230" s="81">
        <v>3239</v>
      </c>
      <c r="AB230" s="81">
        <v>6918</v>
      </c>
      <c r="AC230" s="81">
        <v>0</v>
      </c>
      <c r="AD230" s="81">
        <v>1.033155254102061</v>
      </c>
      <c r="AE230" s="82"/>
      <c r="AF230" s="81">
        <v>1546535.443159048</v>
      </c>
      <c r="AG230" s="81">
        <v>796967.46970505745</v>
      </c>
      <c r="AH230" s="81">
        <v>183829.41558195409</v>
      </c>
      <c r="AI230" s="81">
        <v>8482220.7872397192</v>
      </c>
      <c r="AJ230" s="81">
        <v>14813511.96148438</v>
      </c>
      <c r="AK230" s="81">
        <v>0</v>
      </c>
      <c r="AL230" s="81">
        <v>0</v>
      </c>
      <c r="AM230" s="81">
        <v>948819.44745422504</v>
      </c>
      <c r="AN230" s="81">
        <v>0</v>
      </c>
      <c r="AO230" s="81">
        <v>0</v>
      </c>
      <c r="AP230" s="82"/>
      <c r="AQ230" s="81">
        <v>41</v>
      </c>
      <c r="AR230" s="81">
        <v>17</v>
      </c>
      <c r="AS230" s="81">
        <v>0</v>
      </c>
      <c r="AT230" s="81">
        <v>0</v>
      </c>
      <c r="AU230" s="81">
        <v>0</v>
      </c>
      <c r="AV230" s="81">
        <v>0</v>
      </c>
      <c r="AW230" s="81" t="s">
        <v>564</v>
      </c>
      <c r="AX230" s="82"/>
      <c r="AY230" s="81">
        <v>190.29</v>
      </c>
      <c r="AZ230" s="81">
        <v>444.7</v>
      </c>
      <c r="BA230" s="81">
        <v>0</v>
      </c>
      <c r="BB230" s="81">
        <v>0</v>
      </c>
      <c r="BC230" s="81">
        <v>0</v>
      </c>
      <c r="BD230" s="81">
        <v>0</v>
      </c>
      <c r="BE230" s="81" t="s">
        <v>564</v>
      </c>
      <c r="BF230" s="82"/>
      <c r="BG230" s="81">
        <v>0</v>
      </c>
      <c r="BH230" s="81">
        <v>0</v>
      </c>
      <c r="BI230" s="81">
        <v>0</v>
      </c>
      <c r="BJ230" s="81">
        <v>0</v>
      </c>
      <c r="BK230" s="81">
        <v>0</v>
      </c>
      <c r="BL230" s="81">
        <v>0</v>
      </c>
      <c r="BM230" s="82"/>
      <c r="BN230" s="81">
        <v>0</v>
      </c>
      <c r="BO230" s="81">
        <v>0</v>
      </c>
      <c r="BP230" s="81">
        <v>0</v>
      </c>
      <c r="BQ230" s="81">
        <v>0</v>
      </c>
      <c r="BR230" s="81">
        <v>0</v>
      </c>
      <c r="BS230" s="81">
        <v>0</v>
      </c>
      <c r="BT230"/>
      <c r="BU230" s="80">
        <v>0</v>
      </c>
      <c r="BV230" s="80">
        <v>0</v>
      </c>
      <c r="BW230" s="80">
        <v>0</v>
      </c>
      <c r="BX230" s="80">
        <v>0</v>
      </c>
      <c r="BY230" s="80">
        <v>0</v>
      </c>
      <c r="BZ230" s="80">
        <v>0</v>
      </c>
      <c r="CA230" s="80">
        <v>0</v>
      </c>
      <c r="CB230" s="80">
        <v>0</v>
      </c>
      <c r="CC230" s="80">
        <v>0</v>
      </c>
    </row>
    <row r="231" spans="1:81">
      <c r="A231" s="80" t="s">
        <v>2125</v>
      </c>
      <c r="B231" s="80">
        <v>388</v>
      </c>
      <c r="C231" s="80">
        <v>14</v>
      </c>
      <c r="D231" s="80">
        <v>23</v>
      </c>
      <c r="E231" s="80">
        <v>2017</v>
      </c>
      <c r="F231" s="80" t="s">
        <v>71</v>
      </c>
      <c r="G231" s="80" t="s">
        <v>2111</v>
      </c>
      <c r="H231" s="80" t="s">
        <v>2112</v>
      </c>
      <c r="I231" s="177"/>
      <c r="J231" s="81">
        <v>1.4101282243701578</v>
      </c>
      <c r="K231" s="81">
        <v>0.96700795412486606</v>
      </c>
      <c r="L231" s="81">
        <v>1.0506922984419456</v>
      </c>
      <c r="M231" s="81">
        <v>4.9076366083395033</v>
      </c>
      <c r="N231" s="81">
        <v>9.4310022388484818</v>
      </c>
      <c r="O231" s="81">
        <v>5.3053190583556091</v>
      </c>
      <c r="P231" s="81">
        <v>15.864622885146309</v>
      </c>
      <c r="Q231" s="81">
        <v>0.46703990532194506</v>
      </c>
      <c r="R231" s="81">
        <v>0</v>
      </c>
      <c r="S231" s="81">
        <v>1.1734689561271749</v>
      </c>
      <c r="T231" s="82"/>
      <c r="U231" s="81">
        <v>249529</v>
      </c>
      <c r="V231" s="81">
        <v>368</v>
      </c>
      <c r="W231" s="81">
        <v>26</v>
      </c>
      <c r="X231" s="81">
        <v>1372</v>
      </c>
      <c r="Y231" s="81">
        <v>3533</v>
      </c>
      <c r="Z231" s="81">
        <v>3172</v>
      </c>
      <c r="AA231" s="81">
        <v>3286</v>
      </c>
      <c r="AB231" s="81">
        <v>6838</v>
      </c>
      <c r="AC231" s="81">
        <v>0</v>
      </c>
      <c r="AD231" s="81">
        <v>1.1734689561271749</v>
      </c>
      <c r="AE231" s="82"/>
      <c r="AF231" s="81">
        <v>2110876.4938605078</v>
      </c>
      <c r="AG231" s="81">
        <v>828749.62687528937</v>
      </c>
      <c r="AH231" s="81">
        <v>216205.1159969997</v>
      </c>
      <c r="AI231" s="81">
        <v>8106170.3267896548</v>
      </c>
      <c r="AJ231" s="81">
        <v>16584720.24986754</v>
      </c>
      <c r="AK231" s="81">
        <v>0</v>
      </c>
      <c r="AL231" s="81">
        <v>0</v>
      </c>
      <c r="AM231" s="81">
        <v>939314.74031558412</v>
      </c>
      <c r="AN231" s="81">
        <v>0</v>
      </c>
      <c r="AO231" s="81">
        <v>0</v>
      </c>
      <c r="AP231" s="82"/>
      <c r="AQ231" s="81">
        <v>41</v>
      </c>
      <c r="AR231" s="81">
        <v>17</v>
      </c>
      <c r="AS231" s="81">
        <v>0</v>
      </c>
      <c r="AT231" s="81">
        <v>0</v>
      </c>
      <c r="AU231" s="81">
        <v>0</v>
      </c>
      <c r="AV231" s="81">
        <v>0</v>
      </c>
      <c r="AW231" s="81" t="s">
        <v>564</v>
      </c>
      <c r="AX231" s="82"/>
      <c r="AY231" s="81">
        <v>190.29</v>
      </c>
      <c r="AZ231" s="81">
        <v>444.7</v>
      </c>
      <c r="BA231" s="81">
        <v>0</v>
      </c>
      <c r="BB231" s="81">
        <v>0</v>
      </c>
      <c r="BC231" s="81">
        <v>0</v>
      </c>
      <c r="BD231" s="81">
        <v>0</v>
      </c>
      <c r="BE231" s="81" t="s">
        <v>564</v>
      </c>
      <c r="BF231" s="82"/>
      <c r="BG231" s="81">
        <v>0</v>
      </c>
      <c r="BH231" s="81">
        <v>0</v>
      </c>
      <c r="BI231" s="81">
        <v>0</v>
      </c>
      <c r="BJ231" s="81">
        <v>0</v>
      </c>
      <c r="BK231" s="81">
        <v>0</v>
      </c>
      <c r="BL231" s="81">
        <v>0</v>
      </c>
      <c r="BM231" s="82"/>
      <c r="BN231" s="81">
        <v>0</v>
      </c>
      <c r="BO231" s="81">
        <v>0</v>
      </c>
      <c r="BP231" s="81">
        <v>0</v>
      </c>
      <c r="BQ231" s="81">
        <v>0</v>
      </c>
      <c r="BR231" s="81">
        <v>0</v>
      </c>
      <c r="BS231" s="81">
        <v>0</v>
      </c>
      <c r="BT231"/>
      <c r="BU231" s="80">
        <v>0</v>
      </c>
      <c r="BV231" s="80">
        <v>0</v>
      </c>
      <c r="BW231" s="80">
        <v>0</v>
      </c>
      <c r="BX231" s="80">
        <v>0</v>
      </c>
      <c r="BY231" s="80">
        <v>0</v>
      </c>
      <c r="BZ231" s="80">
        <v>0</v>
      </c>
      <c r="CA231" s="80">
        <v>0</v>
      </c>
      <c r="CB231" s="80">
        <v>0</v>
      </c>
      <c r="CC231" s="80">
        <v>0</v>
      </c>
    </row>
    <row r="232" spans="1:81">
      <c r="A232" s="80" t="s">
        <v>2126</v>
      </c>
      <c r="B232" s="80">
        <v>389</v>
      </c>
      <c r="C232" s="80">
        <v>15</v>
      </c>
      <c r="D232" s="80">
        <v>23</v>
      </c>
      <c r="E232" s="80">
        <v>2018</v>
      </c>
      <c r="F232" s="80" t="s">
        <v>93</v>
      </c>
      <c r="G232" s="80" t="s">
        <v>2111</v>
      </c>
      <c r="H232" s="80" t="s">
        <v>2112</v>
      </c>
      <c r="I232" s="177"/>
      <c r="J232" s="81">
        <v>0.85836889927199034</v>
      </c>
      <c r="K232" s="81">
        <v>0.8397330394643443</v>
      </c>
      <c r="L232" s="81">
        <v>0.93420697497205951</v>
      </c>
      <c r="M232" s="81">
        <v>4.3871922700205568</v>
      </c>
      <c r="N232" s="81">
        <v>6.5931594794317272</v>
      </c>
      <c r="O232" s="81">
        <v>5.2056436918080173</v>
      </c>
      <c r="P232" s="81">
        <v>15.539406682475816</v>
      </c>
      <c r="Q232" s="81">
        <v>0.4265444695846215</v>
      </c>
      <c r="R232" s="81">
        <v>0</v>
      </c>
      <c r="S232" s="81">
        <v>0.96113499507173306</v>
      </c>
      <c r="T232" s="82"/>
      <c r="U232" s="81">
        <v>176910</v>
      </c>
      <c r="V232" s="81">
        <v>368</v>
      </c>
      <c r="W232" s="81">
        <v>26</v>
      </c>
      <c r="X232" s="81">
        <v>1372</v>
      </c>
      <c r="Y232" s="81">
        <v>3496</v>
      </c>
      <c r="Z232" s="81">
        <v>3172</v>
      </c>
      <c r="AA232" s="81">
        <v>3251</v>
      </c>
      <c r="AB232" s="81">
        <v>6730</v>
      </c>
      <c r="AC232" s="81">
        <v>0</v>
      </c>
      <c r="AD232" s="81">
        <v>0.96113499507173306</v>
      </c>
      <c r="AE232" s="82"/>
      <c r="AF232" s="81">
        <v>1525612.2499954801</v>
      </c>
      <c r="AG232" s="81">
        <v>759764.60154819</v>
      </c>
      <c r="AH232" s="81">
        <v>191891.283782118</v>
      </c>
      <c r="AI232" s="81">
        <v>7758407.5106602162</v>
      </c>
      <c r="AJ232" s="81">
        <v>15657341.60416308</v>
      </c>
      <c r="AK232" s="81">
        <v>0</v>
      </c>
      <c r="AL232" s="81">
        <v>0</v>
      </c>
      <c r="AM232" s="81">
        <v>926391.97508939693</v>
      </c>
      <c r="AN232" s="81">
        <v>0</v>
      </c>
      <c r="AO232" s="81">
        <v>0</v>
      </c>
      <c r="AP232" s="82"/>
      <c r="AQ232" s="81">
        <v>41</v>
      </c>
      <c r="AR232" s="81">
        <v>17</v>
      </c>
      <c r="AS232" s="81">
        <v>0</v>
      </c>
      <c r="AT232" s="81">
        <v>0</v>
      </c>
      <c r="AU232" s="81">
        <v>0</v>
      </c>
      <c r="AV232" s="81">
        <v>0</v>
      </c>
      <c r="AW232" s="81" t="s">
        <v>564</v>
      </c>
      <c r="AX232" s="82"/>
      <c r="AY232" s="81">
        <v>189.89</v>
      </c>
      <c r="AZ232" s="81">
        <v>445</v>
      </c>
      <c r="BA232" s="81">
        <v>0</v>
      </c>
      <c r="BB232" s="81">
        <v>0</v>
      </c>
      <c r="BC232" s="81">
        <v>0</v>
      </c>
      <c r="BD232" s="81">
        <v>0</v>
      </c>
      <c r="BE232" s="81" t="s">
        <v>564</v>
      </c>
      <c r="BF232" s="82"/>
      <c r="BG232" s="81">
        <v>0</v>
      </c>
      <c r="BH232" s="81">
        <v>0</v>
      </c>
      <c r="BI232" s="81">
        <v>0</v>
      </c>
      <c r="BJ232" s="81">
        <v>0</v>
      </c>
      <c r="BK232" s="81">
        <v>0</v>
      </c>
      <c r="BL232" s="81">
        <v>0</v>
      </c>
      <c r="BM232" s="82"/>
      <c r="BN232" s="81">
        <v>0</v>
      </c>
      <c r="BO232" s="81">
        <v>0</v>
      </c>
      <c r="BP232" s="81">
        <v>0</v>
      </c>
      <c r="BQ232" s="81">
        <v>0</v>
      </c>
      <c r="BR232" s="81">
        <v>0</v>
      </c>
      <c r="BS232" s="81">
        <v>0</v>
      </c>
      <c r="BT232"/>
      <c r="BU232" s="80">
        <v>0</v>
      </c>
      <c r="BV232" s="80">
        <v>0</v>
      </c>
      <c r="BW232" s="80">
        <v>0</v>
      </c>
      <c r="BX232" s="80">
        <v>0</v>
      </c>
      <c r="BY232" s="80">
        <v>0</v>
      </c>
      <c r="BZ232" s="80">
        <v>0</v>
      </c>
      <c r="CA232" s="80">
        <v>0</v>
      </c>
      <c r="CB232" s="80">
        <v>0</v>
      </c>
      <c r="CC232" s="80">
        <v>0</v>
      </c>
    </row>
    <row r="233" spans="1:81">
      <c r="A233" s="80" t="s">
        <v>2127</v>
      </c>
      <c r="B233" s="80">
        <v>390</v>
      </c>
      <c r="C233" s="80">
        <v>16</v>
      </c>
      <c r="D233" s="80">
        <v>23</v>
      </c>
      <c r="E233" s="80">
        <v>2019</v>
      </c>
      <c r="F233" s="80" t="s">
        <v>73</v>
      </c>
      <c r="G233" s="80" t="s">
        <v>2111</v>
      </c>
      <c r="H233" s="80" t="s">
        <v>2112</v>
      </c>
      <c r="I233" s="177"/>
      <c r="J233" s="81">
        <v>0.73388324748559275</v>
      </c>
      <c r="K233" s="81">
        <v>0.80241879209096301</v>
      </c>
      <c r="L233" s="81">
        <v>0.95419043728847508</v>
      </c>
      <c r="M233" s="81">
        <v>4.7371232166454726</v>
      </c>
      <c r="N233" s="81">
        <v>7.2059135178952607</v>
      </c>
      <c r="O233" s="81">
        <v>5.1016779903067171</v>
      </c>
      <c r="P233" s="81">
        <v>15.386895538609812</v>
      </c>
      <c r="Q233" s="81">
        <v>0.40770997500667044</v>
      </c>
      <c r="R233" s="81">
        <v>0</v>
      </c>
      <c r="S233" s="81">
        <v>0.84051856450893059</v>
      </c>
      <c r="T233" s="82"/>
      <c r="U233" s="81">
        <v>142101</v>
      </c>
      <c r="V233" s="81">
        <v>368</v>
      </c>
      <c r="W233" s="81">
        <v>26</v>
      </c>
      <c r="X233" s="81">
        <v>1372</v>
      </c>
      <c r="Y233" s="81">
        <v>3471</v>
      </c>
      <c r="Z233" s="81">
        <v>3194</v>
      </c>
      <c r="AA233" s="81">
        <v>3195</v>
      </c>
      <c r="AB233" s="81">
        <v>6607</v>
      </c>
      <c r="AC233" s="81">
        <v>0</v>
      </c>
      <c r="AD233" s="81">
        <v>0.84051856450893059</v>
      </c>
      <c r="AE233" s="82"/>
      <c r="AF233" s="81">
        <v>1273164.5364236441</v>
      </c>
      <c r="AG233" s="81">
        <v>740805.74805568752</v>
      </c>
      <c r="AH233" s="81">
        <v>221959.39696287</v>
      </c>
      <c r="AI233" s="81">
        <v>7838325.0185985118</v>
      </c>
      <c r="AJ233" s="81">
        <v>15680760.48922679</v>
      </c>
      <c r="AK233" s="81">
        <v>0</v>
      </c>
      <c r="AL233" s="81">
        <v>0</v>
      </c>
      <c r="AM233" s="81">
        <v>899823.66253062931</v>
      </c>
      <c r="AN233" s="81">
        <v>0</v>
      </c>
      <c r="AO233" s="81">
        <v>0</v>
      </c>
      <c r="AP233" s="82"/>
      <c r="AQ233" s="81">
        <v>41</v>
      </c>
      <c r="AR233" s="81">
        <v>17</v>
      </c>
      <c r="AS233" s="81">
        <v>0</v>
      </c>
      <c r="AT233" s="81">
        <v>0</v>
      </c>
      <c r="AU233" s="81">
        <v>0</v>
      </c>
      <c r="AV233" s="81">
        <v>0</v>
      </c>
      <c r="AW233" s="81" t="s">
        <v>564</v>
      </c>
      <c r="AX233" s="82"/>
      <c r="AY233" s="81">
        <v>190.29</v>
      </c>
      <c r="AZ233" s="81">
        <v>444.69999999999987</v>
      </c>
      <c r="BA233" s="81">
        <v>0</v>
      </c>
      <c r="BB233" s="81">
        <v>0</v>
      </c>
      <c r="BC233" s="81">
        <v>0</v>
      </c>
      <c r="BD233" s="81">
        <v>0</v>
      </c>
      <c r="BE233" s="81" t="s">
        <v>564</v>
      </c>
      <c r="BF233" s="82"/>
      <c r="BG233" s="81">
        <v>0</v>
      </c>
      <c r="BH233" s="81">
        <v>0</v>
      </c>
      <c r="BI233" s="81">
        <v>0</v>
      </c>
      <c r="BJ233" s="81">
        <v>0</v>
      </c>
      <c r="BK233" s="81">
        <v>0</v>
      </c>
      <c r="BL233" s="81">
        <v>0</v>
      </c>
      <c r="BM233" s="82"/>
      <c r="BN233" s="81">
        <v>0</v>
      </c>
      <c r="BO233" s="81">
        <v>0</v>
      </c>
      <c r="BP233" s="81">
        <v>0</v>
      </c>
      <c r="BQ233" s="81">
        <v>0</v>
      </c>
      <c r="BR233" s="81">
        <v>0</v>
      </c>
      <c r="BS233" s="81">
        <v>0</v>
      </c>
      <c r="BT233"/>
      <c r="BU233" s="80">
        <v>0</v>
      </c>
      <c r="BV233" s="80">
        <v>0</v>
      </c>
      <c r="BW233" s="80">
        <v>0</v>
      </c>
      <c r="BX233" s="80">
        <v>0</v>
      </c>
      <c r="BY233" s="80">
        <v>0</v>
      </c>
      <c r="BZ233" s="80">
        <v>0</v>
      </c>
      <c r="CA233" s="80">
        <v>0</v>
      </c>
      <c r="CB233" s="80">
        <v>0</v>
      </c>
      <c r="CC233" s="80">
        <v>0</v>
      </c>
    </row>
    <row r="234" spans="1:81">
      <c r="A234" s="80" t="s">
        <v>2128</v>
      </c>
      <c r="B234" s="80">
        <v>391</v>
      </c>
      <c r="C234" s="80">
        <v>17</v>
      </c>
      <c r="D234" s="80">
        <v>23</v>
      </c>
      <c r="E234" s="80">
        <v>2020</v>
      </c>
      <c r="F234" s="80" t="s">
        <v>218</v>
      </c>
      <c r="G234" s="80" t="s">
        <v>2111</v>
      </c>
      <c r="H234" s="80" t="s">
        <v>2112</v>
      </c>
      <c r="I234" s="177"/>
      <c r="J234" s="81">
        <v>0.87769494650700219</v>
      </c>
      <c r="K234" s="81">
        <v>0.66378217025228525</v>
      </c>
      <c r="L234" s="81">
        <v>2.1862500013264925</v>
      </c>
      <c r="M234" s="81">
        <v>4.9649602709422274</v>
      </c>
      <c r="N234" s="81">
        <v>7.0207279892165646</v>
      </c>
      <c r="O234" s="81">
        <v>4.5215708682571014</v>
      </c>
      <c r="P234" s="81">
        <v>14.46796079296869</v>
      </c>
      <c r="Q234" s="81">
        <v>0.38485261745769667</v>
      </c>
      <c r="R234" s="81">
        <v>0</v>
      </c>
      <c r="S234" s="81">
        <v>0.81386411318487428</v>
      </c>
      <c r="T234" s="82"/>
      <c r="U234" s="81">
        <v>174172</v>
      </c>
      <c r="V234" s="81">
        <v>270</v>
      </c>
      <c r="W234" s="81">
        <v>52</v>
      </c>
      <c r="X234" s="81">
        <v>1470</v>
      </c>
      <c r="Y234" s="81">
        <v>3466</v>
      </c>
      <c r="Z234" s="81">
        <v>3231</v>
      </c>
      <c r="AA234" s="81">
        <v>3264</v>
      </c>
      <c r="AB234" s="81">
        <v>6527</v>
      </c>
      <c r="AC234" s="81">
        <v>0</v>
      </c>
      <c r="AD234" s="81">
        <v>0.81386411318487428</v>
      </c>
      <c r="AE234" s="82"/>
      <c r="AF234" s="81">
        <v>1472279.3171858541</v>
      </c>
      <c r="AG234" s="81">
        <v>569539.41990949307</v>
      </c>
      <c r="AH234" s="81">
        <v>589193.34464364417</v>
      </c>
      <c r="AI234" s="81">
        <v>7913634.7045026058</v>
      </c>
      <c r="AJ234" s="81">
        <v>14439856.768255949</v>
      </c>
      <c r="AK234" s="81"/>
      <c r="AL234" s="81"/>
      <c r="AM234" s="81">
        <v>851846.01648247964</v>
      </c>
      <c r="AN234" s="81"/>
      <c r="AO234" s="81"/>
      <c r="AP234" s="82"/>
      <c r="AQ234" s="81">
        <v>41</v>
      </c>
      <c r="AR234" s="81">
        <v>18</v>
      </c>
      <c r="AS234" s="81">
        <v>0</v>
      </c>
      <c r="AT234" s="81">
        <v>0</v>
      </c>
      <c r="AU234" s="81">
        <v>0</v>
      </c>
      <c r="AV234" s="81">
        <v>0</v>
      </c>
      <c r="AW234" s="81">
        <v>0</v>
      </c>
      <c r="AX234" s="82"/>
      <c r="AY234" s="81">
        <v>190.26</v>
      </c>
      <c r="AZ234" s="81">
        <v>494.2</v>
      </c>
      <c r="BA234" s="81">
        <v>0</v>
      </c>
      <c r="BB234" s="81">
        <v>0</v>
      </c>
      <c r="BC234" s="81">
        <v>0</v>
      </c>
      <c r="BD234" s="81">
        <v>0</v>
      </c>
      <c r="BE234" s="81">
        <v>0</v>
      </c>
      <c r="BF234" s="82"/>
      <c r="BG234" s="81">
        <v>0</v>
      </c>
      <c r="BH234" s="81">
        <v>0</v>
      </c>
      <c r="BI234" s="81">
        <v>0</v>
      </c>
      <c r="BJ234" s="81">
        <v>0</v>
      </c>
      <c r="BK234" s="81">
        <v>0</v>
      </c>
      <c r="BL234" s="81">
        <v>0</v>
      </c>
      <c r="BM234" s="82"/>
      <c r="BN234" s="81">
        <v>0</v>
      </c>
      <c r="BO234" s="81">
        <v>0</v>
      </c>
      <c r="BP234" s="81">
        <v>0</v>
      </c>
      <c r="BQ234" s="81">
        <v>0</v>
      </c>
      <c r="BR234" s="81">
        <v>0</v>
      </c>
      <c r="BS234" s="81">
        <v>0</v>
      </c>
      <c r="BT234"/>
      <c r="BU234" s="80">
        <v>0</v>
      </c>
      <c r="BV234" s="80">
        <v>0</v>
      </c>
      <c r="BW234" s="80">
        <v>0</v>
      </c>
      <c r="BX234" s="80">
        <v>0</v>
      </c>
      <c r="BY234" s="80">
        <v>0</v>
      </c>
      <c r="BZ234" s="80">
        <v>0</v>
      </c>
      <c r="CA234" s="80">
        <v>0</v>
      </c>
      <c r="CB234" s="80">
        <v>0</v>
      </c>
      <c r="CC234" s="80">
        <v>0</v>
      </c>
    </row>
    <row r="235" spans="1:81">
      <c r="A235" s="80" t="s">
        <v>2129</v>
      </c>
      <c r="B235" s="80">
        <v>391</v>
      </c>
      <c r="C235" s="80">
        <v>18</v>
      </c>
      <c r="D235" s="80">
        <v>23</v>
      </c>
      <c r="E235" s="80">
        <v>2021</v>
      </c>
      <c r="F235" s="80" t="s">
        <v>75</v>
      </c>
      <c r="G235" s="174" t="s">
        <v>2111</v>
      </c>
      <c r="H235" s="80" t="s">
        <v>2112</v>
      </c>
      <c r="I235" s="177"/>
      <c r="J235" s="81">
        <v>0.81061566728556356</v>
      </c>
      <c r="K235" s="81">
        <v>0.67361794881294534</v>
      </c>
      <c r="L235" s="81">
        <v>1.9132718911470117</v>
      </c>
      <c r="M235" s="81">
        <v>4.6483563719645415</v>
      </c>
      <c r="N235" s="81">
        <v>5.8822485104679441</v>
      </c>
      <c r="O235" s="81">
        <v>4.4211162641992008</v>
      </c>
      <c r="P235" s="81">
        <v>14.967646265493565</v>
      </c>
      <c r="Q235" s="81">
        <v>0.38684564675891014</v>
      </c>
      <c r="R235" s="81">
        <v>0</v>
      </c>
      <c r="S235" s="81">
        <v>0.61881541882744506</v>
      </c>
      <c r="T235" s="82"/>
      <c r="U235" s="81">
        <v>208832</v>
      </c>
      <c r="V235" s="81">
        <v>270</v>
      </c>
      <c r="W235" s="81">
        <v>52</v>
      </c>
      <c r="X235" s="81">
        <v>1470</v>
      </c>
      <c r="Y235" s="81">
        <v>3491</v>
      </c>
      <c r="Z235" s="81">
        <v>3253</v>
      </c>
      <c r="AA235" s="81">
        <v>3293</v>
      </c>
      <c r="AB235" s="81">
        <v>6483</v>
      </c>
      <c r="AC235" s="81">
        <v>0</v>
      </c>
      <c r="AD235" s="81">
        <v>0.61881541882744506</v>
      </c>
      <c r="AE235" s="82"/>
      <c r="AF235" s="81">
        <v>1553699.8799290722</v>
      </c>
      <c r="AG235" s="81">
        <v>577789.82270740566</v>
      </c>
      <c r="AH235" s="81">
        <v>543670.34791103296</v>
      </c>
      <c r="AI235" s="81">
        <v>8825664.7284948491</v>
      </c>
      <c r="AJ235" s="81">
        <v>14777820.761141688</v>
      </c>
      <c r="AK235" s="81">
        <v>0</v>
      </c>
      <c r="AL235" s="81">
        <v>0</v>
      </c>
      <c r="AM235" s="81">
        <v>850983.78465798625</v>
      </c>
      <c r="AN235" s="81">
        <v>0</v>
      </c>
      <c r="AO235" s="81">
        <v>0</v>
      </c>
      <c r="AP235" s="82"/>
      <c r="AQ235" s="81">
        <v>41</v>
      </c>
      <c r="AR235" s="81">
        <v>18</v>
      </c>
      <c r="AS235" s="81">
        <v>0</v>
      </c>
      <c r="AT235" s="81">
        <v>0</v>
      </c>
      <c r="AU235" s="81">
        <v>0</v>
      </c>
      <c r="AV235" s="81">
        <v>0</v>
      </c>
      <c r="AW235" s="81"/>
      <c r="AX235" s="82"/>
      <c r="AY235" s="81">
        <v>190.26</v>
      </c>
      <c r="AZ235" s="81">
        <v>494.2</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2130</v>
      </c>
      <c r="B236" s="80">
        <v>391</v>
      </c>
      <c r="C236" s="80">
        <v>19</v>
      </c>
      <c r="D236" s="80">
        <v>23</v>
      </c>
      <c r="E236" s="80">
        <v>2022</v>
      </c>
      <c r="F236" s="80" t="s">
        <v>568</v>
      </c>
      <c r="G236" s="174" t="s">
        <v>2111</v>
      </c>
      <c r="H236" s="80" t="s">
        <v>2112</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41</v>
      </c>
      <c r="AR236" s="81">
        <v>18</v>
      </c>
      <c r="AS236" s="81">
        <v>0</v>
      </c>
      <c r="AT236" s="81">
        <v>0</v>
      </c>
      <c r="AU236" s="81">
        <v>0</v>
      </c>
      <c r="AV236" s="81">
        <v>0</v>
      </c>
      <c r="AW236" s="81"/>
      <c r="AX236" s="82"/>
      <c r="AY236" s="81">
        <v>190.26</v>
      </c>
      <c r="AZ236" s="81">
        <v>494.2</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2131</v>
      </c>
      <c r="B237" s="80">
        <v>120</v>
      </c>
      <c r="C237" s="80">
        <v>1</v>
      </c>
      <c r="D237" s="80">
        <v>8</v>
      </c>
      <c r="E237" s="80">
        <v>1990</v>
      </c>
      <c r="F237" s="80" t="s">
        <v>562</v>
      </c>
      <c r="G237" s="80" t="s">
        <v>1700</v>
      </c>
      <c r="H237" s="80" t="s">
        <v>1701</v>
      </c>
      <c r="I237" s="177"/>
      <c r="J237" s="81">
        <v>15.920138471618129</v>
      </c>
      <c r="K237" s="81">
        <v>4.7111522528864871</v>
      </c>
      <c r="L237" s="81">
        <v>37.447046401486155</v>
      </c>
      <c r="M237" s="81">
        <v>8.260623480373976</v>
      </c>
      <c r="N237" s="81">
        <v>17.005861018662042</v>
      </c>
      <c r="O237" s="81">
        <v>9.7055349039133798</v>
      </c>
      <c r="P237" s="81">
        <v>15.670618448558967</v>
      </c>
      <c r="Q237" s="81">
        <v>0.63369165789742521</v>
      </c>
      <c r="R237" s="81">
        <v>0</v>
      </c>
      <c r="S237" s="81">
        <v>0.51602285332870745</v>
      </c>
      <c r="T237" s="82"/>
      <c r="U237" s="81">
        <v>446981</v>
      </c>
      <c r="V237" s="81">
        <v>862</v>
      </c>
      <c r="W237" s="81">
        <v>438</v>
      </c>
      <c r="X237" s="81">
        <v>2770</v>
      </c>
      <c r="Y237" s="81">
        <v>3638</v>
      </c>
      <c r="Z237" s="81">
        <v>3992</v>
      </c>
      <c r="AA237" s="81">
        <v>3805</v>
      </c>
      <c r="AB237" s="81">
        <v>10289</v>
      </c>
      <c r="AC237" s="81">
        <v>0</v>
      </c>
      <c r="AD237" s="81">
        <v>0.51602285332870745</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2132</v>
      </c>
      <c r="B238" s="80">
        <v>121</v>
      </c>
      <c r="C238" s="80">
        <v>2</v>
      </c>
      <c r="D238" s="80">
        <v>8</v>
      </c>
      <c r="E238" s="80">
        <v>2005</v>
      </c>
      <c r="F238" s="80" t="s">
        <v>565</v>
      </c>
      <c r="G238" s="80" t="s">
        <v>1700</v>
      </c>
      <c r="H238" s="80" t="s">
        <v>1701</v>
      </c>
      <c r="I238" s="177"/>
      <c r="J238" s="81">
        <v>11.52386811447078</v>
      </c>
      <c r="K238" s="81">
        <v>2.0259848650225138</v>
      </c>
      <c r="L238" s="81">
        <v>17.117337795229886</v>
      </c>
      <c r="M238" s="81">
        <v>11.003889921511911</v>
      </c>
      <c r="N238" s="81">
        <v>18.241268827781095</v>
      </c>
      <c r="O238" s="81">
        <v>10.698241925857337</v>
      </c>
      <c r="P238" s="81">
        <v>12.300110940651704</v>
      </c>
      <c r="Q238" s="81">
        <v>0.5003634209750516</v>
      </c>
      <c r="R238" s="81">
        <v>0</v>
      </c>
      <c r="S238" s="81">
        <v>0</v>
      </c>
      <c r="T238" s="82"/>
      <c r="U238" s="81">
        <v>355919</v>
      </c>
      <c r="V238" s="81">
        <v>618</v>
      </c>
      <c r="W238" s="81">
        <v>152</v>
      </c>
      <c r="X238" s="81">
        <v>1787</v>
      </c>
      <c r="Y238" s="81">
        <v>3719</v>
      </c>
      <c r="Z238" s="81">
        <v>5092</v>
      </c>
      <c r="AA238" s="81">
        <v>2446</v>
      </c>
      <c r="AB238" s="81">
        <v>8493</v>
      </c>
      <c r="AC238" s="81">
        <v>0</v>
      </c>
      <c r="AD238" s="81">
        <v>0</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2133</v>
      </c>
      <c r="B239" s="80">
        <v>122</v>
      </c>
      <c r="C239" s="80">
        <v>3</v>
      </c>
      <c r="D239" s="80">
        <v>8</v>
      </c>
      <c r="E239" s="80">
        <v>2006</v>
      </c>
      <c r="F239" s="80" t="s">
        <v>566</v>
      </c>
      <c r="G239" s="80" t="s">
        <v>1700</v>
      </c>
      <c r="H239" s="80" t="s">
        <v>1701</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2134</v>
      </c>
      <c r="B240" s="80">
        <v>123</v>
      </c>
      <c r="C240" s="80">
        <v>4</v>
      </c>
      <c r="D240" s="80">
        <v>8</v>
      </c>
      <c r="E240" s="80">
        <v>2007</v>
      </c>
      <c r="F240" s="80" t="s">
        <v>567</v>
      </c>
      <c r="G240" s="80" t="s">
        <v>1700</v>
      </c>
      <c r="H240" s="80" t="s">
        <v>1701</v>
      </c>
      <c r="I240" s="177"/>
      <c r="J240" s="81">
        <v>11.010007308611698</v>
      </c>
      <c r="K240" s="81">
        <v>1.5268280392797582</v>
      </c>
      <c r="L240" s="81">
        <v>23.143406274173095</v>
      </c>
      <c r="M240" s="81">
        <v>12.452648535657646</v>
      </c>
      <c r="N240" s="81">
        <v>17.880303619149217</v>
      </c>
      <c r="O240" s="81">
        <v>10.099207893812086</v>
      </c>
      <c r="P240" s="81">
        <v>11.857296274920435</v>
      </c>
      <c r="Q240" s="81">
        <v>0.50721554720957596</v>
      </c>
      <c r="R240" s="81">
        <v>0</v>
      </c>
      <c r="S240" s="81">
        <v>0</v>
      </c>
      <c r="T240" s="82"/>
      <c r="U240" s="81">
        <v>361571</v>
      </c>
      <c r="V240" s="81">
        <v>508</v>
      </c>
      <c r="W240" s="81">
        <v>282</v>
      </c>
      <c r="X240" s="81">
        <v>2533</v>
      </c>
      <c r="Y240" s="81">
        <v>3655</v>
      </c>
      <c r="Z240" s="81">
        <v>4997</v>
      </c>
      <c r="AA240" s="81">
        <v>2322</v>
      </c>
      <c r="AB240" s="81">
        <v>8154</v>
      </c>
      <c r="AC240" s="81">
        <v>0</v>
      </c>
      <c r="AD240" s="81">
        <v>0</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2135</v>
      </c>
      <c r="B241" s="80">
        <v>124</v>
      </c>
      <c r="C241" s="80">
        <v>5</v>
      </c>
      <c r="D241" s="80">
        <v>8</v>
      </c>
      <c r="E241" s="80">
        <v>2008</v>
      </c>
      <c r="F241" s="80" t="s">
        <v>84</v>
      </c>
      <c r="G241" s="80" t="s">
        <v>1700</v>
      </c>
      <c r="H241" s="80" t="s">
        <v>1701</v>
      </c>
      <c r="I241" s="177"/>
      <c r="J241" s="81">
        <v>10.263418877206758</v>
      </c>
      <c r="K241" s="81">
        <v>1.3400320408428918</v>
      </c>
      <c r="L241" s="81">
        <v>19.983457840939053</v>
      </c>
      <c r="M241" s="81">
        <v>14.570804644857521</v>
      </c>
      <c r="N241" s="81">
        <v>18.006940926956602</v>
      </c>
      <c r="O241" s="81">
        <v>9.702091951156806</v>
      </c>
      <c r="P241" s="81">
        <v>11.211298587963185</v>
      </c>
      <c r="Q241" s="81">
        <v>0.48769384779570352</v>
      </c>
      <c r="R241" s="81">
        <v>0</v>
      </c>
      <c r="S241" s="81">
        <v>0</v>
      </c>
      <c r="T241" s="82"/>
      <c r="U241" s="81">
        <v>354138</v>
      </c>
      <c r="V241" s="81">
        <v>508</v>
      </c>
      <c r="W241" s="81">
        <v>282</v>
      </c>
      <c r="X241" s="81">
        <v>2533</v>
      </c>
      <c r="Y241" s="81">
        <v>3632</v>
      </c>
      <c r="Z241" s="81">
        <v>4969</v>
      </c>
      <c r="AA241" s="81">
        <v>2198</v>
      </c>
      <c r="AB241" s="81">
        <v>7969</v>
      </c>
      <c r="AC241" s="81">
        <v>0</v>
      </c>
      <c r="AD241" s="81">
        <v>0</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2136</v>
      </c>
      <c r="B242" s="80">
        <v>125</v>
      </c>
      <c r="C242" s="80">
        <v>6</v>
      </c>
      <c r="D242" s="80">
        <v>8</v>
      </c>
      <c r="E242" s="80">
        <v>2009</v>
      </c>
      <c r="F242" s="80" t="s">
        <v>85</v>
      </c>
      <c r="G242" s="80" t="s">
        <v>1700</v>
      </c>
      <c r="H242" s="80" t="s">
        <v>1701</v>
      </c>
      <c r="I242" s="177"/>
      <c r="J242" s="81">
        <v>9.8302824266334721</v>
      </c>
      <c r="K242" s="81">
        <v>0.86797058250128512</v>
      </c>
      <c r="L242" s="81">
        <v>20.468873163027542</v>
      </c>
      <c r="M242" s="81">
        <v>11.082035652447937</v>
      </c>
      <c r="N242" s="81">
        <v>15.49649681430215</v>
      </c>
      <c r="O242" s="81">
        <v>9.7898336147242144</v>
      </c>
      <c r="P242" s="81">
        <v>10.861046736136435</v>
      </c>
      <c r="Q242" s="81">
        <v>0.46003123553726044</v>
      </c>
      <c r="R242" s="81">
        <v>0</v>
      </c>
      <c r="S242" s="81">
        <v>0</v>
      </c>
      <c r="T242" s="82"/>
      <c r="U242" s="81">
        <v>342537</v>
      </c>
      <c r="V242" s="81">
        <v>403</v>
      </c>
      <c r="W242" s="81">
        <v>331</v>
      </c>
      <c r="X242" s="81">
        <v>2433</v>
      </c>
      <c r="Y242" s="81">
        <v>3639</v>
      </c>
      <c r="Z242" s="81">
        <v>4949</v>
      </c>
      <c r="AA242" s="81">
        <v>2186</v>
      </c>
      <c r="AB242" s="81">
        <v>7891</v>
      </c>
      <c r="AC242" s="81">
        <v>0</v>
      </c>
      <c r="AD242" s="81">
        <v>0</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6.6</v>
      </c>
      <c r="BH242" s="81">
        <v>0</v>
      </c>
      <c r="BI242" s="81">
        <v>0</v>
      </c>
      <c r="BJ242" s="81">
        <v>0</v>
      </c>
      <c r="BK242" s="81">
        <v>0</v>
      </c>
      <c r="BL242" s="81">
        <v>0</v>
      </c>
      <c r="BM242" s="82"/>
      <c r="BN242" s="81">
        <v>1</v>
      </c>
      <c r="BO242" s="81">
        <v>0</v>
      </c>
      <c r="BP242" s="81">
        <v>0</v>
      </c>
      <c r="BQ242" s="81">
        <v>0</v>
      </c>
      <c r="BR242" s="81">
        <v>0</v>
      </c>
      <c r="BS242" s="81">
        <v>0</v>
      </c>
      <c r="BT242"/>
      <c r="BU242" s="80"/>
      <c r="BV242" s="80"/>
      <c r="BW242" s="80"/>
      <c r="BX242" s="80"/>
      <c r="BY242" s="80"/>
      <c r="BZ242" s="80"/>
      <c r="CA242" s="80"/>
      <c r="CB242" s="80"/>
      <c r="CC242" s="80"/>
    </row>
    <row r="243" spans="1:81">
      <c r="A243" s="80" t="s">
        <v>2137</v>
      </c>
      <c r="B243" s="80">
        <v>126</v>
      </c>
      <c r="C243" s="80">
        <v>7</v>
      </c>
      <c r="D243" s="80">
        <v>8</v>
      </c>
      <c r="E243" s="80">
        <v>2010</v>
      </c>
      <c r="F243" s="80" t="s">
        <v>86</v>
      </c>
      <c r="G243" s="80" t="s">
        <v>1700</v>
      </c>
      <c r="H243" s="80" t="s">
        <v>1701</v>
      </c>
      <c r="I243" s="177"/>
      <c r="J243" s="81">
        <v>8.6749860920942119</v>
      </c>
      <c r="K243" s="81">
        <v>0.90521192327267419</v>
      </c>
      <c r="L243" s="81">
        <v>18.634908246327843</v>
      </c>
      <c r="M243" s="81">
        <v>9.9199674965319549</v>
      </c>
      <c r="N243" s="81">
        <v>15.149055601725538</v>
      </c>
      <c r="O243" s="81">
        <v>9.6756378327261157</v>
      </c>
      <c r="P243" s="81">
        <v>11.083181647679787</v>
      </c>
      <c r="Q243" s="81">
        <v>0.47224996553186416</v>
      </c>
      <c r="R243" s="81">
        <v>0</v>
      </c>
      <c r="S243" s="81">
        <v>0</v>
      </c>
      <c r="T243" s="82"/>
      <c r="U243" s="81">
        <v>338378</v>
      </c>
      <c r="V243" s="81">
        <v>403</v>
      </c>
      <c r="W243" s="81">
        <v>331</v>
      </c>
      <c r="X243" s="81">
        <v>2433</v>
      </c>
      <c r="Y243" s="81">
        <v>3618</v>
      </c>
      <c r="Z243" s="81">
        <v>4914</v>
      </c>
      <c r="AA243" s="81">
        <v>2175</v>
      </c>
      <c r="AB243" s="81">
        <v>7762</v>
      </c>
      <c r="AC243" s="81">
        <v>0</v>
      </c>
      <c r="AD243" s="81">
        <v>0</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6.4580000000000002</v>
      </c>
      <c r="BH243" s="81">
        <v>0</v>
      </c>
      <c r="BI243" s="81">
        <v>0</v>
      </c>
      <c r="BJ243" s="81">
        <v>0</v>
      </c>
      <c r="BK243" s="81">
        <v>0</v>
      </c>
      <c r="BL243" s="81">
        <v>0</v>
      </c>
      <c r="BM243" s="82"/>
      <c r="BN243" s="81">
        <v>1</v>
      </c>
      <c r="BO243" s="81">
        <v>0</v>
      </c>
      <c r="BP243" s="81">
        <v>0</v>
      </c>
      <c r="BQ243" s="81">
        <v>0</v>
      </c>
      <c r="BR243" s="81">
        <v>0</v>
      </c>
      <c r="BS243" s="81">
        <v>0</v>
      </c>
      <c r="BT243"/>
      <c r="BU243" s="80">
        <v>0</v>
      </c>
      <c r="BV243" s="80">
        <v>0</v>
      </c>
      <c r="BW243" s="80">
        <v>0</v>
      </c>
      <c r="BX243" s="80">
        <v>6.4580000000000002</v>
      </c>
      <c r="BY243" s="80">
        <v>0</v>
      </c>
      <c r="BZ243" s="80">
        <v>0</v>
      </c>
      <c r="CA243" s="80">
        <v>0</v>
      </c>
      <c r="CB243" s="80">
        <v>0</v>
      </c>
      <c r="CC243" s="80">
        <v>0</v>
      </c>
    </row>
    <row r="244" spans="1:81">
      <c r="A244" s="80" t="s">
        <v>2138</v>
      </c>
      <c r="B244" s="80">
        <v>127</v>
      </c>
      <c r="C244" s="80">
        <v>8</v>
      </c>
      <c r="D244" s="80">
        <v>8</v>
      </c>
      <c r="E244" s="80">
        <v>2011</v>
      </c>
      <c r="F244" s="80" t="s">
        <v>87</v>
      </c>
      <c r="G244" s="80" t="s">
        <v>1700</v>
      </c>
      <c r="H244" s="80" t="s">
        <v>1701</v>
      </c>
      <c r="I244" s="177"/>
      <c r="J244" s="81">
        <v>10.922512516609215</v>
      </c>
      <c r="K244" s="81">
        <v>1.268370279871682</v>
      </c>
      <c r="L244" s="81">
        <v>17.387727223452316</v>
      </c>
      <c r="M244" s="81">
        <v>12.531707892073149</v>
      </c>
      <c r="N244" s="81">
        <v>18.05819783609595</v>
      </c>
      <c r="O244" s="81">
        <v>9.2771913873586982</v>
      </c>
      <c r="P244" s="81">
        <v>10.465987577553795</v>
      </c>
      <c r="Q244" s="81">
        <v>0.53412716133378879</v>
      </c>
      <c r="R244" s="81">
        <v>0</v>
      </c>
      <c r="S244" s="81">
        <v>0</v>
      </c>
      <c r="T244" s="82"/>
      <c r="U244" s="81">
        <v>401248</v>
      </c>
      <c r="V244" s="81">
        <v>403</v>
      </c>
      <c r="W244" s="81">
        <v>331</v>
      </c>
      <c r="X244" s="81">
        <v>2433</v>
      </c>
      <c r="Y244" s="81">
        <v>3583</v>
      </c>
      <c r="Z244" s="81">
        <v>4814</v>
      </c>
      <c r="AA244" s="81">
        <v>2115</v>
      </c>
      <c r="AB244" s="81">
        <v>7611</v>
      </c>
      <c r="AC244" s="81">
        <v>0</v>
      </c>
      <c r="AD244" s="81">
        <v>0</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2139</v>
      </c>
      <c r="B245" s="80">
        <v>128</v>
      </c>
      <c r="C245" s="80">
        <v>9</v>
      </c>
      <c r="D245" s="80">
        <v>8</v>
      </c>
      <c r="E245" s="80">
        <v>2012</v>
      </c>
      <c r="F245" s="80" t="s">
        <v>88</v>
      </c>
      <c r="G245" s="80" t="s">
        <v>1700</v>
      </c>
      <c r="H245" s="80" t="s">
        <v>1701</v>
      </c>
      <c r="I245" s="177"/>
      <c r="J245" s="81">
        <v>8.6664065002578727</v>
      </c>
      <c r="K245" s="81">
        <v>1.4288681757961901</v>
      </c>
      <c r="L245" s="81">
        <v>17.543699730591282</v>
      </c>
      <c r="M245" s="81">
        <v>15.564341384496608</v>
      </c>
      <c r="N245" s="81">
        <v>19.737449954765427</v>
      </c>
      <c r="O245" s="81">
        <v>9.1410926241082535</v>
      </c>
      <c r="P245" s="81">
        <v>10.306564177034259</v>
      </c>
      <c r="Q245" s="81">
        <v>0.57200546430051036</v>
      </c>
      <c r="R245" s="81">
        <v>0</v>
      </c>
      <c r="S245" s="81">
        <v>0</v>
      </c>
      <c r="T245" s="82"/>
      <c r="U245" s="81">
        <v>305040</v>
      </c>
      <c r="V245" s="81">
        <v>403</v>
      </c>
      <c r="W245" s="81">
        <v>331</v>
      </c>
      <c r="X245" s="81">
        <v>2433</v>
      </c>
      <c r="Y245" s="81">
        <v>3565</v>
      </c>
      <c r="Z245" s="81">
        <v>4781</v>
      </c>
      <c r="AA245" s="81">
        <v>2071</v>
      </c>
      <c r="AB245" s="81">
        <v>7502</v>
      </c>
      <c r="AC245" s="81">
        <v>0</v>
      </c>
      <c r="AD245" s="81">
        <v>0</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2140</v>
      </c>
      <c r="B246" s="80">
        <v>129</v>
      </c>
      <c r="C246" s="80">
        <v>10</v>
      </c>
      <c r="D246" s="80">
        <v>8</v>
      </c>
      <c r="E246" s="80">
        <v>2013</v>
      </c>
      <c r="F246" s="80" t="s">
        <v>89</v>
      </c>
      <c r="G246" s="80" t="s">
        <v>1700</v>
      </c>
      <c r="H246" s="80" t="s">
        <v>1701</v>
      </c>
      <c r="I246" s="177"/>
      <c r="J246" s="81">
        <v>8.3917210838951561</v>
      </c>
      <c r="K246" s="81">
        <v>1.1809644211171646</v>
      </c>
      <c r="L246" s="81">
        <v>15.492470211288431</v>
      </c>
      <c r="M246" s="81">
        <v>14.475209602986446</v>
      </c>
      <c r="N246" s="81">
        <v>19.144310953007263</v>
      </c>
      <c r="O246" s="81">
        <v>8.7247797778077043</v>
      </c>
      <c r="P246" s="81">
        <v>10.545212749912126</v>
      </c>
      <c r="Q246" s="81">
        <v>0.57661323131222275</v>
      </c>
      <c r="R246" s="81">
        <v>0</v>
      </c>
      <c r="S246" s="81">
        <v>0</v>
      </c>
      <c r="T246" s="82"/>
      <c r="U246" s="81">
        <v>300749</v>
      </c>
      <c r="V246" s="81">
        <v>403</v>
      </c>
      <c r="W246" s="81">
        <v>331</v>
      </c>
      <c r="X246" s="81">
        <v>2433</v>
      </c>
      <c r="Y246" s="81">
        <v>3568</v>
      </c>
      <c r="Z246" s="81">
        <v>4767</v>
      </c>
      <c r="AA246" s="81">
        <v>2111</v>
      </c>
      <c r="AB246" s="81">
        <v>7454</v>
      </c>
      <c r="AC246" s="81">
        <v>0</v>
      </c>
      <c r="AD246" s="81">
        <v>0</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2141</v>
      </c>
      <c r="B247" s="80">
        <v>130</v>
      </c>
      <c r="C247" s="80">
        <v>11</v>
      </c>
      <c r="D247" s="80">
        <v>8</v>
      </c>
      <c r="E247" s="80">
        <v>2014</v>
      </c>
      <c r="F247" s="80" t="s">
        <v>90</v>
      </c>
      <c r="G247" s="80" t="s">
        <v>1700</v>
      </c>
      <c r="H247" s="80" t="s">
        <v>1701</v>
      </c>
      <c r="I247" s="177"/>
      <c r="J247" s="81">
        <v>8.4234595898686067</v>
      </c>
      <c r="K247" s="81">
        <v>1.1028636546806121</v>
      </c>
      <c r="L247" s="81">
        <v>10.041820563240156</v>
      </c>
      <c r="M247" s="81">
        <v>13.379699201074246</v>
      </c>
      <c r="N247" s="81">
        <v>20.333849805307224</v>
      </c>
      <c r="O247" s="81">
        <v>8.2109925336184322</v>
      </c>
      <c r="P247" s="81">
        <v>10.48958970637044</v>
      </c>
      <c r="Q247" s="81">
        <v>0.54744521395736967</v>
      </c>
      <c r="R247" s="81">
        <v>0</v>
      </c>
      <c r="S247" s="81">
        <v>0</v>
      </c>
      <c r="T247" s="82"/>
      <c r="U247" s="81">
        <v>335280</v>
      </c>
      <c r="V247" s="81">
        <v>327</v>
      </c>
      <c r="W247" s="81">
        <v>219</v>
      </c>
      <c r="X247" s="81">
        <v>2138</v>
      </c>
      <c r="Y247" s="81">
        <v>3579</v>
      </c>
      <c r="Z247" s="81">
        <v>4725</v>
      </c>
      <c r="AA247" s="81">
        <v>2089</v>
      </c>
      <c r="AB247" s="81">
        <v>7376</v>
      </c>
      <c r="AC247" s="81">
        <v>0</v>
      </c>
      <c r="AD247" s="81">
        <v>0</v>
      </c>
      <c r="AE247" s="82"/>
      <c r="AF247" s="81">
        <v>2730571.7520470116</v>
      </c>
      <c r="AG247" s="81">
        <v>773873.5158403652</v>
      </c>
      <c r="AH247" s="81">
        <v>1633303.1516365344</v>
      </c>
      <c r="AI247" s="81">
        <v>14079614.612213243</v>
      </c>
      <c r="AJ247" s="81">
        <v>15393192.655044129</v>
      </c>
      <c r="AK247" s="81">
        <v>0</v>
      </c>
      <c r="AL247" s="81">
        <v>0</v>
      </c>
      <c r="AM247" s="81">
        <v>1012614.5788463994</v>
      </c>
      <c r="AN247" s="81">
        <v>0</v>
      </c>
      <c r="AO247" s="81">
        <v>0</v>
      </c>
      <c r="AP247" s="82"/>
      <c r="AQ247" s="81">
        <v>67</v>
      </c>
      <c r="AR247" s="81">
        <v>19</v>
      </c>
      <c r="AS247" s="81">
        <v>0</v>
      </c>
      <c r="AT247" s="81">
        <v>0</v>
      </c>
      <c r="AU247" s="81">
        <v>0</v>
      </c>
      <c r="AV247" s="81">
        <v>2</v>
      </c>
      <c r="AW247" s="81" t="s">
        <v>564</v>
      </c>
      <c r="AX247" s="82"/>
      <c r="AY247" s="81">
        <v>345.21699999999998</v>
      </c>
      <c r="AZ247" s="81">
        <v>2089.3000000000002</v>
      </c>
      <c r="BA247" s="81">
        <v>0</v>
      </c>
      <c r="BB247" s="81">
        <v>0</v>
      </c>
      <c r="BC247" s="81">
        <v>0</v>
      </c>
      <c r="BD247" s="81">
        <v>46.2</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2142</v>
      </c>
      <c r="B248" s="80">
        <v>131</v>
      </c>
      <c r="C248" s="80">
        <v>12</v>
      </c>
      <c r="D248" s="80">
        <v>8</v>
      </c>
      <c r="E248" s="80">
        <v>2015</v>
      </c>
      <c r="F248" s="80" t="s">
        <v>91</v>
      </c>
      <c r="G248" s="80" t="s">
        <v>1700</v>
      </c>
      <c r="H248" s="80" t="s">
        <v>1701</v>
      </c>
      <c r="I248" s="177"/>
      <c r="J248" s="81">
        <v>8.2151687340345383</v>
      </c>
      <c r="K248" s="81">
        <v>1.0575315990870331</v>
      </c>
      <c r="L248" s="81">
        <v>10.570063743018324</v>
      </c>
      <c r="M248" s="81">
        <v>12.945833575594966</v>
      </c>
      <c r="N248" s="81">
        <v>18.485176264591171</v>
      </c>
      <c r="O248" s="81">
        <v>8.1429636841378041</v>
      </c>
      <c r="P248" s="81">
        <v>10.45764072455353</v>
      </c>
      <c r="Q248" s="81">
        <v>0.524005858117227</v>
      </c>
      <c r="R248" s="81">
        <v>0</v>
      </c>
      <c r="S248" s="81">
        <v>0</v>
      </c>
      <c r="T248" s="82"/>
      <c r="U248" s="81">
        <v>327843</v>
      </c>
      <c r="V248" s="81">
        <v>327</v>
      </c>
      <c r="W248" s="81">
        <v>219</v>
      </c>
      <c r="X248" s="81">
        <v>2138</v>
      </c>
      <c r="Y248" s="81">
        <v>3535</v>
      </c>
      <c r="Z248" s="81">
        <v>4731</v>
      </c>
      <c r="AA248" s="81">
        <v>2081</v>
      </c>
      <c r="AB248" s="81">
        <v>7212</v>
      </c>
      <c r="AC248" s="81">
        <v>0</v>
      </c>
      <c r="AD248" s="81">
        <v>0</v>
      </c>
      <c r="AE248" s="82"/>
      <c r="AF248" s="81">
        <v>2530062.970179047</v>
      </c>
      <c r="AG248" s="81">
        <v>704548.56213248684</v>
      </c>
      <c r="AH248" s="81">
        <v>1366728.9486450804</v>
      </c>
      <c r="AI248" s="81">
        <v>13597853.529105332</v>
      </c>
      <c r="AJ248" s="81">
        <v>14590905.906873478</v>
      </c>
      <c r="AK248" s="81">
        <v>0</v>
      </c>
      <c r="AL248" s="81">
        <v>0</v>
      </c>
      <c r="AM248" s="81">
        <v>988374.34679784451</v>
      </c>
      <c r="AN248" s="81">
        <v>0</v>
      </c>
      <c r="AO248" s="81">
        <v>0</v>
      </c>
      <c r="AP248" s="82"/>
      <c r="AQ248" s="81">
        <v>79</v>
      </c>
      <c r="AR248" s="81">
        <v>24</v>
      </c>
      <c r="AS248" s="81">
        <v>0</v>
      </c>
      <c r="AT248" s="81">
        <v>0</v>
      </c>
      <c r="AU248" s="81">
        <v>0</v>
      </c>
      <c r="AV248" s="81">
        <v>2</v>
      </c>
      <c r="AW248" s="81" t="s">
        <v>564</v>
      </c>
      <c r="AX248" s="82"/>
      <c r="AY248" s="81">
        <v>449.37799999999999</v>
      </c>
      <c r="AZ248" s="81">
        <v>2273.3000000000002</v>
      </c>
      <c r="BA248" s="81">
        <v>0</v>
      </c>
      <c r="BB248" s="81">
        <v>0</v>
      </c>
      <c r="BC248" s="81">
        <v>0</v>
      </c>
      <c r="BD248" s="81">
        <v>46.2</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2143</v>
      </c>
      <c r="B249" s="80">
        <v>132</v>
      </c>
      <c r="C249" s="80">
        <v>13</v>
      </c>
      <c r="D249" s="80">
        <v>8</v>
      </c>
      <c r="E249" s="80">
        <v>2016</v>
      </c>
      <c r="F249" s="80" t="s">
        <v>92</v>
      </c>
      <c r="G249" s="80" t="s">
        <v>1700</v>
      </c>
      <c r="H249" s="80" t="s">
        <v>1701</v>
      </c>
      <c r="I249" s="177"/>
      <c r="J249" s="81">
        <v>9.2480659929986793</v>
      </c>
      <c r="K249" s="81">
        <v>0.99754635314792772</v>
      </c>
      <c r="L249" s="81">
        <v>11.366498744462636</v>
      </c>
      <c r="M249" s="81">
        <v>11.099550914785405</v>
      </c>
      <c r="N249" s="81">
        <v>18.803520716334308</v>
      </c>
      <c r="O249" s="81">
        <v>8.0372788711851957</v>
      </c>
      <c r="P249" s="81">
        <v>11.267376165086807</v>
      </c>
      <c r="Q249" s="81">
        <v>0.50424204683047413</v>
      </c>
      <c r="R249" s="81">
        <v>0</v>
      </c>
      <c r="S249" s="81">
        <v>0</v>
      </c>
      <c r="T249" s="82"/>
      <c r="U249" s="81">
        <v>351298</v>
      </c>
      <c r="V249" s="81">
        <v>327</v>
      </c>
      <c r="W249" s="81">
        <v>219</v>
      </c>
      <c r="X249" s="81">
        <v>2138</v>
      </c>
      <c r="Y249" s="81">
        <v>3536</v>
      </c>
      <c r="Z249" s="81">
        <v>4727</v>
      </c>
      <c r="AA249" s="81">
        <v>2319</v>
      </c>
      <c r="AB249" s="81">
        <v>7139</v>
      </c>
      <c r="AC249" s="81">
        <v>0</v>
      </c>
      <c r="AD249" s="81">
        <v>0</v>
      </c>
      <c r="AE249" s="82"/>
      <c r="AF249" s="81">
        <v>2898031.4088540059</v>
      </c>
      <c r="AG249" s="81">
        <v>671578.86746318336</v>
      </c>
      <c r="AH249" s="81">
        <v>1158370.1303696779</v>
      </c>
      <c r="AI249" s="81">
        <v>13573368.92861677</v>
      </c>
      <c r="AJ249" s="81">
        <v>15191346.23179364</v>
      </c>
      <c r="AK249" s="81">
        <v>0</v>
      </c>
      <c r="AL249" s="81">
        <v>0</v>
      </c>
      <c r="AM249" s="81">
        <v>979130.10051687097</v>
      </c>
      <c r="AN249" s="81">
        <v>0</v>
      </c>
      <c r="AO249" s="81">
        <v>0</v>
      </c>
      <c r="AP249" s="82"/>
      <c r="AQ249" s="81">
        <v>105</v>
      </c>
      <c r="AR249" s="81">
        <v>26</v>
      </c>
      <c r="AS249" s="81">
        <v>0</v>
      </c>
      <c r="AT249" s="81">
        <v>0</v>
      </c>
      <c r="AU249" s="81">
        <v>0</v>
      </c>
      <c r="AV249" s="81">
        <v>2</v>
      </c>
      <c r="AW249" s="81" t="s">
        <v>564</v>
      </c>
      <c r="AX249" s="82"/>
      <c r="AY249" s="81">
        <v>685.57799999999997</v>
      </c>
      <c r="AZ249" s="81">
        <v>2611</v>
      </c>
      <c r="BA249" s="81">
        <v>0</v>
      </c>
      <c r="BB249" s="81">
        <v>0</v>
      </c>
      <c r="BC249" s="81">
        <v>0</v>
      </c>
      <c r="BD249" s="81">
        <v>46.2</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2144</v>
      </c>
      <c r="B250" s="80">
        <v>133</v>
      </c>
      <c r="C250" s="80">
        <v>14</v>
      </c>
      <c r="D250" s="80">
        <v>8</v>
      </c>
      <c r="E250" s="80">
        <v>2017</v>
      </c>
      <c r="F250" s="80" t="s">
        <v>71</v>
      </c>
      <c r="G250" s="80" t="s">
        <v>1700</v>
      </c>
      <c r="H250" s="80" t="s">
        <v>1701</v>
      </c>
      <c r="I250" s="177"/>
      <c r="J250" s="81">
        <v>9.4393124912185904</v>
      </c>
      <c r="K250" s="81">
        <v>1.0193430122808802</v>
      </c>
      <c r="L250" s="81">
        <v>10.260652707393092</v>
      </c>
      <c r="M250" s="81">
        <v>11.129408379155723</v>
      </c>
      <c r="N250" s="81">
        <v>18.473182483584111</v>
      </c>
      <c r="O250" s="81">
        <v>7.9094747247678665</v>
      </c>
      <c r="P250" s="81">
        <v>11.205657247846798</v>
      </c>
      <c r="Q250" s="81">
        <v>0.48227095224894023</v>
      </c>
      <c r="R250" s="81">
        <v>0</v>
      </c>
      <c r="S250" s="81">
        <v>0</v>
      </c>
      <c r="T250" s="82"/>
      <c r="U250" s="81">
        <v>352819</v>
      </c>
      <c r="V250" s="81">
        <v>327</v>
      </c>
      <c r="W250" s="81">
        <v>219</v>
      </c>
      <c r="X250" s="81">
        <v>2138</v>
      </c>
      <c r="Y250" s="81">
        <v>3550</v>
      </c>
      <c r="Z250" s="81">
        <v>4729</v>
      </c>
      <c r="AA250" s="81">
        <v>2321</v>
      </c>
      <c r="AB250" s="81">
        <v>7061</v>
      </c>
      <c r="AC250" s="81">
        <v>0</v>
      </c>
      <c r="AD250" s="81">
        <v>0</v>
      </c>
      <c r="AE250" s="82"/>
      <c r="AF250" s="81">
        <v>2860047.2703090371</v>
      </c>
      <c r="AG250" s="81">
        <v>673530.17221020022</v>
      </c>
      <c r="AH250" s="81">
        <v>1415071.6734832099</v>
      </c>
      <c r="AI250" s="81">
        <v>13237555.237378711</v>
      </c>
      <c r="AJ250" s="81">
        <v>13365470.328577589</v>
      </c>
      <c r="AK250" s="81">
        <v>0</v>
      </c>
      <c r="AL250" s="81">
        <v>0</v>
      </c>
      <c r="AM250" s="81">
        <v>969947.55504070478</v>
      </c>
      <c r="AN250" s="81">
        <v>0</v>
      </c>
      <c r="AO250" s="81">
        <v>0</v>
      </c>
      <c r="AP250" s="82"/>
      <c r="AQ250" s="81">
        <v>123</v>
      </c>
      <c r="AR250" s="81">
        <v>38</v>
      </c>
      <c r="AS250" s="81">
        <v>0</v>
      </c>
      <c r="AT250" s="81">
        <v>0</v>
      </c>
      <c r="AU250" s="81">
        <v>0</v>
      </c>
      <c r="AV250" s="81">
        <v>2</v>
      </c>
      <c r="AW250" s="81" t="s">
        <v>564</v>
      </c>
      <c r="AX250" s="82"/>
      <c r="AY250" s="81">
        <v>843.178</v>
      </c>
      <c r="AZ250" s="81">
        <v>3182.7</v>
      </c>
      <c r="BA250" s="81">
        <v>0</v>
      </c>
      <c r="BB250" s="81">
        <v>0</v>
      </c>
      <c r="BC250" s="81">
        <v>0</v>
      </c>
      <c r="BD250" s="81">
        <v>46.2</v>
      </c>
      <c r="BE250" s="81" t="s">
        <v>564</v>
      </c>
      <c r="BF250" s="82"/>
      <c r="BG250" s="81">
        <v>0</v>
      </c>
      <c r="BH250" s="81">
        <v>0</v>
      </c>
      <c r="BI250" s="81">
        <v>0</v>
      </c>
      <c r="BJ250" s="81">
        <v>0</v>
      </c>
      <c r="BK250" s="81">
        <v>0</v>
      </c>
      <c r="BL250" s="81">
        <v>0</v>
      </c>
      <c r="BM250" s="82"/>
      <c r="BN250" s="81">
        <v>0</v>
      </c>
      <c r="BO250" s="81">
        <v>0</v>
      </c>
      <c r="BP250" s="81">
        <v>0</v>
      </c>
      <c r="BQ250" s="81">
        <v>0</v>
      </c>
      <c r="BR250" s="81">
        <v>0</v>
      </c>
      <c r="BS250" s="81">
        <v>0</v>
      </c>
      <c r="BT250"/>
      <c r="BU250" s="80">
        <v>0</v>
      </c>
      <c r="BV250" s="80">
        <v>0</v>
      </c>
      <c r="BW250" s="80">
        <v>0</v>
      </c>
      <c r="BX250" s="80">
        <v>0</v>
      </c>
      <c r="BY250" s="80">
        <v>0</v>
      </c>
      <c r="BZ250" s="80">
        <v>0</v>
      </c>
      <c r="CA250" s="80">
        <v>0</v>
      </c>
      <c r="CB250" s="80">
        <v>0</v>
      </c>
      <c r="CC250" s="80">
        <v>0</v>
      </c>
    </row>
    <row r="251" spans="1:81">
      <c r="A251" s="80" t="s">
        <v>2145</v>
      </c>
      <c r="B251" s="80">
        <v>134</v>
      </c>
      <c r="C251" s="80">
        <v>15</v>
      </c>
      <c r="D251" s="80">
        <v>8</v>
      </c>
      <c r="E251" s="80">
        <v>2018</v>
      </c>
      <c r="F251" s="80" t="s">
        <v>93</v>
      </c>
      <c r="G251" s="80" t="s">
        <v>1700</v>
      </c>
      <c r="H251" s="80" t="s">
        <v>1701</v>
      </c>
      <c r="I251" s="177"/>
      <c r="J251" s="81">
        <v>8.6094575813320944</v>
      </c>
      <c r="K251" s="81">
        <v>0.94873225118421645</v>
      </c>
      <c r="L251" s="81">
        <v>9.4128272508119171</v>
      </c>
      <c r="M251" s="81">
        <v>11.184299471347076</v>
      </c>
      <c r="N251" s="81">
        <v>16.859426971361028</v>
      </c>
      <c r="O251" s="81">
        <v>7.7707196975759656</v>
      </c>
      <c r="P251" s="81">
        <v>11.223170375408555</v>
      </c>
      <c r="Q251" s="81">
        <v>0.4390936233703206</v>
      </c>
      <c r="R251" s="81">
        <v>0</v>
      </c>
      <c r="S251" s="81">
        <v>0</v>
      </c>
      <c r="T251" s="82"/>
      <c r="U251" s="81">
        <v>336244</v>
      </c>
      <c r="V251" s="81">
        <v>327</v>
      </c>
      <c r="W251" s="81">
        <v>219</v>
      </c>
      <c r="X251" s="81">
        <v>2138</v>
      </c>
      <c r="Y251" s="81">
        <v>3519</v>
      </c>
      <c r="Z251" s="81">
        <v>4735</v>
      </c>
      <c r="AA251" s="81">
        <v>2348</v>
      </c>
      <c r="AB251" s="81">
        <v>6928</v>
      </c>
      <c r="AC251" s="81">
        <v>0</v>
      </c>
      <c r="AD251" s="81">
        <v>0</v>
      </c>
      <c r="AE251" s="82"/>
      <c r="AF251" s="81">
        <v>2736109.4435812822</v>
      </c>
      <c r="AG251" s="81">
        <v>609383.6827036601</v>
      </c>
      <c r="AH251" s="81">
        <v>1333705.226374757</v>
      </c>
      <c r="AI251" s="81">
        <v>13531485.4154783</v>
      </c>
      <c r="AJ251" s="81">
        <v>12840399.327843459</v>
      </c>
      <c r="AK251" s="81">
        <v>0</v>
      </c>
      <c r="AL251" s="81">
        <v>0</v>
      </c>
      <c r="AM251" s="81">
        <v>953646.89501030324</v>
      </c>
      <c r="AN251" s="81">
        <v>0</v>
      </c>
      <c r="AO251" s="81">
        <v>0</v>
      </c>
      <c r="AP251" s="82"/>
      <c r="AQ251" s="81">
        <v>130</v>
      </c>
      <c r="AR251" s="81">
        <v>40</v>
      </c>
      <c r="AS251" s="81">
        <v>0</v>
      </c>
      <c r="AT251" s="81">
        <v>0</v>
      </c>
      <c r="AU251" s="81">
        <v>0</v>
      </c>
      <c r="AV251" s="81">
        <v>3</v>
      </c>
      <c r="AW251" s="81" t="s">
        <v>564</v>
      </c>
      <c r="AX251" s="82"/>
      <c r="AY251" s="81">
        <v>898.92699999999991</v>
      </c>
      <c r="AZ251" s="81">
        <v>3243</v>
      </c>
      <c r="BA251" s="81">
        <v>0</v>
      </c>
      <c r="BB251" s="81">
        <v>0</v>
      </c>
      <c r="BC251" s="81">
        <v>0</v>
      </c>
      <c r="BD251" s="81">
        <v>346.2</v>
      </c>
      <c r="BE251" s="81" t="s">
        <v>564</v>
      </c>
      <c r="BF251" s="82"/>
      <c r="BG251" s="81">
        <v>0</v>
      </c>
      <c r="BH251" s="81">
        <v>0</v>
      </c>
      <c r="BI251" s="81">
        <v>0</v>
      </c>
      <c r="BJ251" s="81">
        <v>0</v>
      </c>
      <c r="BK251" s="81">
        <v>0</v>
      </c>
      <c r="BL251" s="81">
        <v>0</v>
      </c>
      <c r="BM251" s="82"/>
      <c r="BN251" s="81">
        <v>0</v>
      </c>
      <c r="BO251" s="81">
        <v>0</v>
      </c>
      <c r="BP251" s="81">
        <v>0</v>
      </c>
      <c r="BQ251" s="81">
        <v>0</v>
      </c>
      <c r="BR251" s="81">
        <v>0</v>
      </c>
      <c r="BS251" s="81">
        <v>0</v>
      </c>
      <c r="BT251"/>
      <c r="BU251" s="80">
        <v>0</v>
      </c>
      <c r="BV251" s="80">
        <v>0</v>
      </c>
      <c r="BW251" s="80">
        <v>0</v>
      </c>
      <c r="BX251" s="80">
        <v>0</v>
      </c>
      <c r="BY251" s="80">
        <v>0</v>
      </c>
      <c r="BZ251" s="80">
        <v>0</v>
      </c>
      <c r="CA251" s="80">
        <v>0</v>
      </c>
      <c r="CB251" s="80">
        <v>0</v>
      </c>
      <c r="CC251" s="80">
        <v>0</v>
      </c>
    </row>
    <row r="252" spans="1:81">
      <c r="A252" s="80" t="s">
        <v>2146</v>
      </c>
      <c r="B252" s="80">
        <v>135</v>
      </c>
      <c r="C252" s="80">
        <v>16</v>
      </c>
      <c r="D252" s="80">
        <v>8</v>
      </c>
      <c r="E252" s="80">
        <v>2019</v>
      </c>
      <c r="F252" s="80" t="s">
        <v>73</v>
      </c>
      <c r="G252" s="80" t="s">
        <v>1700</v>
      </c>
      <c r="H252" s="80" t="s">
        <v>1701</v>
      </c>
      <c r="I252" s="177"/>
      <c r="J252" s="81">
        <v>8.2413637718128108</v>
      </c>
      <c r="K252" s="81">
        <v>0.88035366899491418</v>
      </c>
      <c r="L252" s="81">
        <v>9.4549999286562638</v>
      </c>
      <c r="M252" s="81">
        <v>10.033332193176163</v>
      </c>
      <c r="N252" s="81">
        <v>16.859086651596851</v>
      </c>
      <c r="O252" s="81">
        <v>7.4672337522491858</v>
      </c>
      <c r="P252" s="81">
        <v>10.031581661009152</v>
      </c>
      <c r="Q252" s="81">
        <v>0.41881755719241287</v>
      </c>
      <c r="R252" s="81">
        <v>0</v>
      </c>
      <c r="S252" s="81">
        <v>0.68636459278839435</v>
      </c>
      <c r="T252" s="82"/>
      <c r="U252" s="81">
        <v>338589</v>
      </c>
      <c r="V252" s="81">
        <v>327</v>
      </c>
      <c r="W252" s="81">
        <v>219</v>
      </c>
      <c r="X252" s="81">
        <v>2138</v>
      </c>
      <c r="Y252" s="81">
        <v>3476</v>
      </c>
      <c r="Z252" s="81">
        <v>4675</v>
      </c>
      <c r="AA252" s="81">
        <v>2083</v>
      </c>
      <c r="AB252" s="81">
        <v>6787</v>
      </c>
      <c r="AC252" s="81">
        <v>0</v>
      </c>
      <c r="AD252" s="81">
        <v>0.68636459278839435</v>
      </c>
      <c r="AE252" s="82"/>
      <c r="AF252" s="81">
        <v>2703575.6408829018</v>
      </c>
      <c r="AG252" s="81">
        <v>609203.22709299601</v>
      </c>
      <c r="AH252" s="81">
        <v>1440003.2638646979</v>
      </c>
      <c r="AI252" s="81">
        <v>13259732.387788819</v>
      </c>
      <c r="AJ252" s="81">
        <v>12899653.891877823</v>
      </c>
      <c r="AK252" s="81">
        <v>0</v>
      </c>
      <c r="AL252" s="81">
        <v>0</v>
      </c>
      <c r="AM252" s="81">
        <v>924338.30749135476</v>
      </c>
      <c r="AN252" s="81">
        <v>0</v>
      </c>
      <c r="AO252" s="81">
        <v>0</v>
      </c>
      <c r="AP252" s="82"/>
      <c r="AQ252" s="81">
        <v>133</v>
      </c>
      <c r="AR252" s="81">
        <v>43</v>
      </c>
      <c r="AS252" s="81">
        <v>0</v>
      </c>
      <c r="AT252" s="81">
        <v>0</v>
      </c>
      <c r="AU252" s="81">
        <v>0</v>
      </c>
      <c r="AV252" s="81">
        <v>3</v>
      </c>
      <c r="AW252" s="81" t="s">
        <v>564</v>
      </c>
      <c r="AX252" s="82"/>
      <c r="AY252" s="81">
        <v>916.22699999999941</v>
      </c>
      <c r="AZ252" s="81">
        <v>3386.2000000000012</v>
      </c>
      <c r="BA252" s="81">
        <v>0</v>
      </c>
      <c r="BB252" s="81">
        <v>0</v>
      </c>
      <c r="BC252" s="81">
        <v>0</v>
      </c>
      <c r="BD252" s="81">
        <v>346.2</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2147</v>
      </c>
      <c r="B253" s="80">
        <v>136</v>
      </c>
      <c r="C253" s="80">
        <v>17</v>
      </c>
      <c r="D253" s="80">
        <v>8</v>
      </c>
      <c r="E253" s="80">
        <v>2020</v>
      </c>
      <c r="F253" s="80" t="s">
        <v>218</v>
      </c>
      <c r="G253" s="80" t="s">
        <v>1700</v>
      </c>
      <c r="H253" s="80" t="s">
        <v>1701</v>
      </c>
      <c r="I253" s="177"/>
      <c r="J253" s="81">
        <v>8.1825420413838135</v>
      </c>
      <c r="K253" s="81">
        <v>0.87879232121318218</v>
      </c>
      <c r="L253" s="81">
        <v>10.592142869331813</v>
      </c>
      <c r="M253" s="81">
        <v>9.6350002881210965</v>
      </c>
      <c r="N253" s="81">
        <v>15.381177899224989</v>
      </c>
      <c r="O253" s="81">
        <v>6.4961720738005146</v>
      </c>
      <c r="P253" s="81">
        <v>10.607178363227352</v>
      </c>
      <c r="Q253" s="81">
        <v>0.39410983531289173</v>
      </c>
      <c r="R253" s="81">
        <v>0</v>
      </c>
      <c r="S253" s="81">
        <v>0.58870853374039289</v>
      </c>
      <c r="T253" s="82"/>
      <c r="U253" s="81">
        <v>381081</v>
      </c>
      <c r="V253" s="81">
        <v>302</v>
      </c>
      <c r="W253" s="81">
        <v>218</v>
      </c>
      <c r="X253" s="81">
        <v>2159</v>
      </c>
      <c r="Y253" s="81">
        <v>3460</v>
      </c>
      <c r="Z253" s="81">
        <v>4642</v>
      </c>
      <c r="AA253" s="81">
        <v>2393</v>
      </c>
      <c r="AB253" s="81">
        <v>6684</v>
      </c>
      <c r="AC253" s="81">
        <v>0</v>
      </c>
      <c r="AD253" s="81">
        <v>0.58870853374039289</v>
      </c>
      <c r="AE253" s="82"/>
      <c r="AF253" s="81">
        <v>2975445.172931409</v>
      </c>
      <c r="AG253" s="81">
        <v>563042.7639075889</v>
      </c>
      <c r="AH253" s="81">
        <v>1553319.6188891346</v>
      </c>
      <c r="AI253" s="81">
        <v>12396290.699760888</v>
      </c>
      <c r="AJ253" s="81">
        <v>13108622.514342492</v>
      </c>
      <c r="AK253" s="81"/>
      <c r="AL253" s="81"/>
      <c r="AM253" s="81">
        <v>872336.26078886073</v>
      </c>
      <c r="AN253" s="81"/>
      <c r="AO253" s="81"/>
      <c r="AP253" s="82"/>
      <c r="AQ253" s="81">
        <v>142</v>
      </c>
      <c r="AR253" s="81">
        <v>65</v>
      </c>
      <c r="AS253" s="81">
        <v>0</v>
      </c>
      <c r="AT253" s="81">
        <v>0</v>
      </c>
      <c r="AU253" s="81">
        <v>0</v>
      </c>
      <c r="AV253" s="81">
        <v>3</v>
      </c>
      <c r="AW253" s="81">
        <v>0</v>
      </c>
      <c r="AX253" s="82"/>
      <c r="AY253" s="81">
        <v>981.92699999999968</v>
      </c>
      <c r="AZ253" s="81">
        <v>4475.2000000000007</v>
      </c>
      <c r="BA253" s="81">
        <v>0</v>
      </c>
      <c r="BB253" s="81">
        <v>0</v>
      </c>
      <c r="BC253" s="81">
        <v>0</v>
      </c>
      <c r="BD253" s="81">
        <v>346.2</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1843</v>
      </c>
      <c r="B254" s="80">
        <v>136</v>
      </c>
      <c r="C254" s="80">
        <v>18</v>
      </c>
      <c r="D254" s="80">
        <v>8</v>
      </c>
      <c r="E254" s="80">
        <v>2021</v>
      </c>
      <c r="F254" s="80" t="s">
        <v>75</v>
      </c>
      <c r="G254" s="174" t="s">
        <v>1700</v>
      </c>
      <c r="H254" s="80" t="s">
        <v>1701</v>
      </c>
      <c r="I254" s="177"/>
      <c r="J254" s="81">
        <v>8.6338161907418467</v>
      </c>
      <c r="K254" s="81">
        <v>0.84652094307867731</v>
      </c>
      <c r="L254" s="81">
        <v>9.6662724732125138</v>
      </c>
      <c r="M254" s="81">
        <v>9.7316566334080985</v>
      </c>
      <c r="N254" s="81">
        <v>14.416454190127142</v>
      </c>
      <c r="O254" s="81">
        <v>6.2314227086853178</v>
      </c>
      <c r="P254" s="81">
        <v>10.940517631655942</v>
      </c>
      <c r="Q254" s="81">
        <v>0.39054523492782151</v>
      </c>
      <c r="R254" s="81">
        <v>0</v>
      </c>
      <c r="S254" s="81">
        <v>0.52975882898996851</v>
      </c>
      <c r="T254" s="82"/>
      <c r="U254" s="81">
        <v>412927</v>
      </c>
      <c r="V254" s="81">
        <v>302</v>
      </c>
      <c r="W254" s="81">
        <v>218</v>
      </c>
      <c r="X254" s="81">
        <v>2159</v>
      </c>
      <c r="Y254" s="81">
        <v>3414</v>
      </c>
      <c r="Z254" s="81">
        <v>4585</v>
      </c>
      <c r="AA254" s="81">
        <v>2407</v>
      </c>
      <c r="AB254" s="81">
        <v>6545</v>
      </c>
      <c r="AC254" s="81">
        <v>0</v>
      </c>
      <c r="AD254" s="81">
        <v>0.52975882898996851</v>
      </c>
      <c r="AE254" s="82"/>
      <c r="AF254" s="81">
        <v>3162843.0815352676</v>
      </c>
      <c r="AG254" s="81">
        <v>572765.62865206157</v>
      </c>
      <c r="AH254" s="81">
        <v>1392641.4359143151</v>
      </c>
      <c r="AI254" s="81">
        <v>13526184.515025334</v>
      </c>
      <c r="AJ254" s="81">
        <v>12604824.964523889</v>
      </c>
      <c r="AK254" s="81">
        <v>0</v>
      </c>
      <c r="AL254" s="81">
        <v>0</v>
      </c>
      <c r="AM254" s="81">
        <v>859122.14570207009</v>
      </c>
      <c r="AN254" s="81">
        <v>0</v>
      </c>
      <c r="AO254" s="81">
        <v>0</v>
      </c>
      <c r="AP254" s="82"/>
      <c r="AQ254" s="81">
        <v>151</v>
      </c>
      <c r="AR254" s="81">
        <v>75</v>
      </c>
      <c r="AS254" s="81">
        <v>0</v>
      </c>
      <c r="AT254" s="81">
        <v>0</v>
      </c>
      <c r="AU254" s="81">
        <v>0</v>
      </c>
      <c r="AV254" s="81">
        <v>3</v>
      </c>
      <c r="AW254" s="81"/>
      <c r="AX254" s="82"/>
      <c r="AY254" s="81">
        <v>1063.9269999999999</v>
      </c>
      <c r="AZ254" s="81">
        <v>4970.2000000000007</v>
      </c>
      <c r="BA254" s="81">
        <v>0</v>
      </c>
      <c r="BB254" s="81">
        <v>0</v>
      </c>
      <c r="BC254" s="81">
        <v>0</v>
      </c>
      <c r="BD254" s="81">
        <v>346.2</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1699</v>
      </c>
      <c r="B255" s="80">
        <v>136</v>
      </c>
      <c r="C255" s="80">
        <v>19</v>
      </c>
      <c r="D255" s="80">
        <v>8</v>
      </c>
      <c r="E255" s="80">
        <v>2022</v>
      </c>
      <c r="F255" s="80" t="s">
        <v>568</v>
      </c>
      <c r="G255" s="174" t="s">
        <v>1700</v>
      </c>
      <c r="H255" s="80" t="s">
        <v>1701</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156</v>
      </c>
      <c r="AR255" s="81">
        <v>78</v>
      </c>
      <c r="AS255" s="81">
        <v>0</v>
      </c>
      <c r="AT255" s="81">
        <v>0</v>
      </c>
      <c r="AU255" s="81">
        <v>0</v>
      </c>
      <c r="AV255" s="81">
        <v>3</v>
      </c>
      <c r="AW255" s="81"/>
      <c r="AX255" s="82"/>
      <c r="AY255" s="81">
        <v>1106.7269999999996</v>
      </c>
      <c r="AZ255" s="81">
        <v>5118.7000000000007</v>
      </c>
      <c r="BA255" s="81">
        <v>0</v>
      </c>
      <c r="BB255" s="81">
        <v>0</v>
      </c>
      <c r="BC255" s="81">
        <v>0</v>
      </c>
      <c r="BD255" s="81">
        <v>346.2</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2148</v>
      </c>
      <c r="B256" s="80">
        <v>375</v>
      </c>
      <c r="C256" s="80">
        <v>1</v>
      </c>
      <c r="D256" s="80">
        <v>23</v>
      </c>
      <c r="E256" s="80">
        <v>1990</v>
      </c>
      <c r="F256" s="80" t="s">
        <v>562</v>
      </c>
      <c r="G256" s="80" t="s">
        <v>2149</v>
      </c>
      <c r="H256" s="80" t="s">
        <v>2150</v>
      </c>
      <c r="I256" s="177"/>
      <c r="J256" s="81">
        <v>8.4635666100475326</v>
      </c>
      <c r="K256" s="81">
        <v>3.0684360112139331</v>
      </c>
      <c r="L256" s="81">
        <v>0.34808695070870088</v>
      </c>
      <c r="M256" s="81">
        <v>3.4427233158687467</v>
      </c>
      <c r="N256" s="81">
        <v>9.0903532595130674</v>
      </c>
      <c r="O256" s="81">
        <v>6.4063337855239872</v>
      </c>
      <c r="P256" s="81">
        <v>11.861072570788389</v>
      </c>
      <c r="Q256" s="81">
        <v>0.63387642560796009</v>
      </c>
      <c r="R256" s="81">
        <v>0</v>
      </c>
      <c r="S256" s="81">
        <v>0.51714300460111728</v>
      </c>
      <c r="T256" s="82"/>
      <c r="U256" s="81">
        <v>1375232</v>
      </c>
      <c r="V256" s="81">
        <v>882</v>
      </c>
      <c r="W256" s="81">
        <v>5</v>
      </c>
      <c r="X256" s="81">
        <v>1444</v>
      </c>
      <c r="Y256" s="81">
        <v>2363</v>
      </c>
      <c r="Z256" s="81">
        <v>2635</v>
      </c>
      <c r="AA256" s="81">
        <v>2880</v>
      </c>
      <c r="AB256" s="81">
        <v>10292</v>
      </c>
      <c r="AC256" s="81">
        <v>0</v>
      </c>
      <c r="AD256" s="81">
        <v>0.51714300460111728</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2151</v>
      </c>
      <c r="B257" s="80">
        <v>376</v>
      </c>
      <c r="C257" s="80">
        <v>2</v>
      </c>
      <c r="D257" s="80">
        <v>23</v>
      </c>
      <c r="E257" s="80">
        <v>2005</v>
      </c>
      <c r="F257" s="80" t="s">
        <v>565</v>
      </c>
      <c r="G257" s="80" t="s">
        <v>2149</v>
      </c>
      <c r="H257" s="80" t="s">
        <v>2150</v>
      </c>
      <c r="I257" s="177"/>
      <c r="J257" s="81">
        <v>6.6194194882141995</v>
      </c>
      <c r="K257" s="81">
        <v>1.8302896724292914</v>
      </c>
      <c r="L257" s="81">
        <v>0.53522247114783594</v>
      </c>
      <c r="M257" s="81">
        <v>7.463635983894422</v>
      </c>
      <c r="N257" s="81">
        <v>13.169847401628804</v>
      </c>
      <c r="O257" s="81">
        <v>9.7254834789461135</v>
      </c>
      <c r="P257" s="81">
        <v>11.525696760414435</v>
      </c>
      <c r="Q257" s="81">
        <v>0.53158826650864133</v>
      </c>
      <c r="R257" s="81">
        <v>0</v>
      </c>
      <c r="S257" s="81">
        <v>1.1586523146666665</v>
      </c>
      <c r="T257" s="82"/>
      <c r="U257" s="81">
        <v>854960</v>
      </c>
      <c r="V257" s="81">
        <v>675</v>
      </c>
      <c r="W257" s="81">
        <v>6</v>
      </c>
      <c r="X257" s="81">
        <v>1243</v>
      </c>
      <c r="Y257" s="81">
        <v>2446</v>
      </c>
      <c r="Z257" s="81">
        <v>4629</v>
      </c>
      <c r="AA257" s="81">
        <v>2292</v>
      </c>
      <c r="AB257" s="81">
        <v>9023</v>
      </c>
      <c r="AC257" s="81">
        <v>0</v>
      </c>
      <c r="AD257" s="81">
        <v>1.1586523146666665</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2152</v>
      </c>
      <c r="B258" s="80">
        <v>377</v>
      </c>
      <c r="C258" s="80">
        <v>3</v>
      </c>
      <c r="D258" s="80">
        <v>23</v>
      </c>
      <c r="E258" s="80">
        <v>2006</v>
      </c>
      <c r="F258" s="80" t="s">
        <v>566</v>
      </c>
      <c r="G258" s="80" t="s">
        <v>2149</v>
      </c>
      <c r="H258" s="80" t="s">
        <v>2150</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2153</v>
      </c>
      <c r="B259" s="80">
        <v>378</v>
      </c>
      <c r="C259" s="80">
        <v>4</v>
      </c>
      <c r="D259" s="80">
        <v>23</v>
      </c>
      <c r="E259" s="80">
        <v>2007</v>
      </c>
      <c r="F259" s="80" t="s">
        <v>567</v>
      </c>
      <c r="G259" s="80" t="s">
        <v>2149</v>
      </c>
      <c r="H259" s="80" t="s">
        <v>2150</v>
      </c>
      <c r="I259" s="177"/>
      <c r="J259" s="81">
        <v>5.8181483389794257</v>
      </c>
      <c r="K259" s="81">
        <v>1.5055177327316531</v>
      </c>
      <c r="L259" s="81">
        <v>0.6042038162518294</v>
      </c>
      <c r="M259" s="81">
        <v>7.4710513267424687</v>
      </c>
      <c r="N259" s="81">
        <v>13.153764511181571</v>
      </c>
      <c r="O259" s="81">
        <v>9.2160072034787106</v>
      </c>
      <c r="P259" s="81">
        <v>11.377285142343984</v>
      </c>
      <c r="Q259" s="81">
        <v>0.54372959261208043</v>
      </c>
      <c r="R259" s="81">
        <v>0</v>
      </c>
      <c r="S259" s="81">
        <v>1.0095727982557334</v>
      </c>
      <c r="T259" s="82"/>
      <c r="U259" s="81">
        <v>836384</v>
      </c>
      <c r="V259" s="81">
        <v>586</v>
      </c>
      <c r="W259" s="81">
        <v>7</v>
      </c>
      <c r="X259" s="81">
        <v>1533</v>
      </c>
      <c r="Y259" s="81">
        <v>2450</v>
      </c>
      <c r="Z259" s="81">
        <v>4560</v>
      </c>
      <c r="AA259" s="81">
        <v>2228</v>
      </c>
      <c r="AB259" s="81">
        <v>8741</v>
      </c>
      <c r="AC259" s="81">
        <v>0</v>
      </c>
      <c r="AD259" s="81">
        <v>1.0095727982557334</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2154</v>
      </c>
      <c r="B260" s="80">
        <v>379</v>
      </c>
      <c r="C260" s="80">
        <v>5</v>
      </c>
      <c r="D260" s="80">
        <v>23</v>
      </c>
      <c r="E260" s="80">
        <v>2008</v>
      </c>
      <c r="F260" s="80" t="s">
        <v>84</v>
      </c>
      <c r="G260" s="80" t="s">
        <v>2149</v>
      </c>
      <c r="H260" s="80" t="s">
        <v>2150</v>
      </c>
      <c r="I260" s="177"/>
      <c r="J260" s="81">
        <v>4.9551048090882883</v>
      </c>
      <c r="K260" s="81">
        <v>1.1259767518199737</v>
      </c>
      <c r="L260" s="81">
        <v>0.53828262747522859</v>
      </c>
      <c r="M260" s="81">
        <v>7.5572387681810289</v>
      </c>
      <c r="N260" s="81">
        <v>12.758836171645816</v>
      </c>
      <c r="O260" s="81">
        <v>8.8605540902293374</v>
      </c>
      <c r="P260" s="81">
        <v>11.022573361505208</v>
      </c>
      <c r="Q260" s="81">
        <v>0.52606554343730294</v>
      </c>
      <c r="R260" s="81">
        <v>0</v>
      </c>
      <c r="S260" s="81">
        <v>1.0478626127516095</v>
      </c>
      <c r="T260" s="82"/>
      <c r="U260" s="81">
        <v>814933</v>
      </c>
      <c r="V260" s="81">
        <v>586</v>
      </c>
      <c r="W260" s="81">
        <v>7</v>
      </c>
      <c r="X260" s="81">
        <v>1533</v>
      </c>
      <c r="Y260" s="81">
        <v>2445</v>
      </c>
      <c r="Z260" s="81">
        <v>4538</v>
      </c>
      <c r="AA260" s="81">
        <v>2161</v>
      </c>
      <c r="AB260" s="81">
        <v>8596</v>
      </c>
      <c r="AC260" s="81">
        <v>0</v>
      </c>
      <c r="AD260" s="81">
        <v>1.0478626127516095</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2155</v>
      </c>
      <c r="B261" s="80">
        <v>380</v>
      </c>
      <c r="C261" s="80">
        <v>6</v>
      </c>
      <c r="D261" s="80">
        <v>23</v>
      </c>
      <c r="E261" s="80">
        <v>2009</v>
      </c>
      <c r="F261" s="80" t="s">
        <v>85</v>
      </c>
      <c r="G261" s="80" t="s">
        <v>2149</v>
      </c>
      <c r="H261" s="80" t="s">
        <v>2150</v>
      </c>
      <c r="I261" s="177"/>
      <c r="J261" s="81">
        <v>5.4514493560924215</v>
      </c>
      <c r="K261" s="81">
        <v>1.1206498855701357</v>
      </c>
      <c r="L261" s="81">
        <v>3.3899836188188393</v>
      </c>
      <c r="M261" s="81">
        <v>8.0654076271645092</v>
      </c>
      <c r="N261" s="81">
        <v>11.46589043650105</v>
      </c>
      <c r="O261" s="81">
        <v>8.9827509485679258</v>
      </c>
      <c r="P261" s="81">
        <v>10.518223211528285</v>
      </c>
      <c r="Q261" s="81">
        <v>0.49250334277262403</v>
      </c>
      <c r="R261" s="81">
        <v>0</v>
      </c>
      <c r="S261" s="81">
        <v>0.82053430287999984</v>
      </c>
      <c r="T261" s="82"/>
      <c r="U261" s="81">
        <v>709581</v>
      </c>
      <c r="V261" s="81">
        <v>536</v>
      </c>
      <c r="W261" s="81">
        <v>63</v>
      </c>
      <c r="X261" s="81">
        <v>1648</v>
      </c>
      <c r="Y261" s="81">
        <v>2433</v>
      </c>
      <c r="Z261" s="81">
        <v>4541</v>
      </c>
      <c r="AA261" s="81">
        <v>2117</v>
      </c>
      <c r="AB261" s="81">
        <v>8448</v>
      </c>
      <c r="AC261" s="81">
        <v>0</v>
      </c>
      <c r="AD261" s="81">
        <v>0.82053430287999984</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4.1070000000000002</v>
      </c>
      <c r="BJ261" s="81">
        <v>0</v>
      </c>
      <c r="BK261" s="81">
        <v>0</v>
      </c>
      <c r="BL261" s="81">
        <v>0</v>
      </c>
      <c r="BM261" s="82"/>
      <c r="BN261" s="81">
        <v>0</v>
      </c>
      <c r="BO261" s="81">
        <v>0</v>
      </c>
      <c r="BP261" s="81">
        <v>1</v>
      </c>
      <c r="BQ261" s="81">
        <v>0</v>
      </c>
      <c r="BR261" s="81">
        <v>0</v>
      </c>
      <c r="BS261" s="81">
        <v>0</v>
      </c>
      <c r="BT261"/>
      <c r="BU261" s="80"/>
      <c r="BV261" s="80"/>
      <c r="BW261" s="80"/>
      <c r="BX261" s="80"/>
      <c r="BY261" s="80"/>
      <c r="BZ261" s="80"/>
      <c r="CA261" s="80"/>
      <c r="CB261" s="80"/>
      <c r="CC261" s="80"/>
    </row>
    <row r="262" spans="1:81">
      <c r="A262" s="80" t="s">
        <v>2156</v>
      </c>
      <c r="B262" s="80">
        <v>381</v>
      </c>
      <c r="C262" s="80">
        <v>7</v>
      </c>
      <c r="D262" s="80">
        <v>23</v>
      </c>
      <c r="E262" s="80">
        <v>2010</v>
      </c>
      <c r="F262" s="80" t="s">
        <v>86</v>
      </c>
      <c r="G262" s="80" t="s">
        <v>2149</v>
      </c>
      <c r="H262" s="80" t="s">
        <v>2150</v>
      </c>
      <c r="I262" s="177"/>
      <c r="J262" s="81">
        <v>4.6757461413740158</v>
      </c>
      <c r="K262" s="81">
        <v>1.1480000975856561</v>
      </c>
      <c r="L262" s="81">
        <v>3.2144169897133663</v>
      </c>
      <c r="M262" s="81">
        <v>7.7449244511539312</v>
      </c>
      <c r="N262" s="81">
        <v>11.748264969707186</v>
      </c>
      <c r="O262" s="81">
        <v>8.9254510166356287</v>
      </c>
      <c r="P262" s="81">
        <v>10.568514361971438</v>
      </c>
      <c r="Q262" s="81">
        <v>0.50607771364262377</v>
      </c>
      <c r="R262" s="81">
        <v>0</v>
      </c>
      <c r="S262" s="81">
        <v>0.83073406235351233</v>
      </c>
      <c r="T262" s="82"/>
      <c r="U262" s="81">
        <v>697347</v>
      </c>
      <c r="V262" s="81">
        <v>536</v>
      </c>
      <c r="W262" s="81">
        <v>63</v>
      </c>
      <c r="X262" s="81">
        <v>1648</v>
      </c>
      <c r="Y262" s="81">
        <v>2422</v>
      </c>
      <c r="Z262" s="81">
        <v>4533</v>
      </c>
      <c r="AA262" s="81">
        <v>2074</v>
      </c>
      <c r="AB262" s="81">
        <v>8318</v>
      </c>
      <c r="AC262" s="81">
        <v>0</v>
      </c>
      <c r="AD262" s="81">
        <v>0.83073406235351233</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3.9140000000000001</v>
      </c>
      <c r="BJ262" s="81">
        <v>0</v>
      </c>
      <c r="BK262" s="81">
        <v>0</v>
      </c>
      <c r="BL262" s="81">
        <v>0</v>
      </c>
      <c r="BM262" s="82"/>
      <c r="BN262" s="81">
        <v>0</v>
      </c>
      <c r="BO262" s="81">
        <v>0</v>
      </c>
      <c r="BP262" s="81">
        <v>1</v>
      </c>
      <c r="BQ262" s="81">
        <v>0</v>
      </c>
      <c r="BR262" s="81">
        <v>0</v>
      </c>
      <c r="BS262" s="81">
        <v>0</v>
      </c>
      <c r="BT262"/>
      <c r="BU262" s="80">
        <v>3.9140000000000001</v>
      </c>
      <c r="BV262" s="80">
        <v>0</v>
      </c>
      <c r="BW262" s="80">
        <v>0</v>
      </c>
      <c r="BX262" s="80">
        <v>0</v>
      </c>
      <c r="BY262" s="80">
        <v>0</v>
      </c>
      <c r="BZ262" s="80">
        <v>0</v>
      </c>
      <c r="CA262" s="80">
        <v>0</v>
      </c>
      <c r="CB262" s="80">
        <v>0</v>
      </c>
      <c r="CC262" s="80">
        <v>0</v>
      </c>
    </row>
    <row r="263" spans="1:81">
      <c r="A263" s="80" t="s">
        <v>2157</v>
      </c>
      <c r="B263" s="80">
        <v>382</v>
      </c>
      <c r="C263" s="80">
        <v>8</v>
      </c>
      <c r="D263" s="80">
        <v>23</v>
      </c>
      <c r="E263" s="80">
        <v>2011</v>
      </c>
      <c r="F263" s="80" t="s">
        <v>87</v>
      </c>
      <c r="G263" s="80" t="s">
        <v>2149</v>
      </c>
      <c r="H263" s="80" t="s">
        <v>2150</v>
      </c>
      <c r="I263" s="177"/>
      <c r="J263" s="81">
        <v>4.3940477196714323</v>
      </c>
      <c r="K263" s="81">
        <v>1.474760035238099</v>
      </c>
      <c r="L263" s="81">
        <v>2.5400802748676257</v>
      </c>
      <c r="M263" s="81">
        <v>8.7258652362373077</v>
      </c>
      <c r="N263" s="81">
        <v>13.479864094979025</v>
      </c>
      <c r="O263" s="81">
        <v>8.7703568765827669</v>
      </c>
      <c r="P263" s="81">
        <v>10.198770873446039</v>
      </c>
      <c r="Q263" s="81">
        <v>0.57188309521863689</v>
      </c>
      <c r="R263" s="81">
        <v>0</v>
      </c>
      <c r="S263" s="81">
        <v>1.2150672371577618</v>
      </c>
      <c r="T263" s="82"/>
      <c r="U263" s="81">
        <v>604765</v>
      </c>
      <c r="V263" s="81">
        <v>536</v>
      </c>
      <c r="W263" s="81">
        <v>63</v>
      </c>
      <c r="X263" s="81">
        <v>1648</v>
      </c>
      <c r="Y263" s="81">
        <v>2401</v>
      </c>
      <c r="Z263" s="81">
        <v>4551</v>
      </c>
      <c r="AA263" s="81">
        <v>2061</v>
      </c>
      <c r="AB263" s="81">
        <v>8149</v>
      </c>
      <c r="AC263" s="81">
        <v>0</v>
      </c>
      <c r="AD263" s="81">
        <v>1.2150672371577618</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4.2549999999999999</v>
      </c>
      <c r="BJ263" s="81">
        <v>0</v>
      </c>
      <c r="BK263" s="81">
        <v>0</v>
      </c>
      <c r="BL263" s="81">
        <v>0</v>
      </c>
      <c r="BM263" s="82"/>
      <c r="BN263" s="81">
        <v>0</v>
      </c>
      <c r="BO263" s="81">
        <v>0</v>
      </c>
      <c r="BP263" s="81">
        <v>1</v>
      </c>
      <c r="BQ263" s="81">
        <v>0</v>
      </c>
      <c r="BR263" s="81">
        <v>0</v>
      </c>
      <c r="BS263" s="81">
        <v>0</v>
      </c>
      <c r="BT263"/>
      <c r="BU263" s="80">
        <v>4.2549999999999999</v>
      </c>
      <c r="BV263" s="80">
        <v>0</v>
      </c>
      <c r="BW263" s="80">
        <v>0</v>
      </c>
      <c r="BX263" s="80">
        <v>0</v>
      </c>
      <c r="BY263" s="80">
        <v>0</v>
      </c>
      <c r="BZ263" s="80">
        <v>0</v>
      </c>
      <c r="CA263" s="80">
        <v>0</v>
      </c>
      <c r="CB263" s="80">
        <v>0</v>
      </c>
      <c r="CC263" s="80">
        <v>0</v>
      </c>
    </row>
    <row r="264" spans="1:81">
      <c r="A264" s="80" t="s">
        <v>2158</v>
      </c>
      <c r="B264" s="80">
        <v>383</v>
      </c>
      <c r="C264" s="80">
        <v>9</v>
      </c>
      <c r="D264" s="80">
        <v>23</v>
      </c>
      <c r="E264" s="80">
        <v>2012</v>
      </c>
      <c r="F264" s="80" t="s">
        <v>88</v>
      </c>
      <c r="G264" s="80" t="s">
        <v>2149</v>
      </c>
      <c r="H264" s="80" t="s">
        <v>2150</v>
      </c>
      <c r="I264" s="177"/>
      <c r="J264" s="81">
        <v>5.9811050198547422</v>
      </c>
      <c r="K264" s="81">
        <v>1.3842342083123687</v>
      </c>
      <c r="L264" s="81">
        <v>2.5018704848226241</v>
      </c>
      <c r="M264" s="81">
        <v>8.6937862636446894</v>
      </c>
      <c r="N264" s="81">
        <v>13.293552255882789</v>
      </c>
      <c r="O264" s="81">
        <v>8.6936934034344784</v>
      </c>
      <c r="P264" s="81">
        <v>10.017920660729098</v>
      </c>
      <c r="Q264" s="81">
        <v>0.61089146627241919</v>
      </c>
      <c r="R264" s="81">
        <v>0</v>
      </c>
      <c r="S264" s="81">
        <v>1.0163775100959409</v>
      </c>
      <c r="T264" s="82"/>
      <c r="U264" s="81">
        <v>725865</v>
      </c>
      <c r="V264" s="81">
        <v>536</v>
      </c>
      <c r="W264" s="81">
        <v>63</v>
      </c>
      <c r="X264" s="81">
        <v>1648</v>
      </c>
      <c r="Y264" s="81">
        <v>2375</v>
      </c>
      <c r="Z264" s="81">
        <v>4547</v>
      </c>
      <c r="AA264" s="81">
        <v>2013</v>
      </c>
      <c r="AB264" s="81">
        <v>8012</v>
      </c>
      <c r="AC264" s="81">
        <v>0</v>
      </c>
      <c r="AD264" s="81">
        <v>1.0163775100959409</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4.484</v>
      </c>
      <c r="BJ264" s="81">
        <v>0</v>
      </c>
      <c r="BK264" s="81">
        <v>0</v>
      </c>
      <c r="BL264" s="81">
        <v>0</v>
      </c>
      <c r="BM264" s="82"/>
      <c r="BN264" s="81">
        <v>0</v>
      </c>
      <c r="BO264" s="81">
        <v>0</v>
      </c>
      <c r="BP264" s="81">
        <v>1</v>
      </c>
      <c r="BQ264" s="81">
        <v>0</v>
      </c>
      <c r="BR264" s="81">
        <v>0</v>
      </c>
      <c r="BS264" s="81">
        <v>0</v>
      </c>
      <c r="BT264"/>
      <c r="BU264" s="80">
        <v>4.484</v>
      </c>
      <c r="BV264" s="80">
        <v>0</v>
      </c>
      <c r="BW264" s="80">
        <v>0</v>
      </c>
      <c r="BX264" s="80">
        <v>0</v>
      </c>
      <c r="BY264" s="80">
        <v>0</v>
      </c>
      <c r="BZ264" s="80">
        <v>0</v>
      </c>
      <c r="CA264" s="80">
        <v>0</v>
      </c>
      <c r="CB264" s="80">
        <v>0</v>
      </c>
      <c r="CC264" s="80">
        <v>0</v>
      </c>
    </row>
    <row r="265" spans="1:81">
      <c r="A265" s="80" t="s">
        <v>2159</v>
      </c>
      <c r="B265" s="80">
        <v>384</v>
      </c>
      <c r="C265" s="80">
        <v>10</v>
      </c>
      <c r="D265" s="80">
        <v>23</v>
      </c>
      <c r="E265" s="80">
        <v>2013</v>
      </c>
      <c r="F265" s="80" t="s">
        <v>89</v>
      </c>
      <c r="G265" s="80" t="s">
        <v>2149</v>
      </c>
      <c r="H265" s="80" t="s">
        <v>2150</v>
      </c>
      <c r="I265" s="177"/>
      <c r="J265" s="81">
        <v>5.7970069961835371</v>
      </c>
      <c r="K265" s="81">
        <v>1.1939826181308457</v>
      </c>
      <c r="L265" s="81">
        <v>2.2854903259156809</v>
      </c>
      <c r="M265" s="81">
        <v>8.3395367895535841</v>
      </c>
      <c r="N265" s="81">
        <v>14.027307555944446</v>
      </c>
      <c r="O265" s="81">
        <v>8.3697121719980352</v>
      </c>
      <c r="P265" s="81">
        <v>9.8208850148400018</v>
      </c>
      <c r="Q265" s="81">
        <v>0.61242915914929819</v>
      </c>
      <c r="R265" s="81">
        <v>0</v>
      </c>
      <c r="S265" s="81">
        <v>0.86481628205426209</v>
      </c>
      <c r="T265" s="82"/>
      <c r="U265" s="81">
        <v>689872</v>
      </c>
      <c r="V265" s="81">
        <v>536</v>
      </c>
      <c r="W265" s="81">
        <v>63</v>
      </c>
      <c r="X265" s="81">
        <v>1648</v>
      </c>
      <c r="Y265" s="81">
        <v>2379</v>
      </c>
      <c r="Z265" s="81">
        <v>4573</v>
      </c>
      <c r="AA265" s="81">
        <v>1966</v>
      </c>
      <c r="AB265" s="81">
        <v>7917</v>
      </c>
      <c r="AC265" s="81">
        <v>0</v>
      </c>
      <c r="AD265" s="81">
        <v>0.86481628205426209</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4.0529999999999999</v>
      </c>
      <c r="BJ265" s="81">
        <v>0</v>
      </c>
      <c r="BK265" s="81">
        <v>0</v>
      </c>
      <c r="BL265" s="81">
        <v>0</v>
      </c>
      <c r="BM265" s="82"/>
      <c r="BN265" s="81">
        <v>0</v>
      </c>
      <c r="BO265" s="81">
        <v>0</v>
      </c>
      <c r="BP265" s="81">
        <v>1</v>
      </c>
      <c r="BQ265" s="81">
        <v>0</v>
      </c>
      <c r="BR265" s="81">
        <v>0</v>
      </c>
      <c r="BS265" s="81">
        <v>0</v>
      </c>
      <c r="BT265"/>
      <c r="BU265" s="80">
        <v>4.0529999999999999</v>
      </c>
      <c r="BV265" s="80">
        <v>0</v>
      </c>
      <c r="BW265" s="80">
        <v>0</v>
      </c>
      <c r="BX265" s="80">
        <v>0</v>
      </c>
      <c r="BY265" s="80">
        <v>0</v>
      </c>
      <c r="BZ265" s="80">
        <v>0</v>
      </c>
      <c r="CA265" s="80">
        <v>0</v>
      </c>
      <c r="CB265" s="80">
        <v>0</v>
      </c>
      <c r="CC265" s="80">
        <v>0</v>
      </c>
    </row>
    <row r="266" spans="1:81">
      <c r="A266" s="80" t="s">
        <v>2160</v>
      </c>
      <c r="B266" s="80">
        <v>385</v>
      </c>
      <c r="C266" s="80">
        <v>11</v>
      </c>
      <c r="D266" s="80">
        <v>23</v>
      </c>
      <c r="E266" s="80">
        <v>2014</v>
      </c>
      <c r="F266" s="80" t="s">
        <v>90</v>
      </c>
      <c r="G266" s="80" t="s">
        <v>2149</v>
      </c>
      <c r="H266" s="80" t="s">
        <v>2150</v>
      </c>
      <c r="I266" s="177"/>
      <c r="J266" s="81">
        <v>5.5565040919582342</v>
      </c>
      <c r="K266" s="81">
        <v>0.98494386800667189</v>
      </c>
      <c r="L266" s="81">
        <v>1.4511000713041162</v>
      </c>
      <c r="M266" s="81">
        <v>6.6132522157303857</v>
      </c>
      <c r="N266" s="81">
        <v>12.187153156896098</v>
      </c>
      <c r="O266" s="81">
        <v>7.8842906084712867</v>
      </c>
      <c r="P266" s="81">
        <v>9.7112812312687549</v>
      </c>
      <c r="Q266" s="81">
        <v>0.57475809881858331</v>
      </c>
      <c r="R266" s="81">
        <v>0</v>
      </c>
      <c r="S266" s="81">
        <v>0.7936976966652749</v>
      </c>
      <c r="T266" s="82"/>
      <c r="U266" s="81">
        <v>791750</v>
      </c>
      <c r="V266" s="81">
        <v>404</v>
      </c>
      <c r="W266" s="81">
        <v>33</v>
      </c>
      <c r="X266" s="81">
        <v>1299</v>
      </c>
      <c r="Y266" s="81">
        <v>2368</v>
      </c>
      <c r="Z266" s="81">
        <v>4537</v>
      </c>
      <c r="AA266" s="81">
        <v>1934</v>
      </c>
      <c r="AB266" s="81">
        <v>7744</v>
      </c>
      <c r="AC266" s="81">
        <v>0</v>
      </c>
      <c r="AD266" s="81">
        <v>0.7936976966652749</v>
      </c>
      <c r="AE266" s="82"/>
      <c r="AF266" s="81">
        <v>7586063.9246124439</v>
      </c>
      <c r="AG266" s="81">
        <v>769938.32279244938</v>
      </c>
      <c r="AH266" s="81">
        <v>350972.71777412016</v>
      </c>
      <c r="AI266" s="81">
        <v>7718380.685295416</v>
      </c>
      <c r="AJ266" s="81">
        <v>14103527.385661766</v>
      </c>
      <c r="AK266" s="81">
        <v>0</v>
      </c>
      <c r="AL266" s="81">
        <v>0</v>
      </c>
      <c r="AM266" s="81">
        <v>1063135.4797432914</v>
      </c>
      <c r="AN266" s="81">
        <v>0</v>
      </c>
      <c r="AO266" s="81">
        <v>0</v>
      </c>
      <c r="AP266" s="82"/>
      <c r="AQ266" s="81">
        <v>22</v>
      </c>
      <c r="AR266" s="81">
        <v>1</v>
      </c>
      <c r="AS266" s="81">
        <v>0</v>
      </c>
      <c r="AT266" s="81">
        <v>0</v>
      </c>
      <c r="AU266" s="81">
        <v>0</v>
      </c>
      <c r="AV266" s="81">
        <v>0</v>
      </c>
      <c r="AW266" s="81" t="s">
        <v>564</v>
      </c>
      <c r="AX266" s="82"/>
      <c r="AY266" s="81">
        <v>100.7</v>
      </c>
      <c r="AZ266" s="81">
        <v>11</v>
      </c>
      <c r="BA266" s="81">
        <v>0</v>
      </c>
      <c r="BB266" s="81">
        <v>0</v>
      </c>
      <c r="BC266" s="81">
        <v>0</v>
      </c>
      <c r="BD266" s="81">
        <v>0</v>
      </c>
      <c r="BE266" s="81" t="s">
        <v>564</v>
      </c>
      <c r="BF266" s="82"/>
      <c r="BG266" s="81">
        <v>0</v>
      </c>
      <c r="BH266" s="81">
        <v>0</v>
      </c>
      <c r="BI266" s="81">
        <v>4.2759999999999998</v>
      </c>
      <c r="BJ266" s="81">
        <v>0</v>
      </c>
      <c r="BK266" s="81">
        <v>0</v>
      </c>
      <c r="BL266" s="81">
        <v>0</v>
      </c>
      <c r="BM266" s="82"/>
      <c r="BN266" s="81">
        <v>0</v>
      </c>
      <c r="BO266" s="81">
        <v>0</v>
      </c>
      <c r="BP266" s="81">
        <v>1</v>
      </c>
      <c r="BQ266" s="81">
        <v>0</v>
      </c>
      <c r="BR266" s="81">
        <v>0</v>
      </c>
      <c r="BS266" s="81">
        <v>0</v>
      </c>
      <c r="BT266"/>
      <c r="BU266" s="80">
        <v>4.2759999999999998</v>
      </c>
      <c r="BV266" s="80">
        <v>0</v>
      </c>
      <c r="BW266" s="80">
        <v>0</v>
      </c>
      <c r="BX266" s="80">
        <v>0</v>
      </c>
      <c r="BY266" s="80">
        <v>0</v>
      </c>
      <c r="BZ266" s="80">
        <v>0</v>
      </c>
      <c r="CA266" s="80">
        <v>0</v>
      </c>
      <c r="CB266" s="80">
        <v>0</v>
      </c>
      <c r="CC266" s="80">
        <v>0</v>
      </c>
    </row>
    <row r="267" spans="1:81">
      <c r="A267" s="80" t="s">
        <v>2161</v>
      </c>
      <c r="B267" s="80">
        <v>386</v>
      </c>
      <c r="C267" s="80">
        <v>12</v>
      </c>
      <c r="D267" s="80">
        <v>23</v>
      </c>
      <c r="E267" s="80">
        <v>2015</v>
      </c>
      <c r="F267" s="80" t="s">
        <v>91</v>
      </c>
      <c r="G267" s="80" t="s">
        <v>2149</v>
      </c>
      <c r="H267" s="80" t="s">
        <v>2150</v>
      </c>
      <c r="I267" s="177"/>
      <c r="J267" s="81">
        <v>5.6467224288888573</v>
      </c>
      <c r="K267" s="81">
        <v>0.99717674154426172</v>
      </c>
      <c r="L267" s="81">
        <v>1.4756766761725228</v>
      </c>
      <c r="M267" s="81">
        <v>6.7678068420052613</v>
      </c>
      <c r="N267" s="81">
        <v>10.883325579608021</v>
      </c>
      <c r="O267" s="81">
        <v>7.7505316993600779</v>
      </c>
      <c r="P267" s="81">
        <v>9.6234416086112482</v>
      </c>
      <c r="Q267" s="81">
        <v>0.55161570643732494</v>
      </c>
      <c r="R267" s="81">
        <v>0</v>
      </c>
      <c r="S267" s="81">
        <v>1.0000243450121999</v>
      </c>
      <c r="T267" s="82"/>
      <c r="U267" s="81">
        <v>790800</v>
      </c>
      <c r="V267" s="81">
        <v>404</v>
      </c>
      <c r="W267" s="81">
        <v>33</v>
      </c>
      <c r="X267" s="81">
        <v>1299</v>
      </c>
      <c r="Y267" s="81">
        <v>2354</v>
      </c>
      <c r="Z267" s="81">
        <v>4503</v>
      </c>
      <c r="AA267" s="81">
        <v>1915</v>
      </c>
      <c r="AB267" s="81">
        <v>7592</v>
      </c>
      <c r="AC267" s="81">
        <v>0</v>
      </c>
      <c r="AD267" s="81">
        <v>1.0000243450121999</v>
      </c>
      <c r="AE267" s="82"/>
      <c r="AF267" s="81">
        <v>7871252.0038385913</v>
      </c>
      <c r="AG267" s="81">
        <v>719619.05079775793</v>
      </c>
      <c r="AH267" s="81">
        <v>291666.34763383045</v>
      </c>
      <c r="AI267" s="81">
        <v>8706880.905656537</v>
      </c>
      <c r="AJ267" s="81">
        <v>13137622.729647039</v>
      </c>
      <c r="AK267" s="81">
        <v>0</v>
      </c>
      <c r="AL267" s="81">
        <v>0</v>
      </c>
      <c r="AM267" s="81">
        <v>1040451.7527577977</v>
      </c>
      <c r="AN267" s="81">
        <v>0</v>
      </c>
      <c r="AO267" s="81">
        <v>0</v>
      </c>
      <c r="AP267" s="82"/>
      <c r="AQ267" s="81">
        <v>24</v>
      </c>
      <c r="AR267" s="81">
        <v>1</v>
      </c>
      <c r="AS267" s="81">
        <v>0</v>
      </c>
      <c r="AT267" s="81">
        <v>0</v>
      </c>
      <c r="AU267" s="81">
        <v>0</v>
      </c>
      <c r="AV267" s="81">
        <v>0</v>
      </c>
      <c r="AW267" s="81" t="s">
        <v>564</v>
      </c>
      <c r="AX267" s="82"/>
      <c r="AY267" s="81">
        <v>114</v>
      </c>
      <c r="AZ267" s="81">
        <v>11</v>
      </c>
      <c r="BA267" s="81">
        <v>0</v>
      </c>
      <c r="BB267" s="81">
        <v>0</v>
      </c>
      <c r="BC267" s="81">
        <v>0</v>
      </c>
      <c r="BD267" s="81">
        <v>0</v>
      </c>
      <c r="BE267" s="81" t="s">
        <v>564</v>
      </c>
      <c r="BF267" s="82"/>
      <c r="BG267" s="81">
        <v>0</v>
      </c>
      <c r="BH267" s="81">
        <v>0</v>
      </c>
      <c r="BI267" s="81">
        <v>4.7699999999999996</v>
      </c>
      <c r="BJ267" s="81">
        <v>0</v>
      </c>
      <c r="BK267" s="81">
        <v>0</v>
      </c>
      <c r="BL267" s="81">
        <v>0</v>
      </c>
      <c r="BM267" s="82"/>
      <c r="BN267" s="81">
        <v>0</v>
      </c>
      <c r="BO267" s="81">
        <v>0</v>
      </c>
      <c r="BP267" s="81">
        <v>1</v>
      </c>
      <c r="BQ267" s="81">
        <v>0</v>
      </c>
      <c r="BR267" s="81">
        <v>0</v>
      </c>
      <c r="BS267" s="81">
        <v>0</v>
      </c>
      <c r="BT267"/>
      <c r="BU267" s="80">
        <v>4.7699999999999996</v>
      </c>
      <c r="BV267" s="80">
        <v>0</v>
      </c>
      <c r="BW267" s="80">
        <v>0</v>
      </c>
      <c r="BX267" s="80">
        <v>0</v>
      </c>
      <c r="BY267" s="80">
        <v>0</v>
      </c>
      <c r="BZ267" s="80">
        <v>0</v>
      </c>
      <c r="CA267" s="80">
        <v>0</v>
      </c>
      <c r="CB267" s="80">
        <v>0</v>
      </c>
      <c r="CC267" s="80">
        <v>0</v>
      </c>
    </row>
    <row r="268" spans="1:81">
      <c r="A268" s="80" t="s">
        <v>2162</v>
      </c>
      <c r="B268" s="80">
        <v>387</v>
      </c>
      <c r="C268" s="80">
        <v>13</v>
      </c>
      <c r="D268" s="80">
        <v>23</v>
      </c>
      <c r="E268" s="80">
        <v>2016</v>
      </c>
      <c r="F268" s="80" t="s">
        <v>92</v>
      </c>
      <c r="G268" s="80" t="s">
        <v>2149</v>
      </c>
      <c r="H268" s="80" t="s">
        <v>2150</v>
      </c>
      <c r="I268" s="177"/>
      <c r="J268" s="81">
        <v>5.725331071814268</v>
      </c>
      <c r="K268" s="81">
        <v>0.99583941432174949</v>
      </c>
      <c r="L268" s="81">
        <v>1.7228092638890193</v>
      </c>
      <c r="M268" s="81">
        <v>5.762001548506924</v>
      </c>
      <c r="N268" s="81">
        <v>10.775815524449317</v>
      </c>
      <c r="O268" s="81">
        <v>7.61560652930791</v>
      </c>
      <c r="P268" s="81">
        <v>9.4599316056162195</v>
      </c>
      <c r="Q268" s="81">
        <v>0.5231714302946241</v>
      </c>
      <c r="R268" s="81">
        <v>0</v>
      </c>
      <c r="S268" s="81">
        <v>0.95098444906374435</v>
      </c>
      <c r="T268" s="82"/>
      <c r="U268" s="81">
        <v>851984</v>
      </c>
      <c r="V268" s="81">
        <v>404</v>
      </c>
      <c r="W268" s="81">
        <v>33</v>
      </c>
      <c r="X268" s="81">
        <v>1299</v>
      </c>
      <c r="Y268" s="81">
        <v>2343</v>
      </c>
      <c r="Z268" s="81">
        <v>4479</v>
      </c>
      <c r="AA268" s="81">
        <v>1947</v>
      </c>
      <c r="AB268" s="81">
        <v>7407</v>
      </c>
      <c r="AC268" s="81">
        <v>0</v>
      </c>
      <c r="AD268" s="81">
        <v>0.95098444906374435</v>
      </c>
      <c r="AE268" s="82"/>
      <c r="AF268" s="81">
        <v>7979597.9927272135</v>
      </c>
      <c r="AG268" s="81">
        <v>696881.3395689195</v>
      </c>
      <c r="AH268" s="81">
        <v>259286.8507067</v>
      </c>
      <c r="AI268" s="81">
        <v>8074690.1242587594</v>
      </c>
      <c r="AJ268" s="81">
        <v>11744131.018199891</v>
      </c>
      <c r="AK268" s="81">
        <v>0</v>
      </c>
      <c r="AL268" s="81">
        <v>0</v>
      </c>
      <c r="AM268" s="81">
        <v>1015886.91056569</v>
      </c>
      <c r="AN268" s="81">
        <v>0</v>
      </c>
      <c r="AO268" s="81">
        <v>0</v>
      </c>
      <c r="AP268" s="82"/>
      <c r="AQ268" s="81">
        <v>26</v>
      </c>
      <c r="AR268" s="81">
        <v>1</v>
      </c>
      <c r="AS268" s="81">
        <v>0</v>
      </c>
      <c r="AT268" s="81">
        <v>0</v>
      </c>
      <c r="AU268" s="81">
        <v>0</v>
      </c>
      <c r="AV268" s="81">
        <v>0</v>
      </c>
      <c r="AW268" s="81" t="s">
        <v>564</v>
      </c>
      <c r="AX268" s="82"/>
      <c r="AY268" s="81">
        <v>125.1</v>
      </c>
      <c r="AZ268" s="81">
        <v>11</v>
      </c>
      <c r="BA268" s="81">
        <v>0</v>
      </c>
      <c r="BB268" s="81">
        <v>0</v>
      </c>
      <c r="BC268" s="81">
        <v>0</v>
      </c>
      <c r="BD268" s="81">
        <v>0</v>
      </c>
      <c r="BE268" s="81" t="s">
        <v>564</v>
      </c>
      <c r="BF268" s="82"/>
      <c r="BG268" s="81">
        <v>0</v>
      </c>
      <c r="BH268" s="81">
        <v>0</v>
      </c>
      <c r="BI268" s="81">
        <v>4.8529999999999998</v>
      </c>
      <c r="BJ268" s="81">
        <v>0</v>
      </c>
      <c r="BK268" s="81">
        <v>0</v>
      </c>
      <c r="BL268" s="81">
        <v>0</v>
      </c>
      <c r="BM268" s="82"/>
      <c r="BN268" s="81">
        <v>0</v>
      </c>
      <c r="BO268" s="81">
        <v>0</v>
      </c>
      <c r="BP268" s="81">
        <v>1</v>
      </c>
      <c r="BQ268" s="81">
        <v>0</v>
      </c>
      <c r="BR268" s="81">
        <v>0</v>
      </c>
      <c r="BS268" s="81">
        <v>0</v>
      </c>
      <c r="BT268"/>
      <c r="BU268" s="80">
        <v>4.8529999999999998</v>
      </c>
      <c r="BV268" s="80">
        <v>0</v>
      </c>
      <c r="BW268" s="80">
        <v>0</v>
      </c>
      <c r="BX268" s="80">
        <v>0</v>
      </c>
      <c r="BY268" s="80">
        <v>0</v>
      </c>
      <c r="BZ268" s="80">
        <v>0</v>
      </c>
      <c r="CA268" s="80">
        <v>0</v>
      </c>
      <c r="CB268" s="80">
        <v>0</v>
      </c>
      <c r="CC268" s="80">
        <v>0</v>
      </c>
    </row>
    <row r="269" spans="1:81">
      <c r="A269" s="80" t="s">
        <v>2163</v>
      </c>
      <c r="B269" s="80">
        <v>388</v>
      </c>
      <c r="C269" s="80">
        <v>14</v>
      </c>
      <c r="D269" s="80">
        <v>23</v>
      </c>
      <c r="E269" s="80">
        <v>2017</v>
      </c>
      <c r="F269" s="80" t="s">
        <v>71</v>
      </c>
      <c r="G269" s="80" t="s">
        <v>2149</v>
      </c>
      <c r="H269" s="80" t="s">
        <v>2150</v>
      </c>
      <c r="I269" s="177"/>
      <c r="J269" s="81">
        <v>5.2355903774333328</v>
      </c>
      <c r="K269" s="81">
        <v>0.95707475926228613</v>
      </c>
      <c r="L269" s="81">
        <v>1.5301366731622179</v>
      </c>
      <c r="M269" s="81">
        <v>4.9759863522798105</v>
      </c>
      <c r="N269" s="81">
        <v>11.426106312754683</v>
      </c>
      <c r="O269" s="81">
        <v>7.4796301478456124</v>
      </c>
      <c r="P269" s="81">
        <v>9.3034474436022325</v>
      </c>
      <c r="Q269" s="81">
        <v>0.49565788138656847</v>
      </c>
      <c r="R269" s="81">
        <v>0</v>
      </c>
      <c r="S269" s="81">
        <v>1.1427423960818013</v>
      </c>
      <c r="T269" s="82"/>
      <c r="U269" s="81">
        <v>898462.99999999988</v>
      </c>
      <c r="V269" s="81">
        <v>404</v>
      </c>
      <c r="W269" s="81">
        <v>33</v>
      </c>
      <c r="X269" s="81">
        <v>1299</v>
      </c>
      <c r="Y269" s="81">
        <v>2347</v>
      </c>
      <c r="Z269" s="81">
        <v>4472</v>
      </c>
      <c r="AA269" s="81">
        <v>1927</v>
      </c>
      <c r="AB269" s="81">
        <v>7257</v>
      </c>
      <c r="AC269" s="81">
        <v>0</v>
      </c>
      <c r="AD269" s="81">
        <v>1.1427423960818011</v>
      </c>
      <c r="AE269" s="82"/>
      <c r="AF269" s="81">
        <v>7544823.1525213569</v>
      </c>
      <c r="AG269" s="81">
        <v>682898.17038392369</v>
      </c>
      <c r="AH269" s="81">
        <v>308995.35086702689</v>
      </c>
      <c r="AI269" s="81">
        <v>7302077.7744801417</v>
      </c>
      <c r="AJ269" s="81">
        <v>13335947.13109188</v>
      </c>
      <c r="AK269" s="81">
        <v>0</v>
      </c>
      <c r="AL269" s="81">
        <v>0</v>
      </c>
      <c r="AM269" s="81">
        <v>996871.46394708904</v>
      </c>
      <c r="AN269" s="81">
        <v>0</v>
      </c>
      <c r="AO269" s="81">
        <v>0</v>
      </c>
      <c r="AP269" s="82"/>
      <c r="AQ269" s="81">
        <v>27</v>
      </c>
      <c r="AR269" s="81">
        <v>1</v>
      </c>
      <c r="AS269" s="81">
        <v>0</v>
      </c>
      <c r="AT269" s="81">
        <v>0</v>
      </c>
      <c r="AU269" s="81">
        <v>0</v>
      </c>
      <c r="AV269" s="81">
        <v>0</v>
      </c>
      <c r="AW269" s="81" t="s">
        <v>564</v>
      </c>
      <c r="AX269" s="82"/>
      <c r="AY269" s="81">
        <v>130.6</v>
      </c>
      <c r="AZ269" s="81">
        <v>11</v>
      </c>
      <c r="BA269" s="81">
        <v>0</v>
      </c>
      <c r="BB269" s="81">
        <v>0</v>
      </c>
      <c r="BC269" s="81">
        <v>0</v>
      </c>
      <c r="BD269" s="81">
        <v>0</v>
      </c>
      <c r="BE269" s="81" t="s">
        <v>564</v>
      </c>
      <c r="BF269" s="82"/>
      <c r="BG269" s="81">
        <v>0</v>
      </c>
      <c r="BH269" s="81">
        <v>0</v>
      </c>
      <c r="BI269" s="81">
        <v>5.0359999999999996</v>
      </c>
      <c r="BJ269" s="81">
        <v>0</v>
      </c>
      <c r="BK269" s="81">
        <v>0</v>
      </c>
      <c r="BL269" s="81">
        <v>0</v>
      </c>
      <c r="BM269" s="82"/>
      <c r="BN269" s="81">
        <v>0</v>
      </c>
      <c r="BO269" s="81">
        <v>0</v>
      </c>
      <c r="BP269" s="81">
        <v>1</v>
      </c>
      <c r="BQ269" s="81">
        <v>0</v>
      </c>
      <c r="BR269" s="81">
        <v>0</v>
      </c>
      <c r="BS269" s="81">
        <v>0</v>
      </c>
      <c r="BT269"/>
      <c r="BU269" s="80">
        <v>5.0359999999999996</v>
      </c>
      <c r="BV269" s="80">
        <v>0</v>
      </c>
      <c r="BW269" s="80">
        <v>0</v>
      </c>
      <c r="BX269" s="80">
        <v>0</v>
      </c>
      <c r="BY269" s="80">
        <v>0</v>
      </c>
      <c r="BZ269" s="80">
        <v>0</v>
      </c>
      <c r="CA269" s="80">
        <v>0</v>
      </c>
      <c r="CB269" s="80">
        <v>0</v>
      </c>
      <c r="CC269" s="80">
        <v>0</v>
      </c>
    </row>
    <row r="270" spans="1:81">
      <c r="A270" s="80" t="s">
        <v>2164</v>
      </c>
      <c r="B270" s="80">
        <v>389</v>
      </c>
      <c r="C270" s="80">
        <v>15</v>
      </c>
      <c r="D270" s="80">
        <v>23</v>
      </c>
      <c r="E270" s="80">
        <v>2018</v>
      </c>
      <c r="F270" s="80" t="s">
        <v>93</v>
      </c>
      <c r="G270" s="80" t="s">
        <v>2149</v>
      </c>
      <c r="H270" s="80" t="s">
        <v>2150</v>
      </c>
      <c r="I270" s="177"/>
      <c r="J270" s="81">
        <v>5.5598411965656274</v>
      </c>
      <c r="K270" s="81">
        <v>0.90870326455411266</v>
      </c>
      <c r="L270" s="81">
        <v>1.411994783496251</v>
      </c>
      <c r="M270" s="81">
        <v>5.0275250976100248</v>
      </c>
      <c r="N270" s="81">
        <v>10.310667441003565</v>
      </c>
      <c r="O270" s="81">
        <v>7.2882293932280593</v>
      </c>
      <c r="P270" s="81">
        <v>9.1964990640059892</v>
      </c>
      <c r="Q270" s="81">
        <v>0.4518962954143167</v>
      </c>
      <c r="R270" s="81">
        <v>0</v>
      </c>
      <c r="S270" s="81">
        <v>1.1848873494713335</v>
      </c>
      <c r="T270" s="82"/>
      <c r="U270" s="81">
        <v>906448</v>
      </c>
      <c r="V270" s="81">
        <v>404</v>
      </c>
      <c r="W270" s="81">
        <v>33</v>
      </c>
      <c r="X270" s="81">
        <v>1299</v>
      </c>
      <c r="Y270" s="81">
        <v>2351</v>
      </c>
      <c r="Z270" s="81">
        <v>4441</v>
      </c>
      <c r="AA270" s="81">
        <v>1924</v>
      </c>
      <c r="AB270" s="81">
        <v>7130</v>
      </c>
      <c r="AC270" s="81">
        <v>0</v>
      </c>
      <c r="AD270" s="81">
        <v>1.184887349471333</v>
      </c>
      <c r="AE270" s="82"/>
      <c r="AF270" s="81">
        <v>7959051.8557480955</v>
      </c>
      <c r="AG270" s="81">
        <v>606933.3484906737</v>
      </c>
      <c r="AH270" s="81">
        <v>293202.54604164098</v>
      </c>
      <c r="AI270" s="81">
        <v>7223983.6764221583</v>
      </c>
      <c r="AJ270" s="81">
        <v>12550802.1463563</v>
      </c>
      <c r="AK270" s="81">
        <v>0</v>
      </c>
      <c r="AL270" s="81">
        <v>0</v>
      </c>
      <c r="AM270" s="81">
        <v>981452.41937405639</v>
      </c>
      <c r="AN270" s="81">
        <v>0</v>
      </c>
      <c r="AO270" s="81">
        <v>0</v>
      </c>
      <c r="AP270" s="82"/>
      <c r="AQ270" s="81">
        <v>30</v>
      </c>
      <c r="AR270" s="81">
        <v>1</v>
      </c>
      <c r="AS270" s="81">
        <v>0</v>
      </c>
      <c r="AT270" s="81">
        <v>0</v>
      </c>
      <c r="AU270" s="81">
        <v>0</v>
      </c>
      <c r="AV270" s="81">
        <v>0</v>
      </c>
      <c r="AW270" s="81" t="s">
        <v>564</v>
      </c>
      <c r="AX270" s="82"/>
      <c r="AY270" s="81">
        <v>145.5</v>
      </c>
      <c r="AZ270" s="81">
        <v>11</v>
      </c>
      <c r="BA270" s="81">
        <v>0</v>
      </c>
      <c r="BB270" s="81">
        <v>0</v>
      </c>
      <c r="BC270" s="81">
        <v>0</v>
      </c>
      <c r="BD270" s="81">
        <v>0</v>
      </c>
      <c r="BE270" s="81" t="s">
        <v>564</v>
      </c>
      <c r="BF270" s="82"/>
      <c r="BG270" s="81">
        <v>0</v>
      </c>
      <c r="BH270" s="81">
        <v>0</v>
      </c>
      <c r="BI270" s="81">
        <v>0</v>
      </c>
      <c r="BJ270" s="81">
        <v>0</v>
      </c>
      <c r="BK270" s="81">
        <v>0</v>
      </c>
      <c r="BL270" s="81">
        <v>0</v>
      </c>
      <c r="BM270" s="82"/>
      <c r="BN270" s="81">
        <v>0</v>
      </c>
      <c r="BO270" s="81">
        <v>0</v>
      </c>
      <c r="BP270" s="81">
        <v>0</v>
      </c>
      <c r="BQ270" s="81">
        <v>0</v>
      </c>
      <c r="BR270" s="81">
        <v>0</v>
      </c>
      <c r="BS270" s="81">
        <v>0</v>
      </c>
      <c r="BT270"/>
      <c r="BU270" s="80">
        <v>0</v>
      </c>
      <c r="BV270" s="80">
        <v>0</v>
      </c>
      <c r="BW270" s="80">
        <v>0</v>
      </c>
      <c r="BX270" s="80">
        <v>0</v>
      </c>
      <c r="BY270" s="80">
        <v>0</v>
      </c>
      <c r="BZ270" s="80">
        <v>0</v>
      </c>
      <c r="CA270" s="80">
        <v>0</v>
      </c>
      <c r="CB270" s="80">
        <v>0</v>
      </c>
      <c r="CC270" s="80">
        <v>0</v>
      </c>
    </row>
    <row r="271" spans="1:81">
      <c r="A271" s="80" t="s">
        <v>2165</v>
      </c>
      <c r="B271" s="80">
        <v>390</v>
      </c>
      <c r="C271" s="80">
        <v>16</v>
      </c>
      <c r="D271" s="80">
        <v>23</v>
      </c>
      <c r="E271" s="80">
        <v>2019</v>
      </c>
      <c r="F271" s="80" t="s">
        <v>73</v>
      </c>
      <c r="G271" s="80" t="s">
        <v>2149</v>
      </c>
      <c r="H271" s="80" t="s">
        <v>2150</v>
      </c>
      <c r="I271" s="177"/>
      <c r="J271" s="81">
        <v>4.0213184200295187</v>
      </c>
      <c r="K271" s="81">
        <v>0.84038509739382783</v>
      </c>
      <c r="L271" s="81">
        <v>1.4263153358673344</v>
      </c>
      <c r="M271" s="81">
        <v>4.9300655579525836</v>
      </c>
      <c r="N271" s="81">
        <v>9.89634159891712</v>
      </c>
      <c r="O271" s="81">
        <v>7.005622938473782</v>
      </c>
      <c r="P271" s="81">
        <v>8.740912489069423</v>
      </c>
      <c r="Q271" s="81">
        <v>0.42856754599989799</v>
      </c>
      <c r="R271" s="81">
        <v>0</v>
      </c>
      <c r="S271" s="81">
        <v>0.93808652735107478</v>
      </c>
      <c r="T271" s="82"/>
      <c r="U271" s="81">
        <v>750435</v>
      </c>
      <c r="V271" s="81">
        <v>404</v>
      </c>
      <c r="W271" s="81">
        <v>33</v>
      </c>
      <c r="X271" s="81">
        <v>1299</v>
      </c>
      <c r="Y271" s="81">
        <v>2348</v>
      </c>
      <c r="Z271" s="81">
        <v>4386</v>
      </c>
      <c r="AA271" s="81">
        <v>1815</v>
      </c>
      <c r="AB271" s="81">
        <v>6945</v>
      </c>
      <c r="AC271" s="81">
        <v>0</v>
      </c>
      <c r="AD271" s="81">
        <v>0.93808652735107478</v>
      </c>
      <c r="AE271" s="82"/>
      <c r="AF271" s="81">
        <v>5802632.5705138668</v>
      </c>
      <c r="AG271" s="81">
        <v>587161.94663244823</v>
      </c>
      <c r="AH271" s="81">
        <v>311532.44503190409</v>
      </c>
      <c r="AI271" s="81">
        <v>7303506.6705044908</v>
      </c>
      <c r="AJ271" s="81">
        <v>12172676.985018805</v>
      </c>
      <c r="AK271" s="81">
        <v>0</v>
      </c>
      <c r="AL271" s="81">
        <v>0</v>
      </c>
      <c r="AM271" s="81">
        <v>945856.71806799155</v>
      </c>
      <c r="AN271" s="81">
        <v>0</v>
      </c>
      <c r="AO271" s="81">
        <v>0</v>
      </c>
      <c r="AP271" s="82"/>
      <c r="AQ271" s="81">
        <v>33</v>
      </c>
      <c r="AR271" s="81">
        <v>1</v>
      </c>
      <c r="AS271" s="81">
        <v>0</v>
      </c>
      <c r="AT271" s="81">
        <v>0</v>
      </c>
      <c r="AU271" s="81">
        <v>0</v>
      </c>
      <c r="AV271" s="81">
        <v>0</v>
      </c>
      <c r="AW271" s="81" t="s">
        <v>564</v>
      </c>
      <c r="AX271" s="82"/>
      <c r="AY271" s="81">
        <v>158.9</v>
      </c>
      <c r="AZ271" s="81">
        <v>11</v>
      </c>
      <c r="BA271" s="81">
        <v>0</v>
      </c>
      <c r="BB271" s="81">
        <v>0</v>
      </c>
      <c r="BC271" s="81">
        <v>0</v>
      </c>
      <c r="BD271" s="81">
        <v>0</v>
      </c>
      <c r="BE271" s="81" t="s">
        <v>564</v>
      </c>
      <c r="BF271" s="82"/>
      <c r="BG271" s="81">
        <v>0</v>
      </c>
      <c r="BH271" s="81">
        <v>0</v>
      </c>
      <c r="BI271" s="81">
        <v>3.4169999999999998</v>
      </c>
      <c r="BJ271" s="81">
        <v>0</v>
      </c>
      <c r="BK271" s="81">
        <v>0</v>
      </c>
      <c r="BL271" s="81">
        <v>0</v>
      </c>
      <c r="BM271" s="82"/>
      <c r="BN271" s="81">
        <v>0</v>
      </c>
      <c r="BO271" s="81">
        <v>0</v>
      </c>
      <c r="BP271" s="81">
        <v>1</v>
      </c>
      <c r="BQ271" s="81">
        <v>0</v>
      </c>
      <c r="BR271" s="81">
        <v>0</v>
      </c>
      <c r="BS271" s="81">
        <v>0</v>
      </c>
      <c r="BT271"/>
      <c r="BU271" s="80">
        <v>3.4169999999999998</v>
      </c>
      <c r="BV271" s="80">
        <v>0</v>
      </c>
      <c r="BW271" s="80">
        <v>0</v>
      </c>
      <c r="BX271" s="80">
        <v>0</v>
      </c>
      <c r="BY271" s="80">
        <v>0</v>
      </c>
      <c r="BZ271" s="80">
        <v>0</v>
      </c>
      <c r="CA271" s="80">
        <v>0</v>
      </c>
      <c r="CB271" s="80">
        <v>0</v>
      </c>
      <c r="CC271" s="80">
        <v>0</v>
      </c>
    </row>
    <row r="272" spans="1:81">
      <c r="A272" s="80" t="s">
        <v>2166</v>
      </c>
      <c r="B272" s="80">
        <v>391</v>
      </c>
      <c r="C272" s="80">
        <v>17</v>
      </c>
      <c r="D272" s="80">
        <v>23</v>
      </c>
      <c r="E272" s="80">
        <v>2020</v>
      </c>
      <c r="F272" s="80" t="s">
        <v>218</v>
      </c>
      <c r="G272" s="80" t="s">
        <v>2149</v>
      </c>
      <c r="H272" s="80" t="s">
        <v>2150</v>
      </c>
      <c r="I272" s="177"/>
      <c r="J272" s="81">
        <v>3.6924532198595181</v>
      </c>
      <c r="K272" s="81">
        <v>0.92704550031285604</v>
      </c>
      <c r="L272" s="81">
        <v>0.64983283395679137</v>
      </c>
      <c r="M272" s="81">
        <v>4.7419281740223509</v>
      </c>
      <c r="N272" s="81">
        <v>9.072983781583174</v>
      </c>
      <c r="O272" s="81">
        <v>6.1421153020057</v>
      </c>
      <c r="P272" s="81">
        <v>8.2933684569989019</v>
      </c>
      <c r="Q272" s="81">
        <v>0.3959966567865621</v>
      </c>
      <c r="R272" s="81">
        <v>0</v>
      </c>
      <c r="S272" s="81">
        <v>0.80665454015999993</v>
      </c>
      <c r="T272" s="82"/>
      <c r="U272" s="81">
        <v>711997</v>
      </c>
      <c r="V272" s="81">
        <v>394</v>
      </c>
      <c r="W272" s="81">
        <v>19</v>
      </c>
      <c r="X272" s="81">
        <v>1271</v>
      </c>
      <c r="Y272" s="81">
        <v>2314</v>
      </c>
      <c r="Z272" s="81">
        <v>4389</v>
      </c>
      <c r="AA272" s="81">
        <v>1871</v>
      </c>
      <c r="AB272" s="81">
        <v>6716</v>
      </c>
      <c r="AC272" s="81">
        <v>0</v>
      </c>
      <c r="AD272" s="81">
        <v>0.80665454015999993</v>
      </c>
      <c r="AE272" s="82"/>
      <c r="AF272" s="81">
        <v>5770831.3039932633</v>
      </c>
      <c r="AG272" s="81">
        <v>628160.97085027292</v>
      </c>
      <c r="AH272" s="81">
        <v>160740.60383859702</v>
      </c>
      <c r="AI272" s="81">
        <v>7471244.8727210853</v>
      </c>
      <c r="AJ272" s="81">
        <v>12243194.795703052</v>
      </c>
      <c r="AK272" s="81"/>
      <c r="AL272" s="81"/>
      <c r="AM272" s="81">
        <v>876512.61631627602</v>
      </c>
      <c r="AN272" s="81"/>
      <c r="AO272" s="81"/>
      <c r="AP272" s="82"/>
      <c r="AQ272" s="81">
        <v>33</v>
      </c>
      <c r="AR272" s="81">
        <v>1</v>
      </c>
      <c r="AS272" s="81">
        <v>0</v>
      </c>
      <c r="AT272" s="81">
        <v>0</v>
      </c>
      <c r="AU272" s="81">
        <v>0</v>
      </c>
      <c r="AV272" s="81">
        <v>0</v>
      </c>
      <c r="AW272" s="81">
        <v>0</v>
      </c>
      <c r="AX272" s="82"/>
      <c r="AY272" s="81">
        <v>159.30000000000001</v>
      </c>
      <c r="AZ272" s="81">
        <v>11</v>
      </c>
      <c r="BA272" s="81">
        <v>0</v>
      </c>
      <c r="BB272" s="81">
        <v>0</v>
      </c>
      <c r="BC272" s="81">
        <v>0</v>
      </c>
      <c r="BD272" s="81">
        <v>0</v>
      </c>
      <c r="BE272" s="81">
        <v>0</v>
      </c>
      <c r="BF272" s="82"/>
      <c r="BG272" s="81">
        <v>0</v>
      </c>
      <c r="BH272" s="81">
        <v>0</v>
      </c>
      <c r="BI272" s="81">
        <v>3.2360000000000002</v>
      </c>
      <c r="BJ272" s="81">
        <v>0</v>
      </c>
      <c r="BK272" s="81">
        <v>0</v>
      </c>
      <c r="BL272" s="81">
        <v>0</v>
      </c>
      <c r="BM272" s="82"/>
      <c r="BN272" s="81">
        <v>0</v>
      </c>
      <c r="BO272" s="81">
        <v>0</v>
      </c>
      <c r="BP272" s="81">
        <v>1</v>
      </c>
      <c r="BQ272" s="81">
        <v>0</v>
      </c>
      <c r="BR272" s="81">
        <v>0</v>
      </c>
      <c r="BS272" s="81">
        <v>0</v>
      </c>
      <c r="BT272"/>
      <c r="BU272" s="80">
        <v>3.2360000000000002</v>
      </c>
      <c r="BV272" s="80">
        <v>0</v>
      </c>
      <c r="BW272" s="80">
        <v>0</v>
      </c>
      <c r="BX272" s="80">
        <v>0</v>
      </c>
      <c r="BY272" s="80">
        <v>0</v>
      </c>
      <c r="BZ272" s="80">
        <v>0</v>
      </c>
      <c r="CA272" s="80">
        <v>0</v>
      </c>
      <c r="CB272" s="80">
        <v>0</v>
      </c>
      <c r="CC272" s="80">
        <v>0</v>
      </c>
    </row>
    <row r="273" spans="1:81">
      <c r="A273" s="80" t="s">
        <v>2167</v>
      </c>
      <c r="B273" s="80">
        <v>391</v>
      </c>
      <c r="C273" s="80">
        <v>18</v>
      </c>
      <c r="D273" s="80">
        <v>23</v>
      </c>
      <c r="E273" s="80">
        <v>2021</v>
      </c>
      <c r="F273" s="80" t="s">
        <v>75</v>
      </c>
      <c r="G273" s="174" t="s">
        <v>2149</v>
      </c>
      <c r="H273" s="80" t="s">
        <v>2150</v>
      </c>
      <c r="I273" s="177"/>
      <c r="J273" s="81">
        <v>3.2997054342861438</v>
      </c>
      <c r="K273" s="81">
        <v>0.96538768078756143</v>
      </c>
      <c r="L273" s="81">
        <v>0.56461400322061206</v>
      </c>
      <c r="M273" s="81">
        <v>4.9563097990340763</v>
      </c>
      <c r="N273" s="81">
        <v>8.9854989840860586</v>
      </c>
      <c r="O273" s="81">
        <v>5.8699050553570089</v>
      </c>
      <c r="P273" s="81">
        <v>8.4133353287059194</v>
      </c>
      <c r="Q273" s="81">
        <v>0.38893412395103755</v>
      </c>
      <c r="R273" s="81">
        <v>0</v>
      </c>
      <c r="S273" s="81">
        <v>0.80989799900354853</v>
      </c>
      <c r="T273" s="82"/>
      <c r="U273" s="81">
        <v>689681</v>
      </c>
      <c r="V273" s="81">
        <v>394</v>
      </c>
      <c r="W273" s="81">
        <v>19</v>
      </c>
      <c r="X273" s="81">
        <v>1271</v>
      </c>
      <c r="Y273" s="81">
        <v>2269</v>
      </c>
      <c r="Z273" s="81">
        <v>4319</v>
      </c>
      <c r="AA273" s="81">
        <v>1851</v>
      </c>
      <c r="AB273" s="81">
        <v>6518</v>
      </c>
      <c r="AC273" s="81">
        <v>0</v>
      </c>
      <c r="AD273" s="81">
        <v>0.80989799900354853</v>
      </c>
      <c r="AE273" s="82"/>
      <c r="AF273" s="81">
        <v>4970251.9671905097</v>
      </c>
      <c r="AG273" s="81">
        <v>637270.59485711402</v>
      </c>
      <c r="AH273" s="81">
        <v>126279.96651816797</v>
      </c>
      <c r="AI273" s="81">
        <v>7673955.4660473028</v>
      </c>
      <c r="AJ273" s="81">
        <v>11587596.541923584</v>
      </c>
      <c r="AK273" s="81">
        <v>0</v>
      </c>
      <c r="AL273" s="81">
        <v>0</v>
      </c>
      <c r="AM273" s="81">
        <v>855578.02073125949</v>
      </c>
      <c r="AN273" s="81">
        <v>0</v>
      </c>
      <c r="AO273" s="81">
        <v>0</v>
      </c>
      <c r="AP273" s="82"/>
      <c r="AQ273" s="81">
        <v>34</v>
      </c>
      <c r="AR273" s="81">
        <v>1</v>
      </c>
      <c r="AS273" s="81">
        <v>0</v>
      </c>
      <c r="AT273" s="81">
        <v>0</v>
      </c>
      <c r="AU273" s="81">
        <v>0</v>
      </c>
      <c r="AV273" s="81">
        <v>0</v>
      </c>
      <c r="AW273" s="81"/>
      <c r="AX273" s="82"/>
      <c r="AY273" s="81">
        <v>161.80000000000001</v>
      </c>
      <c r="AZ273" s="81">
        <v>11</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2168</v>
      </c>
      <c r="B274" s="80">
        <v>391</v>
      </c>
      <c r="C274" s="80">
        <v>19</v>
      </c>
      <c r="D274" s="80">
        <v>23</v>
      </c>
      <c r="E274" s="80">
        <v>2022</v>
      </c>
      <c r="F274" s="80" t="s">
        <v>568</v>
      </c>
      <c r="G274" s="174" t="s">
        <v>2149</v>
      </c>
      <c r="H274" s="80" t="s">
        <v>2150</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36</v>
      </c>
      <c r="AR274" s="81">
        <v>1</v>
      </c>
      <c r="AS274" s="81">
        <v>0</v>
      </c>
      <c r="AT274" s="81">
        <v>0</v>
      </c>
      <c r="AU274" s="81">
        <v>0</v>
      </c>
      <c r="AV274" s="81">
        <v>0</v>
      </c>
      <c r="AW274" s="81"/>
      <c r="AX274" s="82"/>
      <c r="AY274" s="81">
        <v>170.70000000000002</v>
      </c>
      <c r="AZ274" s="81">
        <v>11</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2169</v>
      </c>
      <c r="B275" s="80">
        <v>341</v>
      </c>
      <c r="C275" s="80">
        <v>1</v>
      </c>
      <c r="D275" s="80">
        <v>21</v>
      </c>
      <c r="E275" s="80">
        <v>1990</v>
      </c>
      <c r="F275" s="80" t="s">
        <v>562</v>
      </c>
      <c r="G275" s="80" t="s">
        <v>2170</v>
      </c>
      <c r="H275" s="80" t="s">
        <v>2171</v>
      </c>
      <c r="I275" s="177"/>
      <c r="J275" s="81">
        <v>18.471285786990371</v>
      </c>
      <c r="K275" s="81">
        <v>1.0922125969572092</v>
      </c>
      <c r="L275" s="81">
        <v>3.8082366377054355</v>
      </c>
      <c r="M275" s="81">
        <v>1.9833987997535993</v>
      </c>
      <c r="N275" s="81">
        <v>4.8659403696139281</v>
      </c>
      <c r="O275" s="81">
        <v>5.7863659998281181</v>
      </c>
      <c r="P275" s="81">
        <v>8.5580933340619012</v>
      </c>
      <c r="Q275" s="81">
        <v>0.46998746636361666</v>
      </c>
      <c r="R275" s="81">
        <v>0</v>
      </c>
      <c r="S275" s="81">
        <v>0.46301419220382711</v>
      </c>
      <c r="T275" s="82"/>
      <c r="U275" s="81">
        <v>1920707</v>
      </c>
      <c r="V275" s="81">
        <v>336</v>
      </c>
      <c r="W275" s="81">
        <v>43</v>
      </c>
      <c r="X275" s="81">
        <v>684</v>
      </c>
      <c r="Y275" s="81">
        <v>1667</v>
      </c>
      <c r="Z275" s="81">
        <v>2380</v>
      </c>
      <c r="AA275" s="81">
        <v>2078</v>
      </c>
      <c r="AB275" s="81">
        <v>7631</v>
      </c>
      <c r="AC275" s="81">
        <v>0</v>
      </c>
      <c r="AD275" s="81">
        <v>0.46301419220382711</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2172</v>
      </c>
      <c r="B276" s="80">
        <v>342</v>
      </c>
      <c r="C276" s="80">
        <v>2</v>
      </c>
      <c r="D276" s="80">
        <v>21</v>
      </c>
      <c r="E276" s="80">
        <v>2005</v>
      </c>
      <c r="F276" s="80" t="s">
        <v>565</v>
      </c>
      <c r="G276" s="80" t="s">
        <v>2170</v>
      </c>
      <c r="H276" s="80" t="s">
        <v>2171</v>
      </c>
      <c r="I276" s="177"/>
      <c r="J276" s="81">
        <v>46.251764728006648</v>
      </c>
      <c r="K276" s="81">
        <v>1.3828201520765497</v>
      </c>
      <c r="L276" s="81">
        <v>3.6016025054360741</v>
      </c>
      <c r="M276" s="81">
        <v>7.1499494006259079</v>
      </c>
      <c r="N276" s="81">
        <v>8.977630932063196</v>
      </c>
      <c r="O276" s="81">
        <v>9.1624181144273074</v>
      </c>
      <c r="P276" s="81">
        <v>10.585336684412034</v>
      </c>
      <c r="Q276" s="81">
        <v>0.44981452009237244</v>
      </c>
      <c r="R276" s="81">
        <v>0</v>
      </c>
      <c r="S276" s="81">
        <v>0.33845731834276399</v>
      </c>
      <c r="T276" s="82"/>
      <c r="U276" s="81">
        <v>5006095</v>
      </c>
      <c r="V276" s="81">
        <v>527</v>
      </c>
      <c r="W276" s="81">
        <v>43</v>
      </c>
      <c r="X276" s="81">
        <v>1157</v>
      </c>
      <c r="Y276" s="81">
        <v>1981</v>
      </c>
      <c r="Z276" s="81">
        <v>4361</v>
      </c>
      <c r="AA276" s="81">
        <v>2105</v>
      </c>
      <c r="AB276" s="81">
        <v>7635</v>
      </c>
      <c r="AC276" s="81">
        <v>0</v>
      </c>
      <c r="AD276" s="81">
        <v>0.33845731834276399</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2173</v>
      </c>
      <c r="B277" s="80">
        <v>343</v>
      </c>
      <c r="C277" s="80">
        <v>3</v>
      </c>
      <c r="D277" s="80">
        <v>21</v>
      </c>
      <c r="E277" s="80">
        <v>2006</v>
      </c>
      <c r="F277" s="80" t="s">
        <v>566</v>
      </c>
      <c r="G277" s="80" t="s">
        <v>2170</v>
      </c>
      <c r="H277" s="80" t="s">
        <v>2171</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2174</v>
      </c>
      <c r="B278" s="80">
        <v>344</v>
      </c>
      <c r="C278" s="80">
        <v>4</v>
      </c>
      <c r="D278" s="80">
        <v>21</v>
      </c>
      <c r="E278" s="80">
        <v>2007</v>
      </c>
      <c r="F278" s="80" t="s">
        <v>567</v>
      </c>
      <c r="G278" s="80" t="s">
        <v>2170</v>
      </c>
      <c r="H278" s="80" t="s">
        <v>2171</v>
      </c>
      <c r="I278" s="177"/>
      <c r="J278" s="81">
        <v>46.340910976237552</v>
      </c>
      <c r="K278" s="81">
        <v>0.90110791368379006</v>
      </c>
      <c r="L278" s="81">
        <v>4.8115450833722493</v>
      </c>
      <c r="M278" s="81">
        <v>6.2228599664923419</v>
      </c>
      <c r="N278" s="81">
        <v>9.3715355949162813</v>
      </c>
      <c r="O278" s="81">
        <v>8.7875437106854015</v>
      </c>
      <c r="P278" s="81">
        <v>10.606203429375428</v>
      </c>
      <c r="Q278" s="81">
        <v>0.46871095759432846</v>
      </c>
      <c r="R278" s="81">
        <v>0</v>
      </c>
      <c r="S278" s="81">
        <v>0.4225134574923165</v>
      </c>
      <c r="T278" s="82"/>
      <c r="U278" s="81">
        <v>5918275</v>
      </c>
      <c r="V278" s="81">
        <v>359</v>
      </c>
      <c r="W278" s="81">
        <v>72</v>
      </c>
      <c r="X278" s="81">
        <v>1356</v>
      </c>
      <c r="Y278" s="81">
        <v>2028</v>
      </c>
      <c r="Z278" s="81">
        <v>4348</v>
      </c>
      <c r="AA278" s="81">
        <v>2077</v>
      </c>
      <c r="AB278" s="81">
        <v>7535</v>
      </c>
      <c r="AC278" s="81">
        <v>0</v>
      </c>
      <c r="AD278" s="81">
        <v>0.4225134574923165</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2175</v>
      </c>
      <c r="B279" s="80">
        <v>345</v>
      </c>
      <c r="C279" s="80">
        <v>5</v>
      </c>
      <c r="D279" s="80">
        <v>21</v>
      </c>
      <c r="E279" s="80">
        <v>2008</v>
      </c>
      <c r="F279" s="80" t="s">
        <v>84</v>
      </c>
      <c r="G279" s="80" t="s">
        <v>2170</v>
      </c>
      <c r="H279" s="80" t="s">
        <v>2171</v>
      </c>
      <c r="I279" s="177"/>
      <c r="J279" s="81">
        <v>48.735598887361711</v>
      </c>
      <c r="K279" s="81">
        <v>0.71389740521826917</v>
      </c>
      <c r="L279" s="81">
        <v>4.7005058534028539</v>
      </c>
      <c r="M279" s="81">
        <v>6.9733838042089893</v>
      </c>
      <c r="N279" s="81">
        <v>9.0038619768195627</v>
      </c>
      <c r="O279" s="81">
        <v>8.6594441141840264</v>
      </c>
      <c r="P279" s="81">
        <v>10.298276546450261</v>
      </c>
      <c r="Q279" s="81">
        <v>0.45776759712785314</v>
      </c>
      <c r="R279" s="81">
        <v>0</v>
      </c>
      <c r="S279" s="81">
        <v>0.48538669562471043</v>
      </c>
      <c r="T279" s="82"/>
      <c r="U279" s="81">
        <v>6486134</v>
      </c>
      <c r="V279" s="81">
        <v>359</v>
      </c>
      <c r="W279" s="81">
        <v>72</v>
      </c>
      <c r="X279" s="81">
        <v>1356</v>
      </c>
      <c r="Y279" s="81">
        <v>2042</v>
      </c>
      <c r="Z279" s="81">
        <v>4435</v>
      </c>
      <c r="AA279" s="81">
        <v>2019</v>
      </c>
      <c r="AB279" s="81">
        <v>7480</v>
      </c>
      <c r="AC279" s="81">
        <v>0</v>
      </c>
      <c r="AD279" s="81">
        <v>0.48538669562471043</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2176</v>
      </c>
      <c r="B280" s="80">
        <v>346</v>
      </c>
      <c r="C280" s="80">
        <v>6</v>
      </c>
      <c r="D280" s="80">
        <v>21</v>
      </c>
      <c r="E280" s="80">
        <v>2009</v>
      </c>
      <c r="F280" s="80" t="s">
        <v>85</v>
      </c>
      <c r="G280" s="80" t="s">
        <v>2170</v>
      </c>
      <c r="H280" s="80" t="s">
        <v>2171</v>
      </c>
      <c r="I280" s="177"/>
      <c r="J280" s="81">
        <v>44.213439285871793</v>
      </c>
      <c r="K280" s="81">
        <v>0.63752762789288275</v>
      </c>
      <c r="L280" s="81">
        <v>3.5538830712289755</v>
      </c>
      <c r="M280" s="81">
        <v>7.7554751267702366</v>
      </c>
      <c r="N280" s="81">
        <v>8.226324981910226</v>
      </c>
      <c r="O280" s="81">
        <v>8.7671332755016618</v>
      </c>
      <c r="P280" s="81">
        <v>9.9319452998795672</v>
      </c>
      <c r="Q280" s="81">
        <v>0.4285501980020785</v>
      </c>
      <c r="R280" s="81">
        <v>0</v>
      </c>
      <c r="S280" s="81">
        <v>0.40430773724289304</v>
      </c>
      <c r="T280" s="82"/>
      <c r="U280" s="81">
        <v>5093671</v>
      </c>
      <c r="V280" s="81">
        <v>327</v>
      </c>
      <c r="W280" s="81">
        <v>75</v>
      </c>
      <c r="X280" s="81">
        <v>1494</v>
      </c>
      <c r="Y280" s="81">
        <v>2038</v>
      </c>
      <c r="Z280" s="81">
        <v>4432</v>
      </c>
      <c r="AA280" s="81">
        <v>1999</v>
      </c>
      <c r="AB280" s="81">
        <v>7351</v>
      </c>
      <c r="AC280" s="81">
        <v>0</v>
      </c>
      <c r="AD280" s="81">
        <v>0.40430773724289304</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10.129999999999999</v>
      </c>
      <c r="BJ280" s="81">
        <v>0</v>
      </c>
      <c r="BK280" s="81">
        <v>0</v>
      </c>
      <c r="BL280" s="81">
        <v>0</v>
      </c>
      <c r="BM280" s="82"/>
      <c r="BN280" s="81">
        <v>0</v>
      </c>
      <c r="BO280" s="81">
        <v>0</v>
      </c>
      <c r="BP280" s="81">
        <v>2</v>
      </c>
      <c r="BQ280" s="81">
        <v>0</v>
      </c>
      <c r="BR280" s="81">
        <v>0</v>
      </c>
      <c r="BS280" s="81">
        <v>0</v>
      </c>
      <c r="BT280"/>
      <c r="BU280" s="80"/>
      <c r="BV280" s="80"/>
      <c r="BW280" s="80"/>
      <c r="BX280" s="80"/>
      <c r="BY280" s="80"/>
      <c r="BZ280" s="80"/>
      <c r="CA280" s="80"/>
      <c r="CB280" s="80"/>
      <c r="CC280" s="80"/>
    </row>
    <row r="281" spans="1:81">
      <c r="A281" s="80" t="s">
        <v>2177</v>
      </c>
      <c r="B281" s="80">
        <v>347</v>
      </c>
      <c r="C281" s="80">
        <v>7</v>
      </c>
      <c r="D281" s="80">
        <v>21</v>
      </c>
      <c r="E281" s="80">
        <v>2010</v>
      </c>
      <c r="F281" s="80" t="s">
        <v>86</v>
      </c>
      <c r="G281" s="80" t="s">
        <v>2170</v>
      </c>
      <c r="H281" s="80" t="s">
        <v>2171</v>
      </c>
      <c r="I281" s="177"/>
      <c r="J281" s="81">
        <v>35.462022533079697</v>
      </c>
      <c r="K281" s="81">
        <v>0.64980424245509127</v>
      </c>
      <c r="L281" s="81">
        <v>3.3645930780645434</v>
      </c>
      <c r="M281" s="81">
        <v>7.5636831167161276</v>
      </c>
      <c r="N281" s="81">
        <v>8.3053275118820782</v>
      </c>
      <c r="O281" s="81">
        <v>8.8191253261661107</v>
      </c>
      <c r="P281" s="81">
        <v>9.6054240946558149</v>
      </c>
      <c r="Q281" s="81">
        <v>0.44280278911890064</v>
      </c>
      <c r="R281" s="81">
        <v>0</v>
      </c>
      <c r="S281" s="81">
        <v>0.48783658328014518</v>
      </c>
      <c r="T281" s="82"/>
      <c r="U281" s="81">
        <v>4370620</v>
      </c>
      <c r="V281" s="81">
        <v>327</v>
      </c>
      <c r="W281" s="81">
        <v>75</v>
      </c>
      <c r="X281" s="81">
        <v>1494</v>
      </c>
      <c r="Y281" s="81">
        <v>2054</v>
      </c>
      <c r="Z281" s="81">
        <v>4479</v>
      </c>
      <c r="AA281" s="81">
        <v>1885</v>
      </c>
      <c r="AB281" s="81">
        <v>7278</v>
      </c>
      <c r="AC281" s="81">
        <v>0</v>
      </c>
      <c r="AD281" s="81">
        <v>0.48783658328014518</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12.347</v>
      </c>
      <c r="BJ281" s="81">
        <v>0</v>
      </c>
      <c r="BK281" s="81">
        <v>0</v>
      </c>
      <c r="BL281" s="81">
        <v>0</v>
      </c>
      <c r="BM281" s="82"/>
      <c r="BN281" s="81">
        <v>0</v>
      </c>
      <c r="BO281" s="81">
        <v>0</v>
      </c>
      <c r="BP281" s="81">
        <v>2</v>
      </c>
      <c r="BQ281" s="81">
        <v>0</v>
      </c>
      <c r="BR281" s="81">
        <v>0</v>
      </c>
      <c r="BS281" s="81">
        <v>0</v>
      </c>
      <c r="BT281"/>
      <c r="BU281" s="80">
        <v>12.347</v>
      </c>
      <c r="BV281" s="80">
        <v>0</v>
      </c>
      <c r="BW281" s="80">
        <v>0</v>
      </c>
      <c r="BX281" s="80">
        <v>0</v>
      </c>
      <c r="BY281" s="80">
        <v>0</v>
      </c>
      <c r="BZ281" s="80">
        <v>0</v>
      </c>
      <c r="CA281" s="80">
        <v>0</v>
      </c>
      <c r="CB281" s="80">
        <v>0</v>
      </c>
      <c r="CC281" s="80">
        <v>0</v>
      </c>
    </row>
    <row r="282" spans="1:81">
      <c r="A282" s="80" t="s">
        <v>2178</v>
      </c>
      <c r="B282" s="80">
        <v>348</v>
      </c>
      <c r="C282" s="80">
        <v>8</v>
      </c>
      <c r="D282" s="80">
        <v>21</v>
      </c>
      <c r="E282" s="80">
        <v>2011</v>
      </c>
      <c r="F282" s="80" t="s">
        <v>87</v>
      </c>
      <c r="G282" s="80" t="s">
        <v>2170</v>
      </c>
      <c r="H282" s="80" t="s">
        <v>2171</v>
      </c>
      <c r="I282" s="177"/>
      <c r="J282" s="81">
        <v>44.756561988338802</v>
      </c>
      <c r="K282" s="81">
        <v>0.87285882438390661</v>
      </c>
      <c r="L282" s="81">
        <v>3.1410150965893093</v>
      </c>
      <c r="M282" s="81">
        <v>8.8026389038261321</v>
      </c>
      <c r="N282" s="81">
        <v>9.7923522505773324</v>
      </c>
      <c r="O282" s="81">
        <v>8.8975472861310987</v>
      </c>
      <c r="P282" s="81">
        <v>9.1892855468167358</v>
      </c>
      <c r="Q282" s="81">
        <v>0.50338905902605013</v>
      </c>
      <c r="R282" s="81">
        <v>0</v>
      </c>
      <c r="S282" s="81">
        <v>0.55439566237880422</v>
      </c>
      <c r="T282" s="82"/>
      <c r="U282" s="81">
        <v>4548679</v>
      </c>
      <c r="V282" s="81">
        <v>327</v>
      </c>
      <c r="W282" s="81">
        <v>75</v>
      </c>
      <c r="X282" s="81">
        <v>1494</v>
      </c>
      <c r="Y282" s="81">
        <v>2069</v>
      </c>
      <c r="Z282" s="81">
        <v>4617</v>
      </c>
      <c r="AA282" s="81">
        <v>1857</v>
      </c>
      <c r="AB282" s="81">
        <v>7173</v>
      </c>
      <c r="AC282" s="81">
        <v>0</v>
      </c>
      <c r="AD282" s="81">
        <v>0.55439566237880422</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9.9689999999999994</v>
      </c>
      <c r="BJ282" s="81">
        <v>0</v>
      </c>
      <c r="BK282" s="81">
        <v>0</v>
      </c>
      <c r="BL282" s="81">
        <v>0</v>
      </c>
      <c r="BM282" s="82"/>
      <c r="BN282" s="81">
        <v>0</v>
      </c>
      <c r="BO282" s="81">
        <v>0</v>
      </c>
      <c r="BP282" s="81">
        <v>2</v>
      </c>
      <c r="BQ282" s="81">
        <v>0</v>
      </c>
      <c r="BR282" s="81">
        <v>0</v>
      </c>
      <c r="BS282" s="81">
        <v>0</v>
      </c>
      <c r="BT282"/>
      <c r="BU282" s="80">
        <v>9.9689999999999994</v>
      </c>
      <c r="BV282" s="80">
        <v>0</v>
      </c>
      <c r="BW282" s="80">
        <v>0</v>
      </c>
      <c r="BX282" s="80">
        <v>0</v>
      </c>
      <c r="BY282" s="80">
        <v>0</v>
      </c>
      <c r="BZ282" s="80">
        <v>0</v>
      </c>
      <c r="CA282" s="80">
        <v>0</v>
      </c>
      <c r="CB282" s="80">
        <v>0</v>
      </c>
      <c r="CC282" s="80">
        <v>0</v>
      </c>
    </row>
    <row r="283" spans="1:81">
      <c r="A283" s="80" t="s">
        <v>2179</v>
      </c>
      <c r="B283" s="80">
        <v>349</v>
      </c>
      <c r="C283" s="80">
        <v>9</v>
      </c>
      <c r="D283" s="80">
        <v>21</v>
      </c>
      <c r="E283" s="80">
        <v>2012</v>
      </c>
      <c r="F283" s="80" t="s">
        <v>88</v>
      </c>
      <c r="G283" s="80" t="s">
        <v>2170</v>
      </c>
      <c r="H283" s="80" t="s">
        <v>2171</v>
      </c>
      <c r="I283" s="177"/>
      <c r="J283" s="81">
        <v>49.452928102119536</v>
      </c>
      <c r="K283" s="81">
        <v>0.81941380948927256</v>
      </c>
      <c r="L283" s="81">
        <v>3.1503961268940417</v>
      </c>
      <c r="M283" s="81">
        <v>9.9040327902346075</v>
      </c>
      <c r="N283" s="81">
        <v>10.598525775063738</v>
      </c>
      <c r="O283" s="81">
        <v>8.9575442258831153</v>
      </c>
      <c r="P283" s="81">
        <v>9.2913352576161081</v>
      </c>
      <c r="Q283" s="81">
        <v>0.54432778054403397</v>
      </c>
      <c r="R283" s="81">
        <v>0</v>
      </c>
      <c r="S283" s="81">
        <v>0.62189799351582686</v>
      </c>
      <c r="T283" s="82"/>
      <c r="U283" s="81">
        <v>4609298</v>
      </c>
      <c r="V283" s="81">
        <v>327</v>
      </c>
      <c r="W283" s="81">
        <v>75</v>
      </c>
      <c r="X283" s="81">
        <v>1494</v>
      </c>
      <c r="Y283" s="81">
        <v>2106</v>
      </c>
      <c r="Z283" s="81">
        <v>4685</v>
      </c>
      <c r="AA283" s="81">
        <v>1867</v>
      </c>
      <c r="AB283" s="81">
        <v>7139</v>
      </c>
      <c r="AC283" s="81">
        <v>0</v>
      </c>
      <c r="AD283" s="81">
        <v>0.62189799351582686</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7.1609999999999996</v>
      </c>
      <c r="BJ283" s="81">
        <v>0</v>
      </c>
      <c r="BK283" s="81">
        <v>0</v>
      </c>
      <c r="BL283" s="81">
        <v>0</v>
      </c>
      <c r="BM283" s="82"/>
      <c r="BN283" s="81">
        <v>0</v>
      </c>
      <c r="BO283" s="81">
        <v>0</v>
      </c>
      <c r="BP283" s="81">
        <v>1</v>
      </c>
      <c r="BQ283" s="81">
        <v>0</v>
      </c>
      <c r="BR283" s="81">
        <v>0</v>
      </c>
      <c r="BS283" s="81">
        <v>0</v>
      </c>
      <c r="BT283"/>
      <c r="BU283" s="80">
        <v>7.1609999999999996</v>
      </c>
      <c r="BV283" s="80">
        <v>0</v>
      </c>
      <c r="BW283" s="80">
        <v>0</v>
      </c>
      <c r="BX283" s="80">
        <v>0</v>
      </c>
      <c r="BY283" s="80">
        <v>0</v>
      </c>
      <c r="BZ283" s="80">
        <v>0</v>
      </c>
      <c r="CA283" s="80">
        <v>0</v>
      </c>
      <c r="CB283" s="80">
        <v>0</v>
      </c>
      <c r="CC283" s="80">
        <v>0</v>
      </c>
    </row>
    <row r="284" spans="1:81">
      <c r="A284" s="80" t="s">
        <v>2180</v>
      </c>
      <c r="B284" s="80">
        <v>350</v>
      </c>
      <c r="C284" s="80">
        <v>10</v>
      </c>
      <c r="D284" s="80">
        <v>21</v>
      </c>
      <c r="E284" s="80">
        <v>2013</v>
      </c>
      <c r="F284" s="80" t="s">
        <v>89</v>
      </c>
      <c r="G284" s="80" t="s">
        <v>2170</v>
      </c>
      <c r="H284" s="80" t="s">
        <v>2171</v>
      </c>
      <c r="I284" s="177"/>
      <c r="J284" s="81">
        <v>45.876535683248868</v>
      </c>
      <c r="K284" s="81">
        <v>0.69566135912614968</v>
      </c>
      <c r="L284" s="81">
        <v>2.2854459528242295</v>
      </c>
      <c r="M284" s="81">
        <v>8.5478051735807092</v>
      </c>
      <c r="N284" s="81">
        <v>10.57801536237068</v>
      </c>
      <c r="O284" s="81">
        <v>8.6936656061645881</v>
      </c>
      <c r="P284" s="81">
        <v>9.2863810999936742</v>
      </c>
      <c r="Q284" s="81">
        <v>0.55008004935084742</v>
      </c>
      <c r="R284" s="81">
        <v>0</v>
      </c>
      <c r="S284" s="81">
        <v>0.69920236920609569</v>
      </c>
      <c r="T284" s="82"/>
      <c r="U284" s="81">
        <v>4701160</v>
      </c>
      <c r="V284" s="81">
        <v>327</v>
      </c>
      <c r="W284" s="81">
        <v>75</v>
      </c>
      <c r="X284" s="81">
        <v>1494</v>
      </c>
      <c r="Y284" s="81">
        <v>2137</v>
      </c>
      <c r="Z284" s="81">
        <v>4750</v>
      </c>
      <c r="AA284" s="81">
        <v>1859</v>
      </c>
      <c r="AB284" s="81">
        <v>7111</v>
      </c>
      <c r="AC284" s="81">
        <v>0</v>
      </c>
      <c r="AD284" s="81">
        <v>0.69920236920609569</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7.7210000000000001</v>
      </c>
      <c r="BJ284" s="81">
        <v>0</v>
      </c>
      <c r="BK284" s="81">
        <v>0</v>
      </c>
      <c r="BL284" s="81">
        <v>0</v>
      </c>
      <c r="BM284" s="82"/>
      <c r="BN284" s="81">
        <v>0</v>
      </c>
      <c r="BO284" s="81">
        <v>0</v>
      </c>
      <c r="BP284" s="81">
        <v>1</v>
      </c>
      <c r="BQ284" s="81">
        <v>0</v>
      </c>
      <c r="BR284" s="81">
        <v>0</v>
      </c>
      <c r="BS284" s="81">
        <v>0</v>
      </c>
      <c r="BT284"/>
      <c r="BU284" s="80">
        <v>7.7210000000000001</v>
      </c>
      <c r="BV284" s="80">
        <v>0</v>
      </c>
      <c r="BW284" s="80">
        <v>0</v>
      </c>
      <c r="BX284" s="80">
        <v>0</v>
      </c>
      <c r="BY284" s="80">
        <v>0</v>
      </c>
      <c r="BZ284" s="80">
        <v>0</v>
      </c>
      <c r="CA284" s="80">
        <v>0</v>
      </c>
      <c r="CB284" s="80">
        <v>0</v>
      </c>
      <c r="CC284" s="80">
        <v>0</v>
      </c>
    </row>
    <row r="285" spans="1:81">
      <c r="A285" s="80" t="s">
        <v>2181</v>
      </c>
      <c r="B285" s="80">
        <v>351</v>
      </c>
      <c r="C285" s="80">
        <v>11</v>
      </c>
      <c r="D285" s="80">
        <v>21</v>
      </c>
      <c r="E285" s="80">
        <v>2014</v>
      </c>
      <c r="F285" s="80" t="s">
        <v>90</v>
      </c>
      <c r="G285" s="80" t="s">
        <v>2170</v>
      </c>
      <c r="H285" s="80" t="s">
        <v>2171</v>
      </c>
      <c r="I285" s="177"/>
      <c r="J285" s="81">
        <v>42.279923803728209</v>
      </c>
      <c r="K285" s="81">
        <v>0.72330693194169171</v>
      </c>
      <c r="L285" s="81">
        <v>1.7440156708522774</v>
      </c>
      <c r="M285" s="81">
        <v>8.9366302500282977</v>
      </c>
      <c r="N285" s="81">
        <v>10.297619575322441</v>
      </c>
      <c r="O285" s="81">
        <v>8.2405347289774831</v>
      </c>
      <c r="P285" s="81">
        <v>9.5003847412412021</v>
      </c>
      <c r="Q285" s="81">
        <v>0.51894481236305978</v>
      </c>
      <c r="R285" s="81">
        <v>0</v>
      </c>
      <c r="S285" s="81">
        <v>0.75646696115551149</v>
      </c>
      <c r="T285" s="82"/>
      <c r="U285" s="81">
        <v>4659790</v>
      </c>
      <c r="V285" s="81">
        <v>313</v>
      </c>
      <c r="W285" s="81">
        <v>38</v>
      </c>
      <c r="X285" s="81">
        <v>1397</v>
      </c>
      <c r="Y285" s="81">
        <v>2130</v>
      </c>
      <c r="Z285" s="81">
        <v>4742</v>
      </c>
      <c r="AA285" s="81">
        <v>1892</v>
      </c>
      <c r="AB285" s="81">
        <v>6992</v>
      </c>
      <c r="AC285" s="81">
        <v>0</v>
      </c>
      <c r="AD285" s="81">
        <v>0.75646696115551149</v>
      </c>
      <c r="AE285" s="82"/>
      <c r="AF285" s="81">
        <v>44817132.001530573</v>
      </c>
      <c r="AG285" s="81">
        <v>569674.18369711365</v>
      </c>
      <c r="AH285" s="81">
        <v>389634.19254041347</v>
      </c>
      <c r="AI285" s="81">
        <v>9608973.5154190566</v>
      </c>
      <c r="AJ285" s="81">
        <v>12768545.116770217</v>
      </c>
      <c r="AK285" s="81">
        <v>0</v>
      </c>
      <c r="AL285" s="81">
        <v>0</v>
      </c>
      <c r="AM285" s="81">
        <v>959897.11704094696</v>
      </c>
      <c r="AN285" s="81">
        <v>0</v>
      </c>
      <c r="AO285" s="81">
        <v>0</v>
      </c>
      <c r="AP285" s="82"/>
      <c r="AQ285" s="81">
        <v>113</v>
      </c>
      <c r="AR285" s="81">
        <v>29</v>
      </c>
      <c r="AS285" s="81">
        <v>0</v>
      </c>
      <c r="AT285" s="81">
        <v>0</v>
      </c>
      <c r="AU285" s="81">
        <v>0</v>
      </c>
      <c r="AV285" s="81">
        <v>0</v>
      </c>
      <c r="AW285" s="81" t="s">
        <v>564</v>
      </c>
      <c r="AX285" s="82"/>
      <c r="AY285" s="81">
        <v>477.9</v>
      </c>
      <c r="AZ285" s="81">
        <v>1410.7</v>
      </c>
      <c r="BA285" s="81">
        <v>0</v>
      </c>
      <c r="BB285" s="81">
        <v>0</v>
      </c>
      <c r="BC285" s="81">
        <v>0</v>
      </c>
      <c r="BD285" s="81">
        <v>0</v>
      </c>
      <c r="BE285" s="81" t="s">
        <v>564</v>
      </c>
      <c r="BF285" s="82"/>
      <c r="BG285" s="81">
        <v>0</v>
      </c>
      <c r="BH285" s="81">
        <v>0</v>
      </c>
      <c r="BI285" s="81">
        <v>7.24</v>
      </c>
      <c r="BJ285" s="81">
        <v>0</v>
      </c>
      <c r="BK285" s="81">
        <v>0</v>
      </c>
      <c r="BL285" s="81">
        <v>0</v>
      </c>
      <c r="BM285" s="82"/>
      <c r="BN285" s="81">
        <v>0</v>
      </c>
      <c r="BO285" s="81">
        <v>0</v>
      </c>
      <c r="BP285" s="81">
        <v>1</v>
      </c>
      <c r="BQ285" s="81">
        <v>0</v>
      </c>
      <c r="BR285" s="81">
        <v>0</v>
      </c>
      <c r="BS285" s="81">
        <v>0</v>
      </c>
      <c r="BT285"/>
      <c r="BU285" s="80">
        <v>7.24</v>
      </c>
      <c r="BV285" s="80">
        <v>0</v>
      </c>
      <c r="BW285" s="80">
        <v>0</v>
      </c>
      <c r="BX285" s="80">
        <v>0</v>
      </c>
      <c r="BY285" s="80">
        <v>0</v>
      </c>
      <c r="BZ285" s="80">
        <v>0</v>
      </c>
      <c r="CA285" s="80">
        <v>0</v>
      </c>
      <c r="CB285" s="80">
        <v>0</v>
      </c>
      <c r="CC285" s="80">
        <v>0</v>
      </c>
    </row>
    <row r="286" spans="1:81">
      <c r="A286" s="80" t="s">
        <v>2182</v>
      </c>
      <c r="B286" s="80">
        <v>352</v>
      </c>
      <c r="C286" s="80">
        <v>12</v>
      </c>
      <c r="D286" s="80">
        <v>21</v>
      </c>
      <c r="E286" s="80">
        <v>2015</v>
      </c>
      <c r="F286" s="80" t="s">
        <v>91</v>
      </c>
      <c r="G286" s="80" t="s">
        <v>2170</v>
      </c>
      <c r="H286" s="80" t="s">
        <v>2171</v>
      </c>
      <c r="I286" s="177"/>
      <c r="J286" s="81">
        <v>29.783225449528135</v>
      </c>
      <c r="K286" s="81">
        <v>0.73097955416858584</v>
      </c>
      <c r="L286" s="81">
        <v>1.7740262341162882</v>
      </c>
      <c r="M286" s="81">
        <v>8.7918449858947039</v>
      </c>
      <c r="N286" s="81">
        <v>9.3110516863646335</v>
      </c>
      <c r="O286" s="81">
        <v>8.1997630503556316</v>
      </c>
      <c r="P286" s="81">
        <v>9.5832392415778838</v>
      </c>
      <c r="Q286" s="81">
        <v>0.5051149092666336</v>
      </c>
      <c r="R286" s="81">
        <v>0</v>
      </c>
      <c r="S286" s="81">
        <v>0.61594410303872738</v>
      </c>
      <c r="T286" s="82"/>
      <c r="U286" s="81">
        <v>3634427</v>
      </c>
      <c r="V286" s="81">
        <v>313</v>
      </c>
      <c r="W286" s="81">
        <v>38</v>
      </c>
      <c r="X286" s="81">
        <v>1397</v>
      </c>
      <c r="Y286" s="81">
        <v>2148</v>
      </c>
      <c r="Z286" s="81">
        <v>4764</v>
      </c>
      <c r="AA286" s="81">
        <v>1907</v>
      </c>
      <c r="AB286" s="81">
        <v>6952</v>
      </c>
      <c r="AC286" s="81">
        <v>0</v>
      </c>
      <c r="AD286" s="81">
        <v>0.61594410303872738</v>
      </c>
      <c r="AE286" s="82"/>
      <c r="AF286" s="81">
        <v>31680124.877952799</v>
      </c>
      <c r="AG286" s="81">
        <v>537530.0916221668</v>
      </c>
      <c r="AH286" s="81">
        <v>308563.05838706478</v>
      </c>
      <c r="AI286" s="81">
        <v>9843429.9320400003</v>
      </c>
      <c r="AJ286" s="81">
        <v>11771134.424281606</v>
      </c>
      <c r="AK286" s="81">
        <v>0</v>
      </c>
      <c r="AL286" s="81">
        <v>0</v>
      </c>
      <c r="AM286" s="81">
        <v>952742.43745682423</v>
      </c>
      <c r="AN286" s="81">
        <v>0</v>
      </c>
      <c r="AO286" s="81">
        <v>0</v>
      </c>
      <c r="AP286" s="82"/>
      <c r="AQ286" s="81">
        <v>123</v>
      </c>
      <c r="AR286" s="81">
        <v>50</v>
      </c>
      <c r="AS286" s="81">
        <v>0</v>
      </c>
      <c r="AT286" s="81">
        <v>0</v>
      </c>
      <c r="AU286" s="81">
        <v>0</v>
      </c>
      <c r="AV286" s="81">
        <v>0</v>
      </c>
      <c r="AW286" s="81" t="s">
        <v>564</v>
      </c>
      <c r="AX286" s="82"/>
      <c r="AY286" s="81">
        <v>539.20000000000005</v>
      </c>
      <c r="AZ286" s="81">
        <v>2580.8000000000002</v>
      </c>
      <c r="BA286" s="81">
        <v>0</v>
      </c>
      <c r="BB286" s="81">
        <v>0</v>
      </c>
      <c r="BC286" s="81">
        <v>0</v>
      </c>
      <c r="BD286" s="81">
        <v>0</v>
      </c>
      <c r="BE286" s="81" t="s">
        <v>564</v>
      </c>
      <c r="BF286" s="82"/>
      <c r="BG286" s="81">
        <v>0</v>
      </c>
      <c r="BH286" s="81">
        <v>0</v>
      </c>
      <c r="BI286" s="81">
        <v>6.9320000000000004</v>
      </c>
      <c r="BJ286" s="81">
        <v>0</v>
      </c>
      <c r="BK286" s="81">
        <v>0</v>
      </c>
      <c r="BL286" s="81">
        <v>0</v>
      </c>
      <c r="BM286" s="82"/>
      <c r="BN286" s="81">
        <v>0</v>
      </c>
      <c r="BO286" s="81">
        <v>0</v>
      </c>
      <c r="BP286" s="81">
        <v>1</v>
      </c>
      <c r="BQ286" s="81">
        <v>0</v>
      </c>
      <c r="BR286" s="81">
        <v>0</v>
      </c>
      <c r="BS286" s="81">
        <v>0</v>
      </c>
      <c r="BT286"/>
      <c r="BU286" s="80">
        <v>6.9320000000000004</v>
      </c>
      <c r="BV286" s="80">
        <v>0</v>
      </c>
      <c r="BW286" s="80">
        <v>0</v>
      </c>
      <c r="BX286" s="80">
        <v>0</v>
      </c>
      <c r="BY286" s="80">
        <v>0</v>
      </c>
      <c r="BZ286" s="80">
        <v>0</v>
      </c>
      <c r="CA286" s="80">
        <v>0</v>
      </c>
      <c r="CB286" s="80">
        <v>0</v>
      </c>
      <c r="CC286" s="80">
        <v>0</v>
      </c>
    </row>
    <row r="287" spans="1:81">
      <c r="A287" s="80" t="s">
        <v>2183</v>
      </c>
      <c r="B287" s="80">
        <v>353</v>
      </c>
      <c r="C287" s="80">
        <v>13</v>
      </c>
      <c r="D287" s="80">
        <v>21</v>
      </c>
      <c r="E287" s="80">
        <v>2016</v>
      </c>
      <c r="F287" s="80" t="s">
        <v>92</v>
      </c>
      <c r="G287" s="80" t="s">
        <v>2170</v>
      </c>
      <c r="H287" s="80" t="s">
        <v>2171</v>
      </c>
      <c r="I287" s="177"/>
      <c r="J287" s="81">
        <v>44.031499891996276</v>
      </c>
      <c r="K287" s="81">
        <v>0.75088254446027558</v>
      </c>
      <c r="L287" s="81">
        <v>1.9450308677348049</v>
      </c>
      <c r="M287" s="81">
        <v>6.4230970539089567</v>
      </c>
      <c r="N287" s="81">
        <v>8.743723652669301</v>
      </c>
      <c r="O287" s="81">
        <v>8.1579995819645816</v>
      </c>
      <c r="P287" s="81">
        <v>9.4696490494843406</v>
      </c>
      <c r="Q287" s="81">
        <v>0.48870300070318679</v>
      </c>
      <c r="R287" s="81">
        <v>0</v>
      </c>
      <c r="S287" s="81">
        <v>0.81517671586226237</v>
      </c>
      <c r="T287" s="82"/>
      <c r="U287" s="81">
        <v>5294753</v>
      </c>
      <c r="V287" s="81">
        <v>313</v>
      </c>
      <c r="W287" s="81">
        <v>38</v>
      </c>
      <c r="X287" s="81">
        <v>1397</v>
      </c>
      <c r="Y287" s="81">
        <v>2168</v>
      </c>
      <c r="Z287" s="81">
        <v>4798</v>
      </c>
      <c r="AA287" s="81">
        <v>1949</v>
      </c>
      <c r="AB287" s="81">
        <v>6919</v>
      </c>
      <c r="AC287" s="81">
        <v>0</v>
      </c>
      <c r="AD287" s="81">
        <v>0.81517671586226237</v>
      </c>
      <c r="AE287" s="82"/>
      <c r="AF287" s="81">
        <v>48897757.016369119</v>
      </c>
      <c r="AG287" s="81">
        <v>529857.46340672637</v>
      </c>
      <c r="AH287" s="81">
        <v>271476.95386241208</v>
      </c>
      <c r="AI287" s="81">
        <v>8767745.9739276394</v>
      </c>
      <c r="AJ287" s="81">
        <v>11069326.97671359</v>
      </c>
      <c r="AK287" s="81">
        <v>0</v>
      </c>
      <c r="AL287" s="81">
        <v>0</v>
      </c>
      <c r="AM287" s="81">
        <v>948956.59973052656</v>
      </c>
      <c r="AN287" s="81">
        <v>0</v>
      </c>
      <c r="AO287" s="81">
        <v>0</v>
      </c>
      <c r="AP287" s="82"/>
      <c r="AQ287" s="81">
        <v>139</v>
      </c>
      <c r="AR287" s="81">
        <v>57</v>
      </c>
      <c r="AS287" s="81">
        <v>0</v>
      </c>
      <c r="AT287" s="81">
        <v>0</v>
      </c>
      <c r="AU287" s="81">
        <v>0</v>
      </c>
      <c r="AV287" s="81">
        <v>0</v>
      </c>
      <c r="AW287" s="81" t="s">
        <v>564</v>
      </c>
      <c r="AX287" s="82"/>
      <c r="AY287" s="81">
        <v>634.5</v>
      </c>
      <c r="AZ287" s="81">
        <v>2916.3</v>
      </c>
      <c r="BA287" s="81">
        <v>0</v>
      </c>
      <c r="BB287" s="81">
        <v>0</v>
      </c>
      <c r="BC287" s="81">
        <v>0</v>
      </c>
      <c r="BD287" s="81">
        <v>0</v>
      </c>
      <c r="BE287" s="81" t="s">
        <v>564</v>
      </c>
      <c r="BF287" s="82"/>
      <c r="BG287" s="81">
        <v>0</v>
      </c>
      <c r="BH287" s="81">
        <v>0</v>
      </c>
      <c r="BI287" s="81">
        <v>6.5259999999999998</v>
      </c>
      <c r="BJ287" s="81">
        <v>0</v>
      </c>
      <c r="BK287" s="81">
        <v>0</v>
      </c>
      <c r="BL287" s="81">
        <v>0</v>
      </c>
      <c r="BM287" s="82"/>
      <c r="BN287" s="81">
        <v>0</v>
      </c>
      <c r="BO287" s="81">
        <v>0</v>
      </c>
      <c r="BP287" s="81">
        <v>1</v>
      </c>
      <c r="BQ287" s="81">
        <v>0</v>
      </c>
      <c r="BR287" s="81">
        <v>0</v>
      </c>
      <c r="BS287" s="81">
        <v>0</v>
      </c>
      <c r="BT287"/>
      <c r="BU287" s="80">
        <v>6.5259999999999998</v>
      </c>
      <c r="BV287" s="80">
        <v>0</v>
      </c>
      <c r="BW287" s="80">
        <v>0</v>
      </c>
      <c r="BX287" s="80">
        <v>0</v>
      </c>
      <c r="BY287" s="80">
        <v>0</v>
      </c>
      <c r="BZ287" s="80">
        <v>0</v>
      </c>
      <c r="CA287" s="80">
        <v>0</v>
      </c>
      <c r="CB287" s="80">
        <v>0</v>
      </c>
      <c r="CC287" s="80">
        <v>0</v>
      </c>
    </row>
    <row r="288" spans="1:81">
      <c r="A288" s="80" t="s">
        <v>2184</v>
      </c>
      <c r="B288" s="80">
        <v>354</v>
      </c>
      <c r="C288" s="80">
        <v>14</v>
      </c>
      <c r="D288" s="80">
        <v>21</v>
      </c>
      <c r="E288" s="80">
        <v>2017</v>
      </c>
      <c r="F288" s="80" t="s">
        <v>71</v>
      </c>
      <c r="G288" s="80" t="s">
        <v>2170</v>
      </c>
      <c r="H288" s="80" t="s">
        <v>2171</v>
      </c>
      <c r="I288" s="177"/>
      <c r="J288" s="81">
        <v>38.767798620768538</v>
      </c>
      <c r="K288" s="81">
        <v>0.77180239254495875</v>
      </c>
      <c r="L288" s="81">
        <v>2.0151125379079602</v>
      </c>
      <c r="M288" s="81">
        <v>5.9534559722072222</v>
      </c>
      <c r="N288" s="81">
        <v>9.3727569952019021</v>
      </c>
      <c r="O288" s="81">
        <v>8.0482961250968454</v>
      </c>
      <c r="P288" s="81">
        <v>9.3855224859173543</v>
      </c>
      <c r="Q288" s="81">
        <v>0.46833761784038852</v>
      </c>
      <c r="R288" s="81">
        <v>0</v>
      </c>
      <c r="S288" s="81">
        <v>0.93131811960965016</v>
      </c>
      <c r="T288" s="82"/>
      <c r="U288" s="81">
        <v>4928487</v>
      </c>
      <c r="V288" s="81">
        <v>313</v>
      </c>
      <c r="W288" s="81">
        <v>38</v>
      </c>
      <c r="X288" s="81">
        <v>1397</v>
      </c>
      <c r="Y288" s="81">
        <v>2190</v>
      </c>
      <c r="Z288" s="81">
        <v>4812</v>
      </c>
      <c r="AA288" s="81">
        <v>1944</v>
      </c>
      <c r="AB288" s="81">
        <v>6857</v>
      </c>
      <c r="AC288" s="81">
        <v>0</v>
      </c>
      <c r="AD288" s="81">
        <v>0.93131811960965016</v>
      </c>
      <c r="AE288" s="82"/>
      <c r="AF288" s="81">
        <v>43998640.764330007</v>
      </c>
      <c r="AG288" s="81">
        <v>555035.01364393707</v>
      </c>
      <c r="AH288" s="81">
        <v>380164.47152294818</v>
      </c>
      <c r="AI288" s="81">
        <v>8600681.950021103</v>
      </c>
      <c r="AJ288" s="81">
        <v>11939204.100725809</v>
      </c>
      <c r="AK288" s="81">
        <v>0</v>
      </c>
      <c r="AL288" s="81">
        <v>0</v>
      </c>
      <c r="AM288" s="81">
        <v>941924.71107691736</v>
      </c>
      <c r="AN288" s="81">
        <v>0</v>
      </c>
      <c r="AO288" s="81">
        <v>0</v>
      </c>
      <c r="AP288" s="82"/>
      <c r="AQ288" s="81">
        <v>147</v>
      </c>
      <c r="AR288" s="81">
        <v>60</v>
      </c>
      <c r="AS288" s="81">
        <v>0</v>
      </c>
      <c r="AT288" s="81">
        <v>0</v>
      </c>
      <c r="AU288" s="81">
        <v>0</v>
      </c>
      <c r="AV288" s="81">
        <v>0</v>
      </c>
      <c r="AW288" s="81" t="s">
        <v>564</v>
      </c>
      <c r="AX288" s="82"/>
      <c r="AY288" s="81">
        <v>675.8</v>
      </c>
      <c r="AZ288" s="81">
        <v>3064.8</v>
      </c>
      <c r="BA288" s="81">
        <v>0</v>
      </c>
      <c r="BB288" s="81">
        <v>0</v>
      </c>
      <c r="BC288" s="81">
        <v>0</v>
      </c>
      <c r="BD288" s="81">
        <v>0</v>
      </c>
      <c r="BE288" s="81" t="s">
        <v>564</v>
      </c>
      <c r="BF288" s="82"/>
      <c r="BG288" s="81">
        <v>0</v>
      </c>
      <c r="BH288" s="81">
        <v>0</v>
      </c>
      <c r="BI288" s="81">
        <v>9.6639999999999997</v>
      </c>
      <c r="BJ288" s="81">
        <v>0</v>
      </c>
      <c r="BK288" s="81">
        <v>0</v>
      </c>
      <c r="BL288" s="81">
        <v>0</v>
      </c>
      <c r="BM288" s="82"/>
      <c r="BN288" s="81">
        <v>0</v>
      </c>
      <c r="BO288" s="81">
        <v>0</v>
      </c>
      <c r="BP288" s="81">
        <v>2</v>
      </c>
      <c r="BQ288" s="81">
        <v>0</v>
      </c>
      <c r="BR288" s="81">
        <v>0</v>
      </c>
      <c r="BS288" s="81">
        <v>0</v>
      </c>
      <c r="BT288"/>
      <c r="BU288" s="80">
        <v>9.6639999999999997</v>
      </c>
      <c r="BV288" s="80">
        <v>0</v>
      </c>
      <c r="BW288" s="80">
        <v>0</v>
      </c>
      <c r="BX288" s="80">
        <v>0</v>
      </c>
      <c r="BY288" s="80">
        <v>0</v>
      </c>
      <c r="BZ288" s="80">
        <v>0</v>
      </c>
      <c r="CA288" s="80">
        <v>0</v>
      </c>
      <c r="CB288" s="80">
        <v>0</v>
      </c>
      <c r="CC288" s="80">
        <v>0</v>
      </c>
    </row>
    <row r="289" spans="1:81">
      <c r="A289" s="80" t="s">
        <v>2185</v>
      </c>
      <c r="B289" s="80">
        <v>355</v>
      </c>
      <c r="C289" s="80">
        <v>15</v>
      </c>
      <c r="D289" s="80">
        <v>21</v>
      </c>
      <c r="E289" s="80">
        <v>2018</v>
      </c>
      <c r="F289" s="80" t="s">
        <v>93</v>
      </c>
      <c r="G289" s="80" t="s">
        <v>2170</v>
      </c>
      <c r="H289" s="80" t="s">
        <v>2171</v>
      </c>
      <c r="I289" s="177"/>
      <c r="J289" s="81">
        <v>41.063313508908884</v>
      </c>
      <c r="K289" s="81">
        <v>0.73359178397068858</v>
      </c>
      <c r="L289" s="81">
        <v>1.8272916150199845</v>
      </c>
      <c r="M289" s="81">
        <v>6.3145631045831747</v>
      </c>
      <c r="N289" s="81">
        <v>8.6267332831665051</v>
      </c>
      <c r="O289" s="81">
        <v>7.8560581187531451</v>
      </c>
      <c r="P289" s="81">
        <v>9.2251783750164034</v>
      </c>
      <c r="Q289" s="81">
        <v>0.42705150610121539</v>
      </c>
      <c r="R289" s="81">
        <v>0</v>
      </c>
      <c r="S289" s="81">
        <v>0.99433124198637735</v>
      </c>
      <c r="T289" s="82"/>
      <c r="U289" s="81">
        <v>5034473</v>
      </c>
      <c r="V289" s="81">
        <v>313</v>
      </c>
      <c r="W289" s="81">
        <v>38</v>
      </c>
      <c r="X289" s="81">
        <v>1397</v>
      </c>
      <c r="Y289" s="81">
        <v>2196</v>
      </c>
      <c r="Z289" s="81">
        <v>4787</v>
      </c>
      <c r="AA289" s="81">
        <v>1930</v>
      </c>
      <c r="AB289" s="81">
        <v>6738</v>
      </c>
      <c r="AC289" s="81">
        <v>0</v>
      </c>
      <c r="AD289" s="81">
        <v>0.99433124198637735</v>
      </c>
      <c r="AE289" s="82"/>
      <c r="AF289" s="81">
        <v>47028453.913089328</v>
      </c>
      <c r="AG289" s="81">
        <v>493304.48464851407</v>
      </c>
      <c r="AH289" s="81">
        <v>360446.13527148613</v>
      </c>
      <c r="AI289" s="81">
        <v>8578916.1136575341</v>
      </c>
      <c r="AJ289" s="81">
        <v>10949898.30333136</v>
      </c>
      <c r="AK289" s="81">
        <v>0</v>
      </c>
      <c r="AL289" s="81">
        <v>0</v>
      </c>
      <c r="AM289" s="81">
        <v>927493.18397509004</v>
      </c>
      <c r="AN289" s="81">
        <v>0</v>
      </c>
      <c r="AO289" s="81">
        <v>0</v>
      </c>
      <c r="AP289" s="82"/>
      <c r="AQ289" s="81">
        <v>159</v>
      </c>
      <c r="AR289" s="81">
        <v>62</v>
      </c>
      <c r="AS289" s="81">
        <v>0</v>
      </c>
      <c r="AT289" s="81">
        <v>0</v>
      </c>
      <c r="AU289" s="81">
        <v>0</v>
      </c>
      <c r="AV289" s="81">
        <v>0</v>
      </c>
      <c r="AW289" s="81" t="s">
        <v>564</v>
      </c>
      <c r="AX289" s="82"/>
      <c r="AY289" s="81">
        <v>728.69999999999993</v>
      </c>
      <c r="AZ289" s="81">
        <v>3164</v>
      </c>
      <c r="BA289" s="81">
        <v>0</v>
      </c>
      <c r="BB289" s="81">
        <v>0</v>
      </c>
      <c r="BC289" s="81">
        <v>0</v>
      </c>
      <c r="BD289" s="81">
        <v>0</v>
      </c>
      <c r="BE289" s="81" t="s">
        <v>564</v>
      </c>
      <c r="BF289" s="82"/>
      <c r="BG289" s="81">
        <v>1.6930000000000001</v>
      </c>
      <c r="BH289" s="81">
        <v>0</v>
      </c>
      <c r="BI289" s="81">
        <v>11.026</v>
      </c>
      <c r="BJ289" s="81">
        <v>0</v>
      </c>
      <c r="BK289" s="81">
        <v>0</v>
      </c>
      <c r="BL289" s="81">
        <v>0</v>
      </c>
      <c r="BM289" s="82"/>
      <c r="BN289" s="81">
        <v>1</v>
      </c>
      <c r="BO289" s="81">
        <v>0</v>
      </c>
      <c r="BP289" s="81">
        <v>2</v>
      </c>
      <c r="BQ289" s="81">
        <v>0</v>
      </c>
      <c r="BR289" s="81">
        <v>0</v>
      </c>
      <c r="BS289" s="81">
        <v>0</v>
      </c>
      <c r="BT289"/>
      <c r="BU289" s="80">
        <v>11.026</v>
      </c>
      <c r="BV289" s="80">
        <v>0</v>
      </c>
      <c r="BW289" s="80">
        <v>0</v>
      </c>
      <c r="BX289" s="80">
        <v>0</v>
      </c>
      <c r="BY289" s="80">
        <v>1.6930000000000001</v>
      </c>
      <c r="BZ289" s="80">
        <v>0</v>
      </c>
      <c r="CA289" s="80">
        <v>0</v>
      </c>
      <c r="CB289" s="80">
        <v>0</v>
      </c>
      <c r="CC289" s="80">
        <v>0</v>
      </c>
    </row>
    <row r="290" spans="1:81">
      <c r="A290" s="80" t="s">
        <v>2186</v>
      </c>
      <c r="B290" s="80">
        <v>356</v>
      </c>
      <c r="C290" s="80">
        <v>16</v>
      </c>
      <c r="D290" s="80">
        <v>21</v>
      </c>
      <c r="E290" s="80">
        <v>2019</v>
      </c>
      <c r="F290" s="80" t="s">
        <v>73</v>
      </c>
      <c r="G290" s="80" t="s">
        <v>2170</v>
      </c>
      <c r="H290" s="80" t="s">
        <v>2171</v>
      </c>
      <c r="I290" s="177"/>
      <c r="J290" s="81">
        <v>37.290020752876707</v>
      </c>
      <c r="K290" s="81">
        <v>0.67906434432042195</v>
      </c>
      <c r="L290" s="81">
        <v>1.8452951729194524</v>
      </c>
      <c r="M290" s="81">
        <v>6.3218272426456776</v>
      </c>
      <c r="N290" s="81">
        <v>8.4110193048952269</v>
      </c>
      <c r="O290" s="81">
        <v>7.6892541782518888</v>
      </c>
      <c r="P290" s="81">
        <v>9.1887939554514926</v>
      </c>
      <c r="Q290" s="81">
        <v>0.41048687055310606</v>
      </c>
      <c r="R290" s="81">
        <v>0</v>
      </c>
      <c r="S290" s="81">
        <v>0.97222177546488431</v>
      </c>
      <c r="T290" s="82"/>
      <c r="U290" s="81">
        <v>4579916</v>
      </c>
      <c r="V290" s="81">
        <v>313</v>
      </c>
      <c r="W290" s="81">
        <v>38</v>
      </c>
      <c r="X290" s="81">
        <v>1397</v>
      </c>
      <c r="Y290" s="81">
        <v>2199</v>
      </c>
      <c r="Z290" s="81">
        <v>4814</v>
      </c>
      <c r="AA290" s="81">
        <v>1908</v>
      </c>
      <c r="AB290" s="81">
        <v>6652</v>
      </c>
      <c r="AC290" s="81">
        <v>0</v>
      </c>
      <c r="AD290" s="81">
        <v>0.97222177546488431</v>
      </c>
      <c r="AE290" s="82"/>
      <c r="AF290" s="81">
        <v>45188021.660529032</v>
      </c>
      <c r="AG290" s="81">
        <v>477664.40225573699</v>
      </c>
      <c r="AH290" s="81">
        <v>378381.71591166669</v>
      </c>
      <c r="AI290" s="81">
        <v>9165189.2339770757</v>
      </c>
      <c r="AJ290" s="81">
        <v>11195229.312356146</v>
      </c>
      <c r="AK290" s="81">
        <v>0</v>
      </c>
      <c r="AL290" s="81">
        <v>0</v>
      </c>
      <c r="AM290" s="81">
        <v>905952.32377081073</v>
      </c>
      <c r="AN290" s="81">
        <v>0</v>
      </c>
      <c r="AO290" s="81">
        <v>0</v>
      </c>
      <c r="AP290" s="82"/>
      <c r="AQ290" s="81">
        <v>166</v>
      </c>
      <c r="AR290" s="81">
        <v>69</v>
      </c>
      <c r="AS290" s="81">
        <v>0</v>
      </c>
      <c r="AT290" s="81">
        <v>0</v>
      </c>
      <c r="AU290" s="81">
        <v>0</v>
      </c>
      <c r="AV290" s="81">
        <v>0</v>
      </c>
      <c r="AW290" s="81" t="s">
        <v>564</v>
      </c>
      <c r="AX290" s="82"/>
      <c r="AY290" s="81">
        <v>778.3</v>
      </c>
      <c r="AZ290" s="81">
        <v>3466.1</v>
      </c>
      <c r="BA290" s="81">
        <v>0</v>
      </c>
      <c r="BB290" s="81">
        <v>0</v>
      </c>
      <c r="BC290" s="81">
        <v>0</v>
      </c>
      <c r="BD290" s="81">
        <v>0</v>
      </c>
      <c r="BE290" s="81" t="s">
        <v>564</v>
      </c>
      <c r="BF290" s="82"/>
      <c r="BG290" s="81">
        <v>0.63</v>
      </c>
      <c r="BH290" s="81">
        <v>0</v>
      </c>
      <c r="BI290" s="81">
        <v>9.2379999999999995</v>
      </c>
      <c r="BJ290" s="81">
        <v>0</v>
      </c>
      <c r="BK290" s="81">
        <v>0</v>
      </c>
      <c r="BL290" s="81">
        <v>0</v>
      </c>
      <c r="BM290" s="82"/>
      <c r="BN290" s="81">
        <v>1</v>
      </c>
      <c r="BO290" s="81">
        <v>0</v>
      </c>
      <c r="BP290" s="81">
        <v>2</v>
      </c>
      <c r="BQ290" s="81">
        <v>0</v>
      </c>
      <c r="BR290" s="81">
        <v>0</v>
      </c>
      <c r="BS290" s="81">
        <v>0</v>
      </c>
      <c r="BT290"/>
      <c r="BU290" s="80">
        <v>9.2379999999999995</v>
      </c>
      <c r="BV290" s="80">
        <v>0</v>
      </c>
      <c r="BW290" s="80">
        <v>0</v>
      </c>
      <c r="BX290" s="80">
        <v>0</v>
      </c>
      <c r="BY290" s="80">
        <v>0.63</v>
      </c>
      <c r="BZ290" s="80">
        <v>0</v>
      </c>
      <c r="CA290" s="80">
        <v>0</v>
      </c>
      <c r="CB290" s="80">
        <v>0</v>
      </c>
      <c r="CC290" s="80">
        <v>0</v>
      </c>
    </row>
    <row r="291" spans="1:81">
      <c r="A291" s="80" t="s">
        <v>2187</v>
      </c>
      <c r="B291" s="80">
        <v>357</v>
      </c>
      <c r="C291" s="80">
        <v>17</v>
      </c>
      <c r="D291" s="80">
        <v>21</v>
      </c>
      <c r="E291" s="80">
        <v>2020</v>
      </c>
      <c r="F291" s="80" t="s">
        <v>218</v>
      </c>
      <c r="G291" s="80" t="s">
        <v>2170</v>
      </c>
      <c r="H291" s="80" t="s">
        <v>2171</v>
      </c>
      <c r="I291" s="177"/>
      <c r="J291" s="81">
        <v>30.10070277903143</v>
      </c>
      <c r="K291" s="81">
        <v>0.59955186169715047</v>
      </c>
      <c r="L291" s="81">
        <v>2.8984535477980851</v>
      </c>
      <c r="M291" s="81">
        <v>5.7723937044357569</v>
      </c>
      <c r="N291" s="81">
        <v>7.5390081100166118</v>
      </c>
      <c r="O291" s="81">
        <v>6.7144837591759741</v>
      </c>
      <c r="P291" s="81">
        <v>8.7277618876701446</v>
      </c>
      <c r="Q291" s="81">
        <v>0.38597291770768843</v>
      </c>
      <c r="R291" s="81">
        <v>0</v>
      </c>
      <c r="S291" s="81">
        <v>0.86443799947396094</v>
      </c>
      <c r="T291" s="82"/>
      <c r="U291" s="81">
        <v>3902836</v>
      </c>
      <c r="V291" s="81">
        <v>274</v>
      </c>
      <c r="W291" s="81">
        <v>73</v>
      </c>
      <c r="X291" s="81">
        <v>1527</v>
      </c>
      <c r="Y291" s="81">
        <v>2210</v>
      </c>
      <c r="Z291" s="81">
        <v>4798</v>
      </c>
      <c r="AA291" s="81">
        <v>1969</v>
      </c>
      <c r="AB291" s="81">
        <v>6546</v>
      </c>
      <c r="AC291" s="81">
        <v>0</v>
      </c>
      <c r="AD291" s="81">
        <v>0.86443799947396094</v>
      </c>
      <c r="AE291" s="82"/>
      <c r="AF291" s="81">
        <v>36567726.244947881</v>
      </c>
      <c r="AG291" s="81">
        <v>410250.70546096459</v>
      </c>
      <c r="AH291" s="81">
        <v>598869.46118512086</v>
      </c>
      <c r="AI291" s="81">
        <v>8571302.0393148437</v>
      </c>
      <c r="AJ291" s="81">
        <v>10688066.16951905</v>
      </c>
      <c r="AK291" s="81"/>
      <c r="AL291" s="81"/>
      <c r="AM291" s="81">
        <v>854325.72757688246</v>
      </c>
      <c r="AN291" s="81"/>
      <c r="AO291" s="81"/>
      <c r="AP291" s="82"/>
      <c r="AQ291" s="81">
        <v>176</v>
      </c>
      <c r="AR291" s="81">
        <v>70</v>
      </c>
      <c r="AS291" s="81">
        <v>0</v>
      </c>
      <c r="AT291" s="81">
        <v>0</v>
      </c>
      <c r="AU291" s="81">
        <v>0</v>
      </c>
      <c r="AV291" s="81">
        <v>0</v>
      </c>
      <c r="AW291" s="81">
        <v>0</v>
      </c>
      <c r="AX291" s="82"/>
      <c r="AY291" s="81">
        <v>825.39999999999975</v>
      </c>
      <c r="AZ291" s="81">
        <v>3515.6</v>
      </c>
      <c r="BA291" s="81">
        <v>0</v>
      </c>
      <c r="BB291" s="81">
        <v>0</v>
      </c>
      <c r="BC291" s="81">
        <v>0</v>
      </c>
      <c r="BD291" s="81">
        <v>0</v>
      </c>
      <c r="BE291" s="81">
        <v>0</v>
      </c>
      <c r="BF291" s="82"/>
      <c r="BG291" s="81">
        <v>0</v>
      </c>
      <c r="BH291" s="81">
        <v>0</v>
      </c>
      <c r="BI291" s="81">
        <v>8.3550000000000004</v>
      </c>
      <c r="BJ291" s="81">
        <v>0</v>
      </c>
      <c r="BK291" s="81">
        <v>0</v>
      </c>
      <c r="BL291" s="81">
        <v>0</v>
      </c>
      <c r="BM291" s="82"/>
      <c r="BN291" s="81">
        <v>0</v>
      </c>
      <c r="BO291" s="81">
        <v>0</v>
      </c>
      <c r="BP291" s="81">
        <v>2</v>
      </c>
      <c r="BQ291" s="81">
        <v>0</v>
      </c>
      <c r="BR291" s="81">
        <v>0</v>
      </c>
      <c r="BS291" s="81">
        <v>0</v>
      </c>
      <c r="BT291"/>
      <c r="BU291" s="80">
        <v>8.3550000000000004</v>
      </c>
      <c r="BV291" s="80">
        <v>0</v>
      </c>
      <c r="BW291" s="80">
        <v>0</v>
      </c>
      <c r="BX291" s="80">
        <v>0</v>
      </c>
      <c r="BY291" s="80">
        <v>0</v>
      </c>
      <c r="BZ291" s="80">
        <v>0</v>
      </c>
      <c r="CA291" s="80">
        <v>0</v>
      </c>
      <c r="CB291" s="80">
        <v>0</v>
      </c>
      <c r="CC291" s="80">
        <v>0</v>
      </c>
    </row>
    <row r="292" spans="1:81">
      <c r="A292" s="80" t="s">
        <v>2188</v>
      </c>
      <c r="B292" s="80">
        <v>357</v>
      </c>
      <c r="C292" s="80">
        <v>18</v>
      </c>
      <c r="D292" s="80">
        <v>21</v>
      </c>
      <c r="E292" s="80">
        <v>2021</v>
      </c>
      <c r="F292" s="80" t="s">
        <v>75</v>
      </c>
      <c r="G292" s="174" t="s">
        <v>2170</v>
      </c>
      <c r="H292" s="80" t="s">
        <v>2171</v>
      </c>
      <c r="I292" s="177"/>
      <c r="J292" s="81">
        <v>32.471087788816</v>
      </c>
      <c r="K292" s="81">
        <v>0.65660607725762443</v>
      </c>
      <c r="L292" s="81">
        <v>2.3868874858236113</v>
      </c>
      <c r="M292" s="81">
        <v>6.2979217480988883</v>
      </c>
      <c r="N292" s="81">
        <v>7.9584020443247727</v>
      </c>
      <c r="O292" s="81">
        <v>6.4801359814638158</v>
      </c>
      <c r="P292" s="81">
        <v>8.8996815632664461</v>
      </c>
      <c r="Q292" s="81">
        <v>0.38314605858999878</v>
      </c>
      <c r="R292" s="81">
        <v>0</v>
      </c>
      <c r="S292" s="81">
        <v>0.67083529717507095</v>
      </c>
      <c r="T292" s="82"/>
      <c r="U292" s="81">
        <v>4366775</v>
      </c>
      <c r="V292" s="81">
        <v>274</v>
      </c>
      <c r="W292" s="81">
        <v>73</v>
      </c>
      <c r="X292" s="81">
        <v>1527</v>
      </c>
      <c r="Y292" s="81">
        <v>2189</v>
      </c>
      <c r="Z292" s="81">
        <v>4768</v>
      </c>
      <c r="AA292" s="81">
        <v>1958</v>
      </c>
      <c r="AB292" s="81">
        <v>6421</v>
      </c>
      <c r="AC292" s="81">
        <v>0</v>
      </c>
      <c r="AD292" s="81">
        <v>0.67083529717507095</v>
      </c>
      <c r="AE292" s="82"/>
      <c r="AF292" s="81">
        <v>39936658.709359065</v>
      </c>
      <c r="AG292" s="81">
        <v>439299.13946240203</v>
      </c>
      <c r="AH292" s="81">
        <v>478201.6934841554</v>
      </c>
      <c r="AI292" s="81">
        <v>9442356.3811094463</v>
      </c>
      <c r="AJ292" s="81">
        <v>10686683.946702117</v>
      </c>
      <c r="AK292" s="81">
        <v>0</v>
      </c>
      <c r="AL292" s="81">
        <v>0</v>
      </c>
      <c r="AM292" s="81">
        <v>842845.42361390253</v>
      </c>
      <c r="AN292" s="81">
        <v>0</v>
      </c>
      <c r="AO292" s="81">
        <v>0</v>
      </c>
      <c r="AP292" s="82"/>
      <c r="AQ292" s="81">
        <v>183</v>
      </c>
      <c r="AR292" s="81">
        <v>78</v>
      </c>
      <c r="AS292" s="81">
        <v>0</v>
      </c>
      <c r="AT292" s="81">
        <v>0</v>
      </c>
      <c r="AU292" s="81">
        <v>0</v>
      </c>
      <c r="AV292" s="81">
        <v>0</v>
      </c>
      <c r="AW292" s="81"/>
      <c r="AX292" s="82"/>
      <c r="AY292" s="81">
        <v>870.79999999999973</v>
      </c>
      <c r="AZ292" s="81">
        <v>3912.2000000000012</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2189</v>
      </c>
      <c r="B293" s="80">
        <v>357</v>
      </c>
      <c r="C293" s="80">
        <v>19</v>
      </c>
      <c r="D293" s="80">
        <v>21</v>
      </c>
      <c r="E293" s="80">
        <v>2022</v>
      </c>
      <c r="F293" s="80" t="s">
        <v>568</v>
      </c>
      <c r="G293" s="174" t="s">
        <v>2170</v>
      </c>
      <c r="H293" s="80" t="s">
        <v>2171</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190</v>
      </c>
      <c r="AR293" s="81">
        <v>80</v>
      </c>
      <c r="AS293" s="81">
        <v>0</v>
      </c>
      <c r="AT293" s="81">
        <v>0</v>
      </c>
      <c r="AU293" s="81">
        <v>0</v>
      </c>
      <c r="AV293" s="81">
        <v>0</v>
      </c>
      <c r="AW293" s="81"/>
      <c r="AX293" s="82"/>
      <c r="AY293" s="81">
        <v>911.29999999999973</v>
      </c>
      <c r="AZ293" s="81">
        <v>3994.7000000000007</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2190</v>
      </c>
      <c r="B294" s="80">
        <v>273</v>
      </c>
      <c r="C294" s="80">
        <v>1</v>
      </c>
      <c r="D294" s="80">
        <v>17</v>
      </c>
      <c r="E294" s="80">
        <v>1990</v>
      </c>
      <c r="F294" s="80" t="s">
        <v>562</v>
      </c>
      <c r="G294" s="80" t="s">
        <v>2191</v>
      </c>
      <c r="H294" s="80" t="s">
        <v>2192</v>
      </c>
      <c r="I294" s="177"/>
      <c r="J294" s="81">
        <v>7.5693968468046053</v>
      </c>
      <c r="K294" s="81">
        <v>0.78872711788366479</v>
      </c>
      <c r="L294" s="81">
        <v>0</v>
      </c>
      <c r="M294" s="81">
        <v>4.0186791150611105</v>
      </c>
      <c r="N294" s="81">
        <v>6.1254909367101709</v>
      </c>
      <c r="O294" s="81">
        <v>6.2628902586374924</v>
      </c>
      <c r="P294" s="81">
        <v>7.1372356823528751</v>
      </c>
      <c r="Q294" s="81">
        <v>0.54389455057752578</v>
      </c>
      <c r="R294" s="81">
        <v>0</v>
      </c>
      <c r="S294" s="81">
        <v>0.68192229014432038</v>
      </c>
      <c r="T294" s="82"/>
      <c r="U294" s="81">
        <v>2125902</v>
      </c>
      <c r="V294" s="81">
        <v>333</v>
      </c>
      <c r="W294" s="81">
        <v>0</v>
      </c>
      <c r="X294" s="81">
        <v>1535</v>
      </c>
      <c r="Y294" s="81">
        <v>2238</v>
      </c>
      <c r="Z294" s="81">
        <v>2576</v>
      </c>
      <c r="AA294" s="81">
        <v>1733</v>
      </c>
      <c r="AB294" s="81">
        <v>8831</v>
      </c>
      <c r="AC294" s="81">
        <v>0</v>
      </c>
      <c r="AD294" s="81">
        <v>0.68192229014432038</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2193</v>
      </c>
      <c r="B295" s="80">
        <v>274</v>
      </c>
      <c r="C295" s="80">
        <v>2</v>
      </c>
      <c r="D295" s="80">
        <v>17</v>
      </c>
      <c r="E295" s="80">
        <v>2005</v>
      </c>
      <c r="F295" s="80" t="s">
        <v>565</v>
      </c>
      <c r="G295" s="80" t="s">
        <v>2191</v>
      </c>
      <c r="H295" s="80" t="s">
        <v>2192</v>
      </c>
      <c r="I295" s="177"/>
      <c r="J295" s="81">
        <v>5.7544116094382138</v>
      </c>
      <c r="K295" s="81">
        <v>0.60799393865693241</v>
      </c>
      <c r="L295" s="81">
        <v>0</v>
      </c>
      <c r="M295" s="81">
        <v>5.0743289265132372</v>
      </c>
      <c r="N295" s="81">
        <v>8.262350089954559</v>
      </c>
      <c r="O295" s="81">
        <v>8.5972517597423828</v>
      </c>
      <c r="P295" s="81">
        <v>6.4920045888721791</v>
      </c>
      <c r="Q295" s="81">
        <v>0.46978663827329115</v>
      </c>
      <c r="R295" s="81">
        <v>0</v>
      </c>
      <c r="S295" s="81">
        <v>0.74717055572651725</v>
      </c>
      <c r="T295" s="82"/>
      <c r="U295" s="81">
        <v>1039764</v>
      </c>
      <c r="V295" s="81">
        <v>302</v>
      </c>
      <c r="W295" s="81">
        <v>0</v>
      </c>
      <c r="X295" s="81">
        <v>1053</v>
      </c>
      <c r="Y295" s="81">
        <v>2774</v>
      </c>
      <c r="Z295" s="81">
        <v>4092</v>
      </c>
      <c r="AA295" s="81">
        <v>1291</v>
      </c>
      <c r="AB295" s="81">
        <v>7974</v>
      </c>
      <c r="AC295" s="81">
        <v>0</v>
      </c>
      <c r="AD295" s="81">
        <v>0.74717055572651725</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2194</v>
      </c>
      <c r="B296" s="80">
        <v>275</v>
      </c>
      <c r="C296" s="80">
        <v>3</v>
      </c>
      <c r="D296" s="80">
        <v>17</v>
      </c>
      <c r="E296" s="80">
        <v>2006</v>
      </c>
      <c r="F296" s="80" t="s">
        <v>566</v>
      </c>
      <c r="G296" s="80" t="s">
        <v>2191</v>
      </c>
      <c r="H296" s="80" t="s">
        <v>2192</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2195</v>
      </c>
      <c r="B297" s="80">
        <v>276</v>
      </c>
      <c r="C297" s="80">
        <v>4</v>
      </c>
      <c r="D297" s="80">
        <v>17</v>
      </c>
      <c r="E297" s="80">
        <v>2007</v>
      </c>
      <c r="F297" s="80" t="s">
        <v>567</v>
      </c>
      <c r="G297" s="80" t="s">
        <v>2191</v>
      </c>
      <c r="H297" s="80" t="s">
        <v>2192</v>
      </c>
      <c r="I297" s="177"/>
      <c r="J297" s="81">
        <v>4.090634567084166</v>
      </c>
      <c r="K297" s="81">
        <v>0.47971882078558076</v>
      </c>
      <c r="L297" s="81">
        <v>0</v>
      </c>
      <c r="M297" s="81">
        <v>5.5362519103363921</v>
      </c>
      <c r="N297" s="81">
        <v>8.1283118494633086</v>
      </c>
      <c r="O297" s="81">
        <v>8.3388696757792005</v>
      </c>
      <c r="P297" s="81">
        <v>6.3269552474704653</v>
      </c>
      <c r="Q297" s="81">
        <v>0.49222426110735518</v>
      </c>
      <c r="R297" s="81">
        <v>0</v>
      </c>
      <c r="S297" s="81">
        <v>0.62283403851981112</v>
      </c>
      <c r="T297" s="82"/>
      <c r="U297" s="81">
        <v>1062494</v>
      </c>
      <c r="V297" s="81">
        <v>243</v>
      </c>
      <c r="W297" s="81">
        <v>0</v>
      </c>
      <c r="X297" s="81">
        <v>1376</v>
      </c>
      <c r="Y297" s="81">
        <v>2832</v>
      </c>
      <c r="Z297" s="81">
        <v>4126</v>
      </c>
      <c r="AA297" s="81">
        <v>1239</v>
      </c>
      <c r="AB297" s="81">
        <v>7913</v>
      </c>
      <c r="AC297" s="81">
        <v>0</v>
      </c>
      <c r="AD297" s="81">
        <v>0.62283403851981112</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2196</v>
      </c>
      <c r="B298" s="80">
        <v>277</v>
      </c>
      <c r="C298" s="80">
        <v>5</v>
      </c>
      <c r="D298" s="80">
        <v>17</v>
      </c>
      <c r="E298" s="80">
        <v>2008</v>
      </c>
      <c r="F298" s="80" t="s">
        <v>84</v>
      </c>
      <c r="G298" s="80" t="s">
        <v>2191</v>
      </c>
      <c r="H298" s="80" t="s">
        <v>2192</v>
      </c>
      <c r="I298" s="177"/>
      <c r="J298" s="81">
        <v>3.8811575866615691</v>
      </c>
      <c r="K298" s="81">
        <v>0.35412510544143616</v>
      </c>
      <c r="L298" s="81">
        <v>0</v>
      </c>
      <c r="M298" s="81">
        <v>6.0576942847161028</v>
      </c>
      <c r="N298" s="81">
        <v>8.5228067477223899</v>
      </c>
      <c r="O298" s="81">
        <v>8.0814969985586664</v>
      </c>
      <c r="P298" s="81">
        <v>6.1361202007823987</v>
      </c>
      <c r="Q298" s="81">
        <v>0.4801051870946535</v>
      </c>
      <c r="R298" s="81">
        <v>0</v>
      </c>
      <c r="S298" s="81">
        <v>0.80168253010608725</v>
      </c>
      <c r="T298" s="82"/>
      <c r="U298" s="81">
        <v>1085340</v>
      </c>
      <c r="V298" s="81">
        <v>243</v>
      </c>
      <c r="W298" s="81">
        <v>0</v>
      </c>
      <c r="X298" s="81">
        <v>1376</v>
      </c>
      <c r="Y298" s="81">
        <v>2845</v>
      </c>
      <c r="Z298" s="81">
        <v>4139</v>
      </c>
      <c r="AA298" s="81">
        <v>1203</v>
      </c>
      <c r="AB298" s="81">
        <v>7845</v>
      </c>
      <c r="AC298" s="81">
        <v>0</v>
      </c>
      <c r="AD298" s="81">
        <v>0.80168253010608725</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2197</v>
      </c>
      <c r="B299" s="80">
        <v>278</v>
      </c>
      <c r="C299" s="80">
        <v>6</v>
      </c>
      <c r="D299" s="80">
        <v>17</v>
      </c>
      <c r="E299" s="80">
        <v>2009</v>
      </c>
      <c r="F299" s="80" t="s">
        <v>85</v>
      </c>
      <c r="G299" s="80" t="s">
        <v>2191</v>
      </c>
      <c r="H299" s="80" t="s">
        <v>2192</v>
      </c>
      <c r="I299" s="177"/>
      <c r="J299" s="81">
        <v>3.1092927022474952</v>
      </c>
      <c r="K299" s="81">
        <v>0.28084629834776037</v>
      </c>
      <c r="L299" s="81">
        <v>0.30398803609264857</v>
      </c>
      <c r="M299" s="81">
        <v>5.4622322641543155</v>
      </c>
      <c r="N299" s="81">
        <v>7.8348693066334398</v>
      </c>
      <c r="O299" s="81">
        <v>8.1895152889388267</v>
      </c>
      <c r="P299" s="81">
        <v>5.6789462119871663</v>
      </c>
      <c r="Q299" s="81">
        <v>0.45058692427670582</v>
      </c>
      <c r="R299" s="81">
        <v>0</v>
      </c>
      <c r="S299" s="81">
        <v>0.58169680080470032</v>
      </c>
      <c r="T299" s="82"/>
      <c r="U299" s="81">
        <v>854894</v>
      </c>
      <c r="V299" s="81">
        <v>201</v>
      </c>
      <c r="W299" s="81">
        <v>7</v>
      </c>
      <c r="X299" s="81">
        <v>1496</v>
      </c>
      <c r="Y299" s="81">
        <v>2872</v>
      </c>
      <c r="Z299" s="81">
        <v>4140</v>
      </c>
      <c r="AA299" s="81">
        <v>1143</v>
      </c>
      <c r="AB299" s="81">
        <v>7729</v>
      </c>
      <c r="AC299" s="81">
        <v>0</v>
      </c>
      <c r="AD299" s="81">
        <v>0.58169680080470032</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2198</v>
      </c>
      <c r="B300" s="80">
        <v>279</v>
      </c>
      <c r="C300" s="80">
        <v>7</v>
      </c>
      <c r="D300" s="80">
        <v>17</v>
      </c>
      <c r="E300" s="80">
        <v>2010</v>
      </c>
      <c r="F300" s="80" t="s">
        <v>86</v>
      </c>
      <c r="G300" s="80" t="s">
        <v>2191</v>
      </c>
      <c r="H300" s="80" t="s">
        <v>2192</v>
      </c>
      <c r="I300" s="177"/>
      <c r="J300" s="81">
        <v>3.335082681515666</v>
      </c>
      <c r="K300" s="81">
        <v>0.31355280329128549</v>
      </c>
      <c r="L300" s="81">
        <v>0.29353959016498976</v>
      </c>
      <c r="M300" s="81">
        <v>5.9215678402460012</v>
      </c>
      <c r="N300" s="81">
        <v>7.7274898595705839</v>
      </c>
      <c r="O300" s="81">
        <v>8.1083183954347042</v>
      </c>
      <c r="P300" s="81">
        <v>5.7173930154927453</v>
      </c>
      <c r="Q300" s="81">
        <v>0.46342798086269116</v>
      </c>
      <c r="R300" s="81">
        <v>0</v>
      </c>
      <c r="S300" s="81">
        <v>0.63646610050111529</v>
      </c>
      <c r="T300" s="82"/>
      <c r="U300" s="81">
        <v>861375</v>
      </c>
      <c r="V300" s="81">
        <v>201</v>
      </c>
      <c r="W300" s="81">
        <v>7</v>
      </c>
      <c r="X300" s="81">
        <v>1496</v>
      </c>
      <c r="Y300" s="81">
        <v>2880</v>
      </c>
      <c r="Z300" s="81">
        <v>4118</v>
      </c>
      <c r="AA300" s="81">
        <v>1122</v>
      </c>
      <c r="AB300" s="81">
        <v>7617</v>
      </c>
      <c r="AC300" s="81">
        <v>0</v>
      </c>
      <c r="AD300" s="81">
        <v>0.63646610050111529</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2199</v>
      </c>
      <c r="B301" s="80">
        <v>280</v>
      </c>
      <c r="C301" s="80">
        <v>8</v>
      </c>
      <c r="D301" s="80">
        <v>17</v>
      </c>
      <c r="E301" s="80">
        <v>2011</v>
      </c>
      <c r="F301" s="80" t="s">
        <v>87</v>
      </c>
      <c r="G301" s="80" t="s">
        <v>2191</v>
      </c>
      <c r="H301" s="80" t="s">
        <v>2192</v>
      </c>
      <c r="I301" s="177"/>
      <c r="J301" s="81">
        <v>4.560824057199377</v>
      </c>
      <c r="K301" s="81">
        <v>0.44816070543759162</v>
      </c>
      <c r="L301" s="81">
        <v>0.23613734737112199</v>
      </c>
      <c r="M301" s="81">
        <v>7.2461407470933406</v>
      </c>
      <c r="N301" s="81">
        <v>9.8094848575051401</v>
      </c>
      <c r="O301" s="81">
        <v>7.9995059096231724</v>
      </c>
      <c r="P301" s="81">
        <v>5.5373239240107308</v>
      </c>
      <c r="Q301" s="81">
        <v>0.52886378765095687</v>
      </c>
      <c r="R301" s="81">
        <v>0</v>
      </c>
      <c r="S301" s="81">
        <v>0.7139995034167741</v>
      </c>
      <c r="T301" s="82"/>
      <c r="U301" s="81">
        <v>951371</v>
      </c>
      <c r="V301" s="81">
        <v>201</v>
      </c>
      <c r="W301" s="81">
        <v>7</v>
      </c>
      <c r="X301" s="81">
        <v>1496</v>
      </c>
      <c r="Y301" s="81">
        <v>2889</v>
      </c>
      <c r="Z301" s="81">
        <v>4151</v>
      </c>
      <c r="AA301" s="81">
        <v>1119</v>
      </c>
      <c r="AB301" s="81">
        <v>7536</v>
      </c>
      <c r="AC301" s="81">
        <v>0</v>
      </c>
      <c r="AD301" s="81">
        <v>0.7139995034167741</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2200</v>
      </c>
      <c r="B302" s="80">
        <v>281</v>
      </c>
      <c r="C302" s="80">
        <v>9</v>
      </c>
      <c r="D302" s="80">
        <v>17</v>
      </c>
      <c r="E302" s="80">
        <v>2012</v>
      </c>
      <c r="F302" s="80" t="s">
        <v>88</v>
      </c>
      <c r="G302" s="80" t="s">
        <v>2191</v>
      </c>
      <c r="H302" s="80" t="s">
        <v>2192</v>
      </c>
      <c r="I302" s="177"/>
      <c r="J302" s="81">
        <v>4.2721971784715764</v>
      </c>
      <c r="K302" s="81">
        <v>0.43599201809274052</v>
      </c>
      <c r="L302" s="81">
        <v>0.23300913977956589</v>
      </c>
      <c r="M302" s="81">
        <v>7.4329505870979924</v>
      </c>
      <c r="N302" s="81">
        <v>11.210198016884982</v>
      </c>
      <c r="O302" s="81">
        <v>7.9059648610515856</v>
      </c>
      <c r="P302" s="81">
        <v>5.4195308492468888</v>
      </c>
      <c r="Q302" s="81">
        <v>0.56804061704062947</v>
      </c>
      <c r="R302" s="81">
        <v>0</v>
      </c>
      <c r="S302" s="81">
        <v>0.57683755526400005</v>
      </c>
      <c r="T302" s="82"/>
      <c r="U302" s="81">
        <v>892502</v>
      </c>
      <c r="V302" s="81">
        <v>201</v>
      </c>
      <c r="W302" s="81">
        <v>7</v>
      </c>
      <c r="X302" s="81">
        <v>1496</v>
      </c>
      <c r="Y302" s="81">
        <v>2912</v>
      </c>
      <c r="Z302" s="81">
        <v>4135</v>
      </c>
      <c r="AA302" s="81">
        <v>1089</v>
      </c>
      <c r="AB302" s="81">
        <v>7450</v>
      </c>
      <c r="AC302" s="81">
        <v>0</v>
      </c>
      <c r="AD302" s="81">
        <v>0.57683755526400005</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2201</v>
      </c>
      <c r="B303" s="80">
        <v>282</v>
      </c>
      <c r="C303" s="80">
        <v>10</v>
      </c>
      <c r="D303" s="80">
        <v>17</v>
      </c>
      <c r="E303" s="80">
        <v>2013</v>
      </c>
      <c r="F303" s="80" t="s">
        <v>89</v>
      </c>
      <c r="G303" s="80" t="s">
        <v>2191</v>
      </c>
      <c r="H303" s="80" t="s">
        <v>2192</v>
      </c>
      <c r="I303" s="177"/>
      <c r="J303" s="81">
        <v>4.3992227836320543</v>
      </c>
      <c r="K303" s="81">
        <v>0.35972570976367974</v>
      </c>
      <c r="L303" s="81">
        <v>0.21452947652892404</v>
      </c>
      <c r="M303" s="81">
        <v>7.6186840717146742</v>
      </c>
      <c r="N303" s="81">
        <v>11.535753655517391</v>
      </c>
      <c r="O303" s="81">
        <v>7.6046695986555513</v>
      </c>
      <c r="P303" s="81">
        <v>5.2651133294208341</v>
      </c>
      <c r="Q303" s="81">
        <v>0.57143036486495702</v>
      </c>
      <c r="R303" s="81">
        <v>0</v>
      </c>
      <c r="S303" s="81">
        <v>0.53896719341237653</v>
      </c>
      <c r="T303" s="82"/>
      <c r="U303" s="81">
        <v>914402</v>
      </c>
      <c r="V303" s="81">
        <v>201</v>
      </c>
      <c r="W303" s="81">
        <v>7</v>
      </c>
      <c r="X303" s="81">
        <v>1496</v>
      </c>
      <c r="Y303" s="81">
        <v>2912</v>
      </c>
      <c r="Z303" s="81">
        <v>4155</v>
      </c>
      <c r="AA303" s="81">
        <v>1054</v>
      </c>
      <c r="AB303" s="81">
        <v>7387</v>
      </c>
      <c r="AC303" s="81">
        <v>0</v>
      </c>
      <c r="AD303" s="81">
        <v>0.53896719341237653</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2202</v>
      </c>
      <c r="B304" s="80">
        <v>283</v>
      </c>
      <c r="C304" s="80">
        <v>11</v>
      </c>
      <c r="D304" s="80">
        <v>17</v>
      </c>
      <c r="E304" s="80">
        <v>2014</v>
      </c>
      <c r="F304" s="80" t="s">
        <v>90</v>
      </c>
      <c r="G304" s="80" t="s">
        <v>2191</v>
      </c>
      <c r="H304" s="80" t="s">
        <v>2192</v>
      </c>
      <c r="I304" s="177"/>
      <c r="J304" s="81">
        <v>3.8876082725108003</v>
      </c>
      <c r="K304" s="81">
        <v>0.40829389774417252</v>
      </c>
      <c r="L304" s="81">
        <v>0.19059425010184963</v>
      </c>
      <c r="M304" s="81">
        <v>8.8720427696249633</v>
      </c>
      <c r="N304" s="81">
        <v>11.239663338706885</v>
      </c>
      <c r="O304" s="81">
        <v>7.2117712200034898</v>
      </c>
      <c r="P304" s="81">
        <v>5.2272201456829244</v>
      </c>
      <c r="Q304" s="81">
        <v>0.53816773948005525</v>
      </c>
      <c r="R304" s="81">
        <v>0</v>
      </c>
      <c r="S304" s="81">
        <v>0.47283459999659011</v>
      </c>
      <c r="T304" s="82"/>
      <c r="U304" s="81">
        <v>899406</v>
      </c>
      <c r="V304" s="81">
        <v>192</v>
      </c>
      <c r="W304" s="81">
        <v>5</v>
      </c>
      <c r="X304" s="81">
        <v>1741</v>
      </c>
      <c r="Y304" s="81">
        <v>2895</v>
      </c>
      <c r="Z304" s="81">
        <v>4150</v>
      </c>
      <c r="AA304" s="81">
        <v>1041</v>
      </c>
      <c r="AB304" s="81">
        <v>7251</v>
      </c>
      <c r="AC304" s="81">
        <v>0</v>
      </c>
      <c r="AD304" s="81">
        <v>0.47283459999659011</v>
      </c>
      <c r="AE304" s="82"/>
      <c r="AF304" s="81">
        <v>5266457.9202865958</v>
      </c>
      <c r="AG304" s="81">
        <v>334556.29634497489</v>
      </c>
      <c r="AH304" s="81">
        <v>48414.836229483131</v>
      </c>
      <c r="AI304" s="81">
        <v>11512200.933386344</v>
      </c>
      <c r="AJ304" s="81">
        <v>16014550.912278714</v>
      </c>
      <c r="AK304" s="81">
        <v>0</v>
      </c>
      <c r="AL304" s="81">
        <v>0</v>
      </c>
      <c r="AM304" s="81">
        <v>995453.94674827042</v>
      </c>
      <c r="AN304" s="81">
        <v>0</v>
      </c>
      <c r="AO304" s="81">
        <v>0</v>
      </c>
      <c r="AP304" s="82"/>
      <c r="AQ304" s="81">
        <v>160</v>
      </c>
      <c r="AR304" s="81">
        <v>22</v>
      </c>
      <c r="AS304" s="81">
        <v>0</v>
      </c>
      <c r="AT304" s="81">
        <v>0</v>
      </c>
      <c r="AU304" s="81">
        <v>0</v>
      </c>
      <c r="AV304" s="81">
        <v>0</v>
      </c>
      <c r="AW304" s="81" t="s">
        <v>564</v>
      </c>
      <c r="AX304" s="82"/>
      <c r="AY304" s="81">
        <v>644</v>
      </c>
      <c r="AZ304" s="81">
        <v>1722.6000000000001</v>
      </c>
      <c r="BA304" s="81">
        <v>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2203</v>
      </c>
      <c r="B305" s="80">
        <v>284</v>
      </c>
      <c r="C305" s="80">
        <v>12</v>
      </c>
      <c r="D305" s="80">
        <v>17</v>
      </c>
      <c r="E305" s="80">
        <v>2015</v>
      </c>
      <c r="F305" s="80" t="s">
        <v>91</v>
      </c>
      <c r="G305" s="80" t="s">
        <v>2191</v>
      </c>
      <c r="H305" s="80" t="s">
        <v>2192</v>
      </c>
      <c r="I305" s="177"/>
      <c r="J305" s="81">
        <v>4.2826496305644959</v>
      </c>
      <c r="K305" s="81">
        <v>0.42632309022544557</v>
      </c>
      <c r="L305" s="81">
        <v>0.23025562151803458</v>
      </c>
      <c r="M305" s="81">
        <v>9.1872231525566939</v>
      </c>
      <c r="N305" s="81">
        <v>10.253735147411328</v>
      </c>
      <c r="O305" s="81">
        <v>7.0706604976618248</v>
      </c>
      <c r="P305" s="81">
        <v>5.135852388512113</v>
      </c>
      <c r="Q305" s="81">
        <v>0.51913780591342029</v>
      </c>
      <c r="R305" s="81">
        <v>0</v>
      </c>
      <c r="S305" s="81">
        <v>0.55928794864118025</v>
      </c>
      <c r="T305" s="82"/>
      <c r="U305" s="81">
        <v>915478</v>
      </c>
      <c r="V305" s="81">
        <v>192</v>
      </c>
      <c r="W305" s="81">
        <v>5</v>
      </c>
      <c r="X305" s="81">
        <v>1741</v>
      </c>
      <c r="Y305" s="81">
        <v>2875</v>
      </c>
      <c r="Z305" s="81">
        <v>4108</v>
      </c>
      <c r="AA305" s="81">
        <v>1022</v>
      </c>
      <c r="AB305" s="81">
        <v>7145</v>
      </c>
      <c r="AC305" s="81">
        <v>0</v>
      </c>
      <c r="AD305" s="81">
        <v>0.55928794864118025</v>
      </c>
      <c r="AE305" s="82"/>
      <c r="AF305" s="81">
        <v>5679525.8105208185</v>
      </c>
      <c r="AG305" s="81">
        <v>315348.38463846728</v>
      </c>
      <c r="AH305" s="81">
        <v>48921.536133293441</v>
      </c>
      <c r="AI305" s="81">
        <v>11240782.734468216</v>
      </c>
      <c r="AJ305" s="81">
        <v>15185267.351949099</v>
      </c>
      <c r="AK305" s="81">
        <v>0</v>
      </c>
      <c r="AL305" s="81">
        <v>0</v>
      </c>
      <c r="AM305" s="81">
        <v>979192.27785227424</v>
      </c>
      <c r="AN305" s="81">
        <v>0</v>
      </c>
      <c r="AO305" s="81">
        <v>0</v>
      </c>
      <c r="AP305" s="82"/>
      <c r="AQ305" s="81">
        <v>166</v>
      </c>
      <c r="AR305" s="81">
        <v>27</v>
      </c>
      <c r="AS305" s="81">
        <v>0</v>
      </c>
      <c r="AT305" s="81">
        <v>0</v>
      </c>
      <c r="AU305" s="81">
        <v>0</v>
      </c>
      <c r="AV305" s="81">
        <v>0</v>
      </c>
      <c r="AW305" s="81" t="s">
        <v>564</v>
      </c>
      <c r="AX305" s="82"/>
      <c r="AY305" s="81">
        <v>682.9</v>
      </c>
      <c r="AZ305" s="81">
        <v>2629.4</v>
      </c>
      <c r="BA305" s="81">
        <v>0</v>
      </c>
      <c r="BB305" s="81">
        <v>0</v>
      </c>
      <c r="BC305" s="81">
        <v>0</v>
      </c>
      <c r="BD305" s="81">
        <v>0</v>
      </c>
      <c r="BE305" s="81" t="s">
        <v>564</v>
      </c>
      <c r="BF305" s="82"/>
      <c r="BG305" s="81">
        <v>0</v>
      </c>
      <c r="BH305" s="81">
        <v>0</v>
      </c>
      <c r="BI305" s="81">
        <v>0</v>
      </c>
      <c r="BJ305" s="81">
        <v>0</v>
      </c>
      <c r="BK305" s="81">
        <v>0</v>
      </c>
      <c r="BL305" s="81">
        <v>0</v>
      </c>
      <c r="BM305" s="82"/>
      <c r="BN305" s="81">
        <v>0</v>
      </c>
      <c r="BO305" s="81">
        <v>0</v>
      </c>
      <c r="BP305" s="81">
        <v>0</v>
      </c>
      <c r="BQ305" s="81">
        <v>0</v>
      </c>
      <c r="BR305" s="81">
        <v>0</v>
      </c>
      <c r="BS305" s="81">
        <v>0</v>
      </c>
      <c r="BT305"/>
      <c r="BU305" s="80">
        <v>0</v>
      </c>
      <c r="BV305" s="80">
        <v>0</v>
      </c>
      <c r="BW305" s="80">
        <v>0</v>
      </c>
      <c r="BX305" s="80">
        <v>0</v>
      </c>
      <c r="BY305" s="80">
        <v>0</v>
      </c>
      <c r="BZ305" s="80">
        <v>0</v>
      </c>
      <c r="CA305" s="80">
        <v>0</v>
      </c>
      <c r="CB305" s="80">
        <v>0</v>
      </c>
      <c r="CC305" s="80">
        <v>0</v>
      </c>
    </row>
    <row r="306" spans="1:81">
      <c r="A306" s="80" t="s">
        <v>2204</v>
      </c>
      <c r="B306" s="80">
        <v>285</v>
      </c>
      <c r="C306" s="80">
        <v>13</v>
      </c>
      <c r="D306" s="80">
        <v>17</v>
      </c>
      <c r="E306" s="80">
        <v>2016</v>
      </c>
      <c r="F306" s="80" t="s">
        <v>92</v>
      </c>
      <c r="G306" s="80" t="s">
        <v>2191</v>
      </c>
      <c r="H306" s="80" t="s">
        <v>2192</v>
      </c>
      <c r="I306" s="177"/>
      <c r="J306" s="81">
        <v>4.7692745847596312</v>
      </c>
      <c r="K306" s="81">
        <v>0.4223729278944483</v>
      </c>
      <c r="L306" s="81">
        <v>0.24516284697528046</v>
      </c>
      <c r="M306" s="81">
        <v>8.0634859963580343</v>
      </c>
      <c r="N306" s="81">
        <v>10.571941449145028</v>
      </c>
      <c r="O306" s="81">
        <v>6.916786640148378</v>
      </c>
      <c r="P306" s="81">
        <v>4.8052759927860507</v>
      </c>
      <c r="Q306" s="81">
        <v>0.49484798712625033</v>
      </c>
      <c r="R306" s="81">
        <v>0</v>
      </c>
      <c r="S306" s="81">
        <v>0.38778053727997314</v>
      </c>
      <c r="T306" s="82"/>
      <c r="U306" s="81">
        <v>1079594</v>
      </c>
      <c r="V306" s="81">
        <v>192</v>
      </c>
      <c r="W306" s="81">
        <v>5</v>
      </c>
      <c r="X306" s="81">
        <v>1741</v>
      </c>
      <c r="Y306" s="81">
        <v>2878</v>
      </c>
      <c r="Z306" s="81">
        <v>4068</v>
      </c>
      <c r="AA306" s="81">
        <v>989</v>
      </c>
      <c r="AB306" s="81">
        <v>7006</v>
      </c>
      <c r="AC306" s="81">
        <v>0</v>
      </c>
      <c r="AD306" s="81">
        <v>0.38778053727997308</v>
      </c>
      <c r="AE306" s="82"/>
      <c r="AF306" s="81">
        <v>6636961.3586542038</v>
      </c>
      <c r="AG306" s="81">
        <v>300403.8784292661</v>
      </c>
      <c r="AH306" s="81">
        <v>40830.473258450344</v>
      </c>
      <c r="AI306" s="81">
        <v>11931645.452758949</v>
      </c>
      <c r="AJ306" s="81">
        <v>14939242.108163809</v>
      </c>
      <c r="AK306" s="81">
        <v>0</v>
      </c>
      <c r="AL306" s="81">
        <v>0</v>
      </c>
      <c r="AM306" s="81">
        <v>960888.84776876285</v>
      </c>
      <c r="AN306" s="81">
        <v>0</v>
      </c>
      <c r="AO306" s="81">
        <v>0</v>
      </c>
      <c r="AP306" s="82"/>
      <c r="AQ306" s="81">
        <v>173</v>
      </c>
      <c r="AR306" s="81">
        <v>32</v>
      </c>
      <c r="AS306" s="81">
        <v>0</v>
      </c>
      <c r="AT306" s="81">
        <v>0</v>
      </c>
      <c r="AU306" s="81">
        <v>0</v>
      </c>
      <c r="AV306" s="81">
        <v>0</v>
      </c>
      <c r="AW306" s="81" t="s">
        <v>564</v>
      </c>
      <c r="AX306" s="82"/>
      <c r="AY306" s="81">
        <v>718.4</v>
      </c>
      <c r="AZ306" s="81">
        <v>2788.9</v>
      </c>
      <c r="BA306" s="81">
        <v>0</v>
      </c>
      <c r="BB306" s="81">
        <v>0</v>
      </c>
      <c r="BC306" s="81">
        <v>0</v>
      </c>
      <c r="BD306" s="81">
        <v>0</v>
      </c>
      <c r="BE306" s="81" t="s">
        <v>564</v>
      </c>
      <c r="BF306" s="82"/>
      <c r="BG306" s="81">
        <v>0</v>
      </c>
      <c r="BH306" s="81">
        <v>0</v>
      </c>
      <c r="BI306" s="81">
        <v>0</v>
      </c>
      <c r="BJ306" s="81">
        <v>0</v>
      </c>
      <c r="BK306" s="81">
        <v>0</v>
      </c>
      <c r="BL306" s="81">
        <v>0</v>
      </c>
      <c r="BM306" s="82"/>
      <c r="BN306" s="81">
        <v>0</v>
      </c>
      <c r="BO306" s="81">
        <v>0</v>
      </c>
      <c r="BP306" s="81">
        <v>0</v>
      </c>
      <c r="BQ306" s="81">
        <v>0</v>
      </c>
      <c r="BR306" s="81">
        <v>0</v>
      </c>
      <c r="BS306" s="81">
        <v>0</v>
      </c>
      <c r="BT306"/>
      <c r="BU306" s="80">
        <v>0</v>
      </c>
      <c r="BV306" s="80">
        <v>0</v>
      </c>
      <c r="BW306" s="80">
        <v>0</v>
      </c>
      <c r="BX306" s="80">
        <v>0</v>
      </c>
      <c r="BY306" s="80">
        <v>0</v>
      </c>
      <c r="BZ306" s="80">
        <v>0</v>
      </c>
      <c r="CA306" s="80">
        <v>0</v>
      </c>
      <c r="CB306" s="80">
        <v>0</v>
      </c>
      <c r="CC306" s="80">
        <v>0</v>
      </c>
    </row>
    <row r="307" spans="1:81">
      <c r="A307" s="80" t="s">
        <v>2205</v>
      </c>
      <c r="B307" s="80">
        <v>286</v>
      </c>
      <c r="C307" s="80">
        <v>14</v>
      </c>
      <c r="D307" s="80">
        <v>17</v>
      </c>
      <c r="E307" s="80">
        <v>2017</v>
      </c>
      <c r="F307" s="80" t="s">
        <v>71</v>
      </c>
      <c r="G307" s="80" t="s">
        <v>2191</v>
      </c>
      <c r="H307" s="80" t="s">
        <v>2192</v>
      </c>
      <c r="I307" s="177"/>
      <c r="J307" s="81">
        <v>3.655826101000438</v>
      </c>
      <c r="K307" s="81">
        <v>0.41634612179539016</v>
      </c>
      <c r="L307" s="81">
        <v>0.20995073588491156</v>
      </c>
      <c r="M307" s="81">
        <v>7.2569862608793532</v>
      </c>
      <c r="N307" s="81">
        <v>9.1923916560345766</v>
      </c>
      <c r="O307" s="81">
        <v>6.7788329582330658</v>
      </c>
      <c r="P307" s="81">
        <v>4.6444818063027231</v>
      </c>
      <c r="Q307" s="81">
        <v>0.47161604946593011</v>
      </c>
      <c r="R307" s="81">
        <v>0</v>
      </c>
      <c r="S307" s="81">
        <v>0.34287430240949451</v>
      </c>
      <c r="T307" s="82"/>
      <c r="U307" s="81">
        <v>1055653</v>
      </c>
      <c r="V307" s="81">
        <v>192</v>
      </c>
      <c r="W307" s="81">
        <v>5</v>
      </c>
      <c r="X307" s="81">
        <v>1741</v>
      </c>
      <c r="Y307" s="81">
        <v>2869</v>
      </c>
      <c r="Z307" s="81">
        <v>4053</v>
      </c>
      <c r="AA307" s="81">
        <v>962</v>
      </c>
      <c r="AB307" s="81">
        <v>6905</v>
      </c>
      <c r="AC307" s="81">
        <v>0</v>
      </c>
      <c r="AD307" s="81">
        <v>0.34287430240949451</v>
      </c>
      <c r="AE307" s="82"/>
      <c r="AF307" s="81">
        <v>5676508.4167491551</v>
      </c>
      <c r="AG307" s="81">
        <v>309049.39285166143</v>
      </c>
      <c r="AH307" s="81">
        <v>47031.007620915087</v>
      </c>
      <c r="AI307" s="81">
        <v>12524209.44691962</v>
      </c>
      <c r="AJ307" s="81">
        <v>15096826.627793379</v>
      </c>
      <c r="AK307" s="81">
        <v>0</v>
      </c>
      <c r="AL307" s="81">
        <v>0</v>
      </c>
      <c r="AM307" s="81">
        <v>948518.32142133778</v>
      </c>
      <c r="AN307" s="81">
        <v>0</v>
      </c>
      <c r="AO307" s="81">
        <v>0</v>
      </c>
      <c r="AP307" s="82"/>
      <c r="AQ307" s="81">
        <v>174</v>
      </c>
      <c r="AR307" s="81">
        <v>44</v>
      </c>
      <c r="AS307" s="81">
        <v>0</v>
      </c>
      <c r="AT307" s="81">
        <v>0</v>
      </c>
      <c r="AU307" s="81">
        <v>0</v>
      </c>
      <c r="AV307" s="81">
        <v>0</v>
      </c>
      <c r="AW307" s="81" t="s">
        <v>564</v>
      </c>
      <c r="AX307" s="82"/>
      <c r="AY307" s="81">
        <v>721.8</v>
      </c>
      <c r="AZ307" s="81">
        <v>4302.5</v>
      </c>
      <c r="BA307" s="81">
        <v>0</v>
      </c>
      <c r="BB307" s="81">
        <v>0</v>
      </c>
      <c r="BC307" s="81">
        <v>0</v>
      </c>
      <c r="BD307" s="81">
        <v>0</v>
      </c>
      <c r="BE307" s="81" t="s">
        <v>564</v>
      </c>
      <c r="BF307" s="82"/>
      <c r="BG307" s="81">
        <v>0</v>
      </c>
      <c r="BH307" s="81">
        <v>0</v>
      </c>
      <c r="BI307" s="81">
        <v>0</v>
      </c>
      <c r="BJ307" s="81">
        <v>0</v>
      </c>
      <c r="BK307" s="81">
        <v>0</v>
      </c>
      <c r="BL307" s="81">
        <v>0</v>
      </c>
      <c r="BM307" s="82"/>
      <c r="BN307" s="81">
        <v>0</v>
      </c>
      <c r="BO307" s="81">
        <v>0</v>
      </c>
      <c r="BP307" s="81">
        <v>0</v>
      </c>
      <c r="BQ307" s="81">
        <v>0</v>
      </c>
      <c r="BR307" s="81">
        <v>0</v>
      </c>
      <c r="BS307" s="81">
        <v>0</v>
      </c>
      <c r="BT307"/>
      <c r="BU307" s="80">
        <v>0</v>
      </c>
      <c r="BV307" s="80">
        <v>0</v>
      </c>
      <c r="BW307" s="80">
        <v>0</v>
      </c>
      <c r="BX307" s="80">
        <v>0</v>
      </c>
      <c r="BY307" s="80">
        <v>0</v>
      </c>
      <c r="BZ307" s="80">
        <v>0</v>
      </c>
      <c r="CA307" s="80">
        <v>0</v>
      </c>
      <c r="CB307" s="80">
        <v>0</v>
      </c>
      <c r="CC307" s="80">
        <v>0</v>
      </c>
    </row>
    <row r="308" spans="1:81">
      <c r="A308" s="80" t="s">
        <v>2206</v>
      </c>
      <c r="B308" s="80">
        <v>287</v>
      </c>
      <c r="C308" s="80">
        <v>15</v>
      </c>
      <c r="D308" s="80">
        <v>17</v>
      </c>
      <c r="E308" s="80">
        <v>2018</v>
      </c>
      <c r="F308" s="80" t="s">
        <v>93</v>
      </c>
      <c r="G308" s="80" t="s">
        <v>2191</v>
      </c>
      <c r="H308" s="80" t="s">
        <v>2192</v>
      </c>
      <c r="I308" s="177"/>
      <c r="J308" s="81">
        <v>2.8467120055397905</v>
      </c>
      <c r="K308" s="81">
        <v>0.37149817845996047</v>
      </c>
      <c r="L308" s="81">
        <v>0.18593522282753533</v>
      </c>
      <c r="M308" s="81">
        <v>6.4266857043637495</v>
      </c>
      <c r="N308" s="81">
        <v>7.101289400523358</v>
      </c>
      <c r="O308" s="81">
        <v>6.5907519124530252</v>
      </c>
      <c r="P308" s="81">
        <v>4.5647903358241786</v>
      </c>
      <c r="Q308" s="81">
        <v>0.43091765954024391</v>
      </c>
      <c r="R308" s="81">
        <v>0</v>
      </c>
      <c r="S308" s="81">
        <v>0.40364517661918731</v>
      </c>
      <c r="T308" s="82"/>
      <c r="U308" s="81">
        <v>954700</v>
      </c>
      <c r="V308" s="81">
        <v>192</v>
      </c>
      <c r="W308" s="81">
        <v>5</v>
      </c>
      <c r="X308" s="81">
        <v>1741</v>
      </c>
      <c r="Y308" s="81">
        <v>2872</v>
      </c>
      <c r="Z308" s="81">
        <v>4016</v>
      </c>
      <c r="AA308" s="81">
        <v>955</v>
      </c>
      <c r="AB308" s="81">
        <v>6799</v>
      </c>
      <c r="AC308" s="81">
        <v>0</v>
      </c>
      <c r="AD308" s="81">
        <v>0.40364517661918731</v>
      </c>
      <c r="AE308" s="82"/>
      <c r="AF308" s="81">
        <v>5002584.6320074322</v>
      </c>
      <c r="AG308" s="81">
        <v>271386.27893459232</v>
      </c>
      <c r="AH308" s="81">
        <v>43959.473350180968</v>
      </c>
      <c r="AI308" s="81">
        <v>12309421.243203569</v>
      </c>
      <c r="AJ308" s="81">
        <v>13495241.882980971</v>
      </c>
      <c r="AK308" s="81">
        <v>0</v>
      </c>
      <c r="AL308" s="81">
        <v>0</v>
      </c>
      <c r="AM308" s="81">
        <v>935889.90172850061</v>
      </c>
      <c r="AN308" s="81">
        <v>0</v>
      </c>
      <c r="AO308" s="81">
        <v>0</v>
      </c>
      <c r="AP308" s="82"/>
      <c r="AQ308" s="81">
        <v>181</v>
      </c>
      <c r="AR308" s="81">
        <v>46</v>
      </c>
      <c r="AS308" s="81">
        <v>0</v>
      </c>
      <c r="AT308" s="81">
        <v>0</v>
      </c>
      <c r="AU308" s="81">
        <v>0</v>
      </c>
      <c r="AV308" s="81">
        <v>0</v>
      </c>
      <c r="AW308" s="81" t="s">
        <v>564</v>
      </c>
      <c r="AX308" s="82"/>
      <c r="AY308" s="81">
        <v>766.9</v>
      </c>
      <c r="AZ308" s="81">
        <v>4401.3999999999996</v>
      </c>
      <c r="BA308" s="81">
        <v>0</v>
      </c>
      <c r="BB308" s="81">
        <v>0</v>
      </c>
      <c r="BC308" s="81">
        <v>0</v>
      </c>
      <c r="BD308" s="81">
        <v>0</v>
      </c>
      <c r="BE308" s="81" t="s">
        <v>564</v>
      </c>
      <c r="BF308" s="82"/>
      <c r="BG308" s="81">
        <v>0</v>
      </c>
      <c r="BH308" s="81">
        <v>0</v>
      </c>
      <c r="BI308" s="81">
        <v>0</v>
      </c>
      <c r="BJ308" s="81">
        <v>0</v>
      </c>
      <c r="BK308" s="81">
        <v>0</v>
      </c>
      <c r="BL308" s="81">
        <v>0</v>
      </c>
      <c r="BM308" s="82"/>
      <c r="BN308" s="81">
        <v>0</v>
      </c>
      <c r="BO308" s="81">
        <v>0</v>
      </c>
      <c r="BP308" s="81">
        <v>0</v>
      </c>
      <c r="BQ308" s="81">
        <v>0</v>
      </c>
      <c r="BR308" s="81">
        <v>0</v>
      </c>
      <c r="BS308" s="81">
        <v>0</v>
      </c>
      <c r="BT308"/>
      <c r="BU308" s="80">
        <v>0</v>
      </c>
      <c r="BV308" s="80">
        <v>0</v>
      </c>
      <c r="BW308" s="80">
        <v>0</v>
      </c>
      <c r="BX308" s="80">
        <v>0</v>
      </c>
      <c r="BY308" s="80">
        <v>0</v>
      </c>
      <c r="BZ308" s="80">
        <v>0</v>
      </c>
      <c r="CA308" s="80">
        <v>0</v>
      </c>
      <c r="CB308" s="80">
        <v>0</v>
      </c>
      <c r="CC308" s="80">
        <v>0</v>
      </c>
    </row>
    <row r="309" spans="1:81">
      <c r="A309" s="80" t="s">
        <v>2207</v>
      </c>
      <c r="B309" s="80">
        <v>288</v>
      </c>
      <c r="C309" s="80">
        <v>16</v>
      </c>
      <c r="D309" s="80">
        <v>17</v>
      </c>
      <c r="E309" s="80">
        <v>2019</v>
      </c>
      <c r="F309" s="80" t="s">
        <v>73</v>
      </c>
      <c r="G309" s="80" t="s">
        <v>2191</v>
      </c>
      <c r="H309" s="80" t="s">
        <v>2192</v>
      </c>
      <c r="I309" s="177"/>
      <c r="J309" s="81">
        <v>2.6394384778110318</v>
      </c>
      <c r="K309" s="81">
        <v>0.3447489795214313</v>
      </c>
      <c r="L309" s="81">
        <v>0.18748180858506489</v>
      </c>
      <c r="M309" s="81">
        <v>5.7274198209206233</v>
      </c>
      <c r="N309" s="81">
        <v>7.5416342450335474</v>
      </c>
      <c r="O309" s="81">
        <v>6.3762988532574871</v>
      </c>
      <c r="P309" s="81">
        <v>4.56068546950344</v>
      </c>
      <c r="Q309" s="81">
        <v>0.41480648584756147</v>
      </c>
      <c r="R309" s="81">
        <v>0</v>
      </c>
      <c r="S309" s="81">
        <v>3.4744150441401285E-2</v>
      </c>
      <c r="T309" s="82"/>
      <c r="U309" s="81">
        <v>930713</v>
      </c>
      <c r="V309" s="81">
        <v>192</v>
      </c>
      <c r="W309" s="81">
        <v>5</v>
      </c>
      <c r="X309" s="81">
        <v>1741</v>
      </c>
      <c r="Y309" s="81">
        <v>2894</v>
      </c>
      <c r="Z309" s="81">
        <v>3992</v>
      </c>
      <c r="AA309" s="81">
        <v>947</v>
      </c>
      <c r="AB309" s="81">
        <v>6722</v>
      </c>
      <c r="AC309" s="81">
        <v>0</v>
      </c>
      <c r="AD309" s="81">
        <v>3.4744150441401292E-2</v>
      </c>
      <c r="AE309" s="82"/>
      <c r="AF309" s="81">
        <v>4873685.6781524811</v>
      </c>
      <c r="AG309" s="81">
        <v>264783.89327023859</v>
      </c>
      <c r="AH309" s="81">
        <v>47181.347354861951</v>
      </c>
      <c r="AI309" s="81">
        <v>11450791.6837551</v>
      </c>
      <c r="AJ309" s="81">
        <v>14692733.64568885</v>
      </c>
      <c r="AK309" s="81">
        <v>0</v>
      </c>
      <c r="AL309" s="81">
        <v>0</v>
      </c>
      <c r="AM309" s="81">
        <v>915485.79681109276</v>
      </c>
      <c r="AN309" s="81">
        <v>0</v>
      </c>
      <c r="AO309" s="81">
        <v>0</v>
      </c>
      <c r="AP309" s="82"/>
      <c r="AQ309" s="81">
        <v>184</v>
      </c>
      <c r="AR309" s="81">
        <v>51</v>
      </c>
      <c r="AS309" s="81">
        <v>0</v>
      </c>
      <c r="AT309" s="81">
        <v>0</v>
      </c>
      <c r="AU309" s="81">
        <v>0</v>
      </c>
      <c r="AV309" s="81">
        <v>0</v>
      </c>
      <c r="AW309" s="81" t="s">
        <v>564</v>
      </c>
      <c r="AX309" s="82"/>
      <c r="AY309" s="81">
        <v>780.40000000000009</v>
      </c>
      <c r="AZ309" s="81">
        <v>4644</v>
      </c>
      <c r="BA309" s="81">
        <v>0</v>
      </c>
      <c r="BB309" s="81">
        <v>0</v>
      </c>
      <c r="BC309" s="81">
        <v>0</v>
      </c>
      <c r="BD309" s="81">
        <v>0</v>
      </c>
      <c r="BE309" s="81" t="s">
        <v>564</v>
      </c>
      <c r="BF309" s="82"/>
      <c r="BG309" s="81">
        <v>0</v>
      </c>
      <c r="BH309" s="81">
        <v>0</v>
      </c>
      <c r="BI309" s="81">
        <v>0</v>
      </c>
      <c r="BJ309" s="81">
        <v>0</v>
      </c>
      <c r="BK309" s="81">
        <v>0</v>
      </c>
      <c r="BL309" s="81">
        <v>0</v>
      </c>
      <c r="BM309" s="82"/>
      <c r="BN309" s="81">
        <v>0</v>
      </c>
      <c r="BO309" s="81">
        <v>0</v>
      </c>
      <c r="BP309" s="81">
        <v>0</v>
      </c>
      <c r="BQ309" s="81">
        <v>0</v>
      </c>
      <c r="BR309" s="81">
        <v>0</v>
      </c>
      <c r="BS309" s="81">
        <v>0</v>
      </c>
      <c r="BT309"/>
      <c r="BU309" s="80">
        <v>0</v>
      </c>
      <c r="BV309" s="80">
        <v>0</v>
      </c>
      <c r="BW309" s="80">
        <v>0</v>
      </c>
      <c r="BX309" s="80">
        <v>0</v>
      </c>
      <c r="BY309" s="80">
        <v>0</v>
      </c>
      <c r="BZ309" s="80">
        <v>0</v>
      </c>
      <c r="CA309" s="80">
        <v>0</v>
      </c>
      <c r="CB309" s="80">
        <v>0</v>
      </c>
      <c r="CC309" s="80">
        <v>0</v>
      </c>
    </row>
    <row r="310" spans="1:81">
      <c r="A310" s="80" t="s">
        <v>2208</v>
      </c>
      <c r="B310" s="80">
        <v>289</v>
      </c>
      <c r="C310" s="80">
        <v>17</v>
      </c>
      <c r="D310" s="80">
        <v>17</v>
      </c>
      <c r="E310" s="80">
        <v>2020</v>
      </c>
      <c r="F310" s="80" t="s">
        <v>218</v>
      </c>
      <c r="G310" s="80" t="s">
        <v>2191</v>
      </c>
      <c r="H310" s="80" t="s">
        <v>2192</v>
      </c>
      <c r="I310" s="177"/>
      <c r="J310" s="81">
        <v>3.9115533726365581</v>
      </c>
      <c r="K310" s="81">
        <v>0.28400940487471182</v>
      </c>
      <c r="L310" s="81">
        <v>0.18062464344950277</v>
      </c>
      <c r="M310" s="81">
        <v>5.1481704185589683</v>
      </c>
      <c r="N310" s="81">
        <v>6.7956960736458552</v>
      </c>
      <c r="O310" s="81">
        <v>5.5809423158803222</v>
      </c>
      <c r="P310" s="81">
        <v>4.1489005215130801</v>
      </c>
      <c r="Q310" s="81">
        <v>0.38803662869451538</v>
      </c>
      <c r="R310" s="81">
        <v>0</v>
      </c>
      <c r="S310" s="81">
        <v>3.5081838157694001E-2</v>
      </c>
      <c r="T310" s="82"/>
      <c r="U310" s="81">
        <v>1077296</v>
      </c>
      <c r="V310" s="81">
        <v>136</v>
      </c>
      <c r="W310" s="81">
        <v>7</v>
      </c>
      <c r="X310" s="81">
        <v>1762</v>
      </c>
      <c r="Y310" s="81">
        <v>2870</v>
      </c>
      <c r="Z310" s="81">
        <v>3988</v>
      </c>
      <c r="AA310" s="81">
        <v>936</v>
      </c>
      <c r="AB310" s="81">
        <v>6581</v>
      </c>
      <c r="AC310" s="81">
        <v>0</v>
      </c>
      <c r="AD310" s="81">
        <v>3.5081838157694001E-2</v>
      </c>
      <c r="AE310" s="82"/>
      <c r="AF310" s="81">
        <v>6703623.3584543131</v>
      </c>
      <c r="AG310" s="81">
        <v>200514.6507387748</v>
      </c>
      <c r="AH310" s="81">
        <v>50187.326149573746</v>
      </c>
      <c r="AI310" s="81">
        <v>9924624.2384911366</v>
      </c>
      <c r="AJ310" s="81">
        <v>12458566.119604815</v>
      </c>
      <c r="AK310" s="81"/>
      <c r="AL310" s="81"/>
      <c r="AM310" s="81">
        <v>858893.61643499287</v>
      </c>
      <c r="AN310" s="81"/>
      <c r="AO310" s="81"/>
      <c r="AP310" s="82"/>
      <c r="AQ310" s="81">
        <v>188</v>
      </c>
      <c r="AR310" s="81">
        <v>61</v>
      </c>
      <c r="AS310" s="81">
        <v>0</v>
      </c>
      <c r="AT310" s="81">
        <v>0</v>
      </c>
      <c r="AU310" s="81">
        <v>0</v>
      </c>
      <c r="AV310" s="81">
        <v>0</v>
      </c>
      <c r="AW310" s="81">
        <v>0</v>
      </c>
      <c r="AX310" s="82"/>
      <c r="AY310" s="81">
        <v>800.3</v>
      </c>
      <c r="AZ310" s="81">
        <v>5139</v>
      </c>
      <c r="BA310" s="81">
        <v>0</v>
      </c>
      <c r="BB310" s="81">
        <v>0</v>
      </c>
      <c r="BC310" s="81">
        <v>0</v>
      </c>
      <c r="BD310" s="81">
        <v>0</v>
      </c>
      <c r="BE310" s="81">
        <v>0</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2209</v>
      </c>
      <c r="B311" s="80">
        <v>289</v>
      </c>
      <c r="C311" s="80">
        <v>18</v>
      </c>
      <c r="D311" s="80">
        <v>17</v>
      </c>
      <c r="E311" s="80">
        <v>2021</v>
      </c>
      <c r="F311" s="80" t="s">
        <v>75</v>
      </c>
      <c r="G311" s="174" t="s">
        <v>2191</v>
      </c>
      <c r="H311" s="80" t="s">
        <v>2192</v>
      </c>
      <c r="I311" s="177"/>
      <c r="J311" s="81">
        <v>3.0231236503223471</v>
      </c>
      <c r="K311" s="81">
        <v>0.29796185198202352</v>
      </c>
      <c r="L311" s="81">
        <v>0.20172605832031593</v>
      </c>
      <c r="M311" s="81">
        <v>5.1557577389664315</v>
      </c>
      <c r="N311" s="81">
        <v>6.5619956290536416</v>
      </c>
      <c r="O311" s="81">
        <v>5.3915057547120293</v>
      </c>
      <c r="P311" s="81">
        <v>4.258938521338437</v>
      </c>
      <c r="Q311" s="81">
        <v>0.38278803392849126</v>
      </c>
      <c r="R311" s="81">
        <v>0</v>
      </c>
      <c r="S311" s="81">
        <v>0</v>
      </c>
      <c r="T311" s="82"/>
      <c r="U311" s="81">
        <v>1094421</v>
      </c>
      <c r="V311" s="81">
        <v>136</v>
      </c>
      <c r="W311" s="81">
        <v>7</v>
      </c>
      <c r="X311" s="81">
        <v>1762</v>
      </c>
      <c r="Y311" s="81">
        <v>2857</v>
      </c>
      <c r="Z311" s="81">
        <v>3967</v>
      </c>
      <c r="AA311" s="81">
        <v>937</v>
      </c>
      <c r="AB311" s="81">
        <v>6415</v>
      </c>
      <c r="AC311" s="81">
        <v>0</v>
      </c>
      <c r="AD311" s="81">
        <v>0</v>
      </c>
      <c r="AE311" s="82"/>
      <c r="AF311" s="81">
        <v>6353418.7968561323</v>
      </c>
      <c r="AG311" s="81">
        <v>218166.79445259308</v>
      </c>
      <c r="AH311" s="81">
        <v>54129.120967243878</v>
      </c>
      <c r="AI311" s="81">
        <v>11427169.630220829</v>
      </c>
      <c r="AJ311" s="81">
        <v>13092905.279641937</v>
      </c>
      <c r="AK311" s="81">
        <v>0</v>
      </c>
      <c r="AL311" s="81">
        <v>0</v>
      </c>
      <c r="AM311" s="81">
        <v>842057.84028705582</v>
      </c>
      <c r="AN311" s="81">
        <v>0</v>
      </c>
      <c r="AO311" s="81">
        <v>0</v>
      </c>
      <c r="AP311" s="82"/>
      <c r="AQ311" s="81">
        <v>196</v>
      </c>
      <c r="AR311" s="81">
        <v>66</v>
      </c>
      <c r="AS311" s="81">
        <v>0</v>
      </c>
      <c r="AT311" s="81">
        <v>0</v>
      </c>
      <c r="AU311" s="81">
        <v>0</v>
      </c>
      <c r="AV311" s="81">
        <v>0</v>
      </c>
      <c r="AW311" s="81"/>
      <c r="AX311" s="82"/>
      <c r="AY311" s="81">
        <v>866.19999999999993</v>
      </c>
      <c r="AZ311" s="81">
        <v>5552.1</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2210</v>
      </c>
      <c r="B312" s="80">
        <v>289</v>
      </c>
      <c r="C312" s="80">
        <v>19</v>
      </c>
      <c r="D312" s="80">
        <v>17</v>
      </c>
      <c r="E312" s="80">
        <v>2022</v>
      </c>
      <c r="F312" s="80" t="s">
        <v>568</v>
      </c>
      <c r="G312" s="174" t="s">
        <v>2191</v>
      </c>
      <c r="H312" s="80" t="s">
        <v>2192</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199</v>
      </c>
      <c r="AR312" s="81">
        <v>72</v>
      </c>
      <c r="AS312" s="81">
        <v>0</v>
      </c>
      <c r="AT312" s="81">
        <v>0</v>
      </c>
      <c r="AU312" s="81">
        <v>0</v>
      </c>
      <c r="AV312" s="81">
        <v>0</v>
      </c>
      <c r="AW312" s="81"/>
      <c r="AX312" s="82"/>
      <c r="AY312" s="81">
        <v>885.69999999999993</v>
      </c>
      <c r="AZ312" s="81">
        <v>5811.7999999999993</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2211</v>
      </c>
      <c r="B313" s="80">
        <v>375</v>
      </c>
      <c r="C313" s="80">
        <v>1</v>
      </c>
      <c r="D313" s="80">
        <v>23</v>
      </c>
      <c r="E313" s="80">
        <v>1990</v>
      </c>
      <c r="F313" s="80" t="s">
        <v>562</v>
      </c>
      <c r="G313" s="80" t="s">
        <v>2212</v>
      </c>
      <c r="H313" s="80" t="s">
        <v>2213</v>
      </c>
      <c r="I313" s="177"/>
      <c r="J313" s="81">
        <v>0</v>
      </c>
      <c r="K313" s="81">
        <v>1.336168760818945</v>
      </c>
      <c r="L313" s="81">
        <v>1.7094968461295741</v>
      </c>
      <c r="M313" s="81">
        <v>4.4693146191769824</v>
      </c>
      <c r="N313" s="81">
        <v>5.715754771971346</v>
      </c>
      <c r="O313" s="81">
        <v>4.6266615536440794</v>
      </c>
      <c r="P313" s="81">
        <v>5.2304035294796023</v>
      </c>
      <c r="Q313" s="81">
        <v>0.28515816659199911</v>
      </c>
      <c r="R313" s="81">
        <v>3.7387082604511463</v>
      </c>
      <c r="S313" s="81">
        <v>0.29163517774080128</v>
      </c>
      <c r="T313" s="82"/>
      <c r="U313" s="81">
        <v>0</v>
      </c>
      <c r="V313" s="81">
        <v>312</v>
      </c>
      <c r="W313" s="81">
        <v>18</v>
      </c>
      <c r="X313" s="81">
        <v>969</v>
      </c>
      <c r="Y313" s="81">
        <v>1314</v>
      </c>
      <c r="Z313" s="81">
        <v>1903</v>
      </c>
      <c r="AA313" s="81">
        <v>1270</v>
      </c>
      <c r="AB313" s="81">
        <v>4630</v>
      </c>
      <c r="AC313" s="81">
        <v>647551</v>
      </c>
      <c r="AD313" s="81">
        <v>0.29163517774080128</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2214</v>
      </c>
      <c r="B314" s="80">
        <v>376</v>
      </c>
      <c r="C314" s="80">
        <v>2</v>
      </c>
      <c r="D314" s="80">
        <v>23</v>
      </c>
      <c r="E314" s="80">
        <v>2005</v>
      </c>
      <c r="F314" s="80" t="s">
        <v>565</v>
      </c>
      <c r="G314" s="80" t="s">
        <v>2212</v>
      </c>
      <c r="H314" s="80" t="s">
        <v>2213</v>
      </c>
      <c r="I314" s="177"/>
      <c r="J314" s="81">
        <v>0</v>
      </c>
      <c r="K314" s="81">
        <v>1.1387632785121244</v>
      </c>
      <c r="L314" s="81">
        <v>3.1280825287583509</v>
      </c>
      <c r="M314" s="81">
        <v>11.146635577796077</v>
      </c>
      <c r="N314" s="81">
        <v>9.2070530241439901</v>
      </c>
      <c r="O314" s="81">
        <v>6.5403823871158462</v>
      </c>
      <c r="P314" s="81">
        <v>7.8447150725333836</v>
      </c>
      <c r="Q314" s="81">
        <v>0.3148996214661075</v>
      </c>
      <c r="R314" s="81">
        <v>3.4937838576299258</v>
      </c>
      <c r="S314" s="81">
        <v>0.74176851581635594</v>
      </c>
      <c r="T314" s="82"/>
      <c r="U314" s="81">
        <v>0</v>
      </c>
      <c r="V314" s="81">
        <v>302</v>
      </c>
      <c r="W314" s="81">
        <v>34</v>
      </c>
      <c r="X314" s="81">
        <v>1039</v>
      </c>
      <c r="Y314" s="81">
        <v>1857</v>
      </c>
      <c r="Z314" s="81">
        <v>3113</v>
      </c>
      <c r="AA314" s="81">
        <v>1560</v>
      </c>
      <c r="AB314" s="81">
        <v>5345</v>
      </c>
      <c r="AC314" s="81">
        <v>617803.33333333337</v>
      </c>
      <c r="AD314" s="81">
        <v>0.74176851581635594</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2215</v>
      </c>
      <c r="B315" s="80">
        <v>377</v>
      </c>
      <c r="C315" s="80">
        <v>3</v>
      </c>
      <c r="D315" s="80">
        <v>23</v>
      </c>
      <c r="E315" s="80">
        <v>2006</v>
      </c>
      <c r="F315" s="80" t="s">
        <v>566</v>
      </c>
      <c r="G315" s="80" t="s">
        <v>2212</v>
      </c>
      <c r="H315" s="80" t="s">
        <v>2213</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2216</v>
      </c>
      <c r="B316" s="80">
        <v>378</v>
      </c>
      <c r="C316" s="80">
        <v>4</v>
      </c>
      <c r="D316" s="80">
        <v>23</v>
      </c>
      <c r="E316" s="80">
        <v>2007</v>
      </c>
      <c r="F316" s="80" t="s">
        <v>567</v>
      </c>
      <c r="G316" s="80" t="s">
        <v>2212</v>
      </c>
      <c r="H316" s="80" t="s">
        <v>2213</v>
      </c>
      <c r="I316" s="177"/>
      <c r="J316" s="81">
        <v>0</v>
      </c>
      <c r="K316" s="81">
        <v>1.2908400819598778</v>
      </c>
      <c r="L316" s="81">
        <v>2.7115433953945858</v>
      </c>
      <c r="M316" s="81">
        <v>12.80115868587087</v>
      </c>
      <c r="N316" s="81">
        <v>8.6729956680860987</v>
      </c>
      <c r="O316" s="81">
        <v>6.1177310975723813</v>
      </c>
      <c r="P316" s="81">
        <v>8.0631657270023105</v>
      </c>
      <c r="Q316" s="81">
        <v>0.33795708461977264</v>
      </c>
      <c r="R316" s="81">
        <v>3.9512344857347066</v>
      </c>
      <c r="S316" s="81">
        <v>1.1114294660905266</v>
      </c>
      <c r="T316" s="82"/>
      <c r="U316" s="81">
        <v>0</v>
      </c>
      <c r="V316" s="81">
        <v>347</v>
      </c>
      <c r="W316" s="81">
        <v>36</v>
      </c>
      <c r="X316" s="81">
        <v>1657</v>
      </c>
      <c r="Y316" s="81">
        <v>1970</v>
      </c>
      <c r="Z316" s="81">
        <v>3027</v>
      </c>
      <c r="AA316" s="81">
        <v>1579</v>
      </c>
      <c r="AB316" s="81">
        <v>5433</v>
      </c>
      <c r="AC316" s="81">
        <v>718741.33333333337</v>
      </c>
      <c r="AD316" s="81">
        <v>1.1114294660905266</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2217</v>
      </c>
      <c r="B317" s="80">
        <v>379</v>
      </c>
      <c r="C317" s="80">
        <v>5</v>
      </c>
      <c r="D317" s="80">
        <v>23</v>
      </c>
      <c r="E317" s="80">
        <v>2008</v>
      </c>
      <c r="F317" s="80" t="s">
        <v>84</v>
      </c>
      <c r="G317" s="80" t="s">
        <v>2212</v>
      </c>
      <c r="H317" s="80" t="s">
        <v>2213</v>
      </c>
      <c r="I317" s="177"/>
      <c r="J317" s="81">
        <v>0</v>
      </c>
      <c r="K317" s="81">
        <v>0.99931151146148722</v>
      </c>
      <c r="L317" s="81">
        <v>2.4633827908994341</v>
      </c>
      <c r="M317" s="81">
        <v>14.308746332579537</v>
      </c>
      <c r="N317" s="81">
        <v>9.4035338925799188</v>
      </c>
      <c r="O317" s="81">
        <v>5.9512932717097895</v>
      </c>
      <c r="P317" s="81">
        <v>7.7530363301656244</v>
      </c>
      <c r="Q317" s="81">
        <v>0.33671621917078182</v>
      </c>
      <c r="R317" s="81">
        <v>3.1455705668677991</v>
      </c>
      <c r="S317" s="81">
        <v>0</v>
      </c>
      <c r="T317" s="82"/>
      <c r="U317" s="81">
        <v>0</v>
      </c>
      <c r="V317" s="81">
        <v>347</v>
      </c>
      <c r="W317" s="81">
        <v>36</v>
      </c>
      <c r="X317" s="81">
        <v>1657</v>
      </c>
      <c r="Y317" s="81">
        <v>2021</v>
      </c>
      <c r="Z317" s="81">
        <v>3048</v>
      </c>
      <c r="AA317" s="81">
        <v>1520</v>
      </c>
      <c r="AB317" s="81">
        <v>5502</v>
      </c>
      <c r="AC317" s="81">
        <v>594155</v>
      </c>
      <c r="AD317" s="81">
        <v>0</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2218</v>
      </c>
      <c r="B318" s="80">
        <v>380</v>
      </c>
      <c r="C318" s="80">
        <v>6</v>
      </c>
      <c r="D318" s="80">
        <v>23</v>
      </c>
      <c r="E318" s="80">
        <v>2009</v>
      </c>
      <c r="F318" s="80" t="s">
        <v>85</v>
      </c>
      <c r="G318" s="80" t="s">
        <v>2212</v>
      </c>
      <c r="H318" s="80" t="s">
        <v>2213</v>
      </c>
      <c r="I318" s="177"/>
      <c r="J318" s="81">
        <v>0</v>
      </c>
      <c r="K318" s="81">
        <v>0.89450950017075348</v>
      </c>
      <c r="L318" s="81">
        <v>1.6678922243095067</v>
      </c>
      <c r="M318" s="81">
        <v>13.093079561440732</v>
      </c>
      <c r="N318" s="81">
        <v>8.6034180452410531</v>
      </c>
      <c r="O318" s="81">
        <v>6.1797211987064964</v>
      </c>
      <c r="P318" s="81">
        <v>7.5272121707441437</v>
      </c>
      <c r="Q318" s="81">
        <v>0.32559554561850207</v>
      </c>
      <c r="R318" s="81">
        <v>3.0160359068776126</v>
      </c>
      <c r="S318" s="81">
        <v>0.8478637411872566</v>
      </c>
      <c r="T318" s="82"/>
      <c r="U318" s="81">
        <v>0</v>
      </c>
      <c r="V318" s="81">
        <v>310</v>
      </c>
      <c r="W318" s="81">
        <v>37</v>
      </c>
      <c r="X318" s="81">
        <v>1692</v>
      </c>
      <c r="Y318" s="81">
        <v>2074</v>
      </c>
      <c r="Z318" s="81">
        <v>3124</v>
      </c>
      <c r="AA318" s="81">
        <v>1515</v>
      </c>
      <c r="AB318" s="81">
        <v>5585</v>
      </c>
      <c r="AC318" s="81">
        <v>555776</v>
      </c>
      <c r="AD318" s="81">
        <v>0.8478637411872566</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0</v>
      </c>
      <c r="BJ318" s="81">
        <v>0</v>
      </c>
      <c r="BK318" s="81">
        <v>0</v>
      </c>
      <c r="BL318" s="81">
        <v>0</v>
      </c>
      <c r="BM318" s="82"/>
      <c r="BN318" s="81">
        <v>0</v>
      </c>
      <c r="BO318" s="81">
        <v>0</v>
      </c>
      <c r="BP318" s="81">
        <v>0</v>
      </c>
      <c r="BQ318" s="81">
        <v>0</v>
      </c>
      <c r="BR318" s="81">
        <v>0</v>
      </c>
      <c r="BS318" s="81">
        <v>0</v>
      </c>
      <c r="BT318"/>
      <c r="BU318" s="80"/>
      <c r="BV318" s="80"/>
      <c r="BW318" s="80"/>
      <c r="BX318" s="80"/>
      <c r="BY318" s="80"/>
      <c r="BZ318" s="80"/>
      <c r="CA318" s="80"/>
      <c r="CB318" s="80"/>
      <c r="CC318" s="80"/>
    </row>
    <row r="319" spans="1:81">
      <c r="A319" s="80" t="s">
        <v>2219</v>
      </c>
      <c r="B319" s="80">
        <v>381</v>
      </c>
      <c r="C319" s="80">
        <v>7</v>
      </c>
      <c r="D319" s="80">
        <v>23</v>
      </c>
      <c r="E319" s="80">
        <v>2010</v>
      </c>
      <c r="F319" s="80" t="s">
        <v>86</v>
      </c>
      <c r="G319" s="80" t="s">
        <v>2212</v>
      </c>
      <c r="H319" s="80" t="s">
        <v>2213</v>
      </c>
      <c r="I319" s="177"/>
      <c r="J319" s="81">
        <v>0.69601483469664571</v>
      </c>
      <c r="K319" s="81">
        <v>0.94834419450427121</v>
      </c>
      <c r="L319" s="81">
        <v>1.6261371870132852</v>
      </c>
      <c r="M319" s="81">
        <v>13.573852606155311</v>
      </c>
      <c r="N319" s="81">
        <v>9.2251566371389053</v>
      </c>
      <c r="O319" s="81">
        <v>6.314564617328581</v>
      </c>
      <c r="P319" s="81">
        <v>7.7098178542250659</v>
      </c>
      <c r="Q319" s="81">
        <v>0.34357067190910034</v>
      </c>
      <c r="R319" s="81">
        <v>3.447843695694583</v>
      </c>
      <c r="S319" s="81">
        <v>0.8229399335937867</v>
      </c>
      <c r="T319" s="82"/>
      <c r="U319" s="81">
        <v>36681</v>
      </c>
      <c r="V319" s="81">
        <v>310</v>
      </c>
      <c r="W319" s="81">
        <v>37</v>
      </c>
      <c r="X319" s="81">
        <v>1692</v>
      </c>
      <c r="Y319" s="81">
        <v>2107</v>
      </c>
      <c r="Z319" s="81">
        <v>3207</v>
      </c>
      <c r="AA319" s="81">
        <v>1513</v>
      </c>
      <c r="AB319" s="81">
        <v>5647</v>
      </c>
      <c r="AC319" s="81">
        <v>602092</v>
      </c>
      <c r="AD319" s="81">
        <v>0.8229399335937867</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v>
      </c>
      <c r="BK319" s="81">
        <v>0</v>
      </c>
      <c r="BL319" s="81">
        <v>0</v>
      </c>
      <c r="BM319" s="82"/>
      <c r="BN319" s="81">
        <v>0</v>
      </c>
      <c r="BO319" s="81">
        <v>0</v>
      </c>
      <c r="BP319" s="81">
        <v>0</v>
      </c>
      <c r="BQ319" s="81">
        <v>0</v>
      </c>
      <c r="BR319" s="81">
        <v>0</v>
      </c>
      <c r="BS319" s="81">
        <v>0</v>
      </c>
      <c r="BT319"/>
      <c r="BU319" s="80">
        <v>0</v>
      </c>
      <c r="BV319" s="80">
        <v>0</v>
      </c>
      <c r="BW319" s="80">
        <v>0</v>
      </c>
      <c r="BX319" s="80">
        <v>0</v>
      </c>
      <c r="BY319" s="80">
        <v>0</v>
      </c>
      <c r="BZ319" s="80">
        <v>0</v>
      </c>
      <c r="CA319" s="80">
        <v>0</v>
      </c>
      <c r="CB319" s="80">
        <v>0</v>
      </c>
      <c r="CC319" s="80">
        <v>0</v>
      </c>
    </row>
    <row r="320" spans="1:81">
      <c r="A320" s="80" t="s">
        <v>2220</v>
      </c>
      <c r="B320" s="80">
        <v>382</v>
      </c>
      <c r="C320" s="80">
        <v>8</v>
      </c>
      <c r="D320" s="80">
        <v>23</v>
      </c>
      <c r="E320" s="80">
        <v>2011</v>
      </c>
      <c r="F320" s="80" t="s">
        <v>87</v>
      </c>
      <c r="G320" s="80" t="s">
        <v>2212</v>
      </c>
      <c r="H320" s="80" t="s">
        <v>2213</v>
      </c>
      <c r="I320" s="177"/>
      <c r="J320" s="81">
        <v>0</v>
      </c>
      <c r="K320" s="81">
        <v>1.0714535893803834</v>
      </c>
      <c r="L320" s="81">
        <v>1.8255939941677284</v>
      </c>
      <c r="M320" s="81">
        <v>13.213051263589445</v>
      </c>
      <c r="N320" s="81">
        <v>9.797174623562892</v>
      </c>
      <c r="O320" s="81">
        <v>6.4076986628516144</v>
      </c>
      <c r="P320" s="81">
        <v>7.2395932983268088</v>
      </c>
      <c r="Q320" s="81">
        <v>0.40380602894686918</v>
      </c>
      <c r="R320" s="81">
        <v>2.6627719430100578</v>
      </c>
      <c r="S320" s="81">
        <v>1.0151295629980179</v>
      </c>
      <c r="T320" s="82"/>
      <c r="U320" s="81">
        <v>0</v>
      </c>
      <c r="V320" s="81">
        <v>310</v>
      </c>
      <c r="W320" s="81">
        <v>37</v>
      </c>
      <c r="X320" s="81">
        <v>1692</v>
      </c>
      <c r="Y320" s="81">
        <v>2170</v>
      </c>
      <c r="Z320" s="81">
        <v>3325</v>
      </c>
      <c r="AA320" s="81">
        <v>1463</v>
      </c>
      <c r="AB320" s="81">
        <v>5754</v>
      </c>
      <c r="AC320" s="81">
        <v>464227</v>
      </c>
      <c r="AD320" s="81">
        <v>1.0151295629980179</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0</v>
      </c>
      <c r="BJ320" s="81">
        <v>0</v>
      </c>
      <c r="BK320" s="81">
        <v>0</v>
      </c>
      <c r="BL320" s="81">
        <v>0</v>
      </c>
      <c r="BM320" s="82"/>
      <c r="BN320" s="81">
        <v>0</v>
      </c>
      <c r="BO320" s="81">
        <v>0</v>
      </c>
      <c r="BP320" s="81">
        <v>0</v>
      </c>
      <c r="BQ320" s="81">
        <v>0</v>
      </c>
      <c r="BR320" s="81">
        <v>0</v>
      </c>
      <c r="BS320" s="81">
        <v>0</v>
      </c>
      <c r="BT320"/>
      <c r="BU320" s="80">
        <v>0</v>
      </c>
      <c r="BV320" s="80">
        <v>0</v>
      </c>
      <c r="BW320" s="80">
        <v>0</v>
      </c>
      <c r="BX320" s="80">
        <v>0</v>
      </c>
      <c r="BY320" s="80">
        <v>0</v>
      </c>
      <c r="BZ320" s="80">
        <v>0</v>
      </c>
      <c r="CA320" s="80">
        <v>0</v>
      </c>
      <c r="CB320" s="80">
        <v>0</v>
      </c>
      <c r="CC320" s="80">
        <v>0</v>
      </c>
    </row>
    <row r="321" spans="1:81">
      <c r="A321" s="80" t="s">
        <v>2221</v>
      </c>
      <c r="B321" s="80">
        <v>383</v>
      </c>
      <c r="C321" s="80">
        <v>9</v>
      </c>
      <c r="D321" s="80">
        <v>23</v>
      </c>
      <c r="E321" s="80">
        <v>2012</v>
      </c>
      <c r="F321" s="80" t="s">
        <v>88</v>
      </c>
      <c r="G321" s="80" t="s">
        <v>2212</v>
      </c>
      <c r="H321" s="80" t="s">
        <v>2213</v>
      </c>
      <c r="I321" s="177"/>
      <c r="J321" s="81">
        <v>0.5996558482628529</v>
      </c>
      <c r="K321" s="81">
        <v>0.94826766676237328</v>
      </c>
      <c r="L321" s="81">
        <v>1.7613806814463664</v>
      </c>
      <c r="M321" s="81">
        <v>13.695714771738215</v>
      </c>
      <c r="N321" s="81">
        <v>8.7712253576298735</v>
      </c>
      <c r="O321" s="81">
        <v>6.5274399118815278</v>
      </c>
      <c r="P321" s="81">
        <v>7.2559008064297199</v>
      </c>
      <c r="Q321" s="81">
        <v>0.44398664604397114</v>
      </c>
      <c r="R321" s="81">
        <v>2.0692828813136663</v>
      </c>
      <c r="S321" s="81">
        <v>1.226365287669912</v>
      </c>
      <c r="T321" s="82"/>
      <c r="U321" s="81">
        <v>37760</v>
      </c>
      <c r="V321" s="81">
        <v>310</v>
      </c>
      <c r="W321" s="81">
        <v>37</v>
      </c>
      <c r="X321" s="81">
        <v>1692</v>
      </c>
      <c r="Y321" s="81">
        <v>2232</v>
      </c>
      <c r="Z321" s="81">
        <v>3414</v>
      </c>
      <c r="AA321" s="81">
        <v>1458</v>
      </c>
      <c r="AB321" s="81">
        <v>5823</v>
      </c>
      <c r="AC321" s="81">
        <v>351414.33333333331</v>
      </c>
      <c r="AD321" s="81">
        <v>1.226365287669912</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0</v>
      </c>
      <c r="BJ321" s="81">
        <v>0</v>
      </c>
      <c r="BK321" s="81">
        <v>0</v>
      </c>
      <c r="BL321" s="81">
        <v>0</v>
      </c>
      <c r="BM321" s="82"/>
      <c r="BN321" s="81">
        <v>0</v>
      </c>
      <c r="BO321" s="81">
        <v>0</v>
      </c>
      <c r="BP321" s="81">
        <v>0</v>
      </c>
      <c r="BQ321" s="81">
        <v>0</v>
      </c>
      <c r="BR321" s="81">
        <v>0</v>
      </c>
      <c r="BS321" s="81">
        <v>0</v>
      </c>
      <c r="BT321"/>
      <c r="BU321" s="80">
        <v>0</v>
      </c>
      <c r="BV321" s="80">
        <v>0</v>
      </c>
      <c r="BW321" s="80">
        <v>0</v>
      </c>
      <c r="BX321" s="80">
        <v>0</v>
      </c>
      <c r="BY321" s="80">
        <v>0</v>
      </c>
      <c r="BZ321" s="80">
        <v>0</v>
      </c>
      <c r="CA321" s="80">
        <v>0</v>
      </c>
      <c r="CB321" s="80">
        <v>0</v>
      </c>
      <c r="CC321" s="80">
        <v>0</v>
      </c>
    </row>
    <row r="322" spans="1:81">
      <c r="A322" s="80" t="s">
        <v>2222</v>
      </c>
      <c r="B322" s="80">
        <v>384</v>
      </c>
      <c r="C322" s="80">
        <v>10</v>
      </c>
      <c r="D322" s="80">
        <v>23</v>
      </c>
      <c r="E322" s="80">
        <v>2013</v>
      </c>
      <c r="F322" s="80" t="s">
        <v>89</v>
      </c>
      <c r="G322" s="80" t="s">
        <v>2212</v>
      </c>
      <c r="H322" s="80" t="s">
        <v>2213</v>
      </c>
      <c r="I322" s="177"/>
      <c r="J322" s="81">
        <v>0</v>
      </c>
      <c r="K322" s="81">
        <v>0.88099583139886239</v>
      </c>
      <c r="L322" s="81">
        <v>1.5787367795270597</v>
      </c>
      <c r="M322" s="81">
        <v>14.136840715965253</v>
      </c>
      <c r="N322" s="81">
        <v>8.8340070775223403</v>
      </c>
      <c r="O322" s="81">
        <v>6.4369730393433393</v>
      </c>
      <c r="P322" s="81">
        <v>7.2632588054818719</v>
      </c>
      <c r="Q322" s="81">
        <v>0.45330742359667642</v>
      </c>
      <c r="R322" s="81">
        <v>2.2172044849125103</v>
      </c>
      <c r="S322" s="81">
        <v>0.9207308032379613</v>
      </c>
      <c r="T322" s="82"/>
      <c r="U322" s="81">
        <v>0</v>
      </c>
      <c r="V322" s="81">
        <v>310</v>
      </c>
      <c r="W322" s="81">
        <v>37</v>
      </c>
      <c r="X322" s="81">
        <v>1692</v>
      </c>
      <c r="Y322" s="81">
        <v>2247</v>
      </c>
      <c r="Z322" s="81">
        <v>3517</v>
      </c>
      <c r="AA322" s="81">
        <v>1454</v>
      </c>
      <c r="AB322" s="81">
        <v>5860</v>
      </c>
      <c r="AC322" s="81">
        <v>367550</v>
      </c>
      <c r="AD322" s="81">
        <v>0.9207308032379613</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0</v>
      </c>
      <c r="BJ322" s="81">
        <v>0</v>
      </c>
      <c r="BK322" s="81">
        <v>0</v>
      </c>
      <c r="BL322" s="81">
        <v>0</v>
      </c>
      <c r="BM322" s="82"/>
      <c r="BN322" s="81">
        <v>0</v>
      </c>
      <c r="BO322" s="81">
        <v>0</v>
      </c>
      <c r="BP322" s="81">
        <v>0</v>
      </c>
      <c r="BQ322" s="81">
        <v>0</v>
      </c>
      <c r="BR322" s="81">
        <v>0</v>
      </c>
      <c r="BS322" s="81">
        <v>0</v>
      </c>
      <c r="BT322"/>
      <c r="BU322" s="80">
        <v>0</v>
      </c>
      <c r="BV322" s="80">
        <v>0</v>
      </c>
      <c r="BW322" s="80">
        <v>0</v>
      </c>
      <c r="BX322" s="80">
        <v>0</v>
      </c>
      <c r="BY322" s="80">
        <v>0</v>
      </c>
      <c r="BZ322" s="80">
        <v>0</v>
      </c>
      <c r="CA322" s="80">
        <v>0</v>
      </c>
      <c r="CB322" s="80">
        <v>0</v>
      </c>
      <c r="CC322" s="80">
        <v>0</v>
      </c>
    </row>
    <row r="323" spans="1:81">
      <c r="A323" s="80" t="s">
        <v>2223</v>
      </c>
      <c r="B323" s="80">
        <v>385</v>
      </c>
      <c r="C323" s="80">
        <v>11</v>
      </c>
      <c r="D323" s="80">
        <v>23</v>
      </c>
      <c r="E323" s="80">
        <v>2014</v>
      </c>
      <c r="F323" s="80" t="s">
        <v>90</v>
      </c>
      <c r="G323" s="80" t="s">
        <v>2212</v>
      </c>
      <c r="H323" s="80" t="s">
        <v>2213</v>
      </c>
      <c r="I323" s="177"/>
      <c r="J323" s="81">
        <v>0.57261005747830651</v>
      </c>
      <c r="K323" s="81">
        <v>0.8831852302760036</v>
      </c>
      <c r="L323" s="81">
        <v>2.3507835932141874</v>
      </c>
      <c r="M323" s="81">
        <v>12.054972345639095</v>
      </c>
      <c r="N323" s="81">
        <v>8.9638305201799628</v>
      </c>
      <c r="O323" s="81">
        <v>6.2646831923162853</v>
      </c>
      <c r="P323" s="81">
        <v>7.526996155983384</v>
      </c>
      <c r="Q323" s="81">
        <v>0.43708037757523727</v>
      </c>
      <c r="R323" s="81">
        <v>2.8478238224409367</v>
      </c>
      <c r="S323" s="81">
        <v>0.95317852619068111</v>
      </c>
      <c r="T323" s="82"/>
      <c r="U323" s="81">
        <v>34333</v>
      </c>
      <c r="V323" s="81">
        <v>285</v>
      </c>
      <c r="W323" s="81">
        <v>49</v>
      </c>
      <c r="X323" s="81">
        <v>1633</v>
      </c>
      <c r="Y323" s="81">
        <v>2274</v>
      </c>
      <c r="Z323" s="81">
        <v>3605</v>
      </c>
      <c r="AA323" s="81">
        <v>1499</v>
      </c>
      <c r="AB323" s="81">
        <v>5889</v>
      </c>
      <c r="AC323" s="81">
        <v>473573.33333333331</v>
      </c>
      <c r="AD323" s="81">
        <v>0.95317852619068111</v>
      </c>
      <c r="AE323" s="82"/>
      <c r="AF323" s="81">
        <v>356704.03737311251</v>
      </c>
      <c r="AG323" s="81">
        <v>556589.2640147378</v>
      </c>
      <c r="AH323" s="81">
        <v>562724.63720580505</v>
      </c>
      <c r="AI323" s="81">
        <v>11334104.902911823</v>
      </c>
      <c r="AJ323" s="81">
        <v>9354836.1313558389</v>
      </c>
      <c r="AK323" s="81">
        <v>0</v>
      </c>
      <c r="AL323" s="81">
        <v>0</v>
      </c>
      <c r="AM323" s="81">
        <v>808471.69940705621</v>
      </c>
      <c r="AN323" s="81">
        <v>0</v>
      </c>
      <c r="AO323" s="81">
        <v>0</v>
      </c>
      <c r="AP323" s="82"/>
      <c r="AQ323" s="81">
        <v>34</v>
      </c>
      <c r="AR323" s="81">
        <v>130</v>
      </c>
      <c r="AS323" s="81">
        <v>0</v>
      </c>
      <c r="AT323" s="81">
        <v>0</v>
      </c>
      <c r="AU323" s="81">
        <v>0</v>
      </c>
      <c r="AV323" s="81">
        <v>0</v>
      </c>
      <c r="AW323" s="81" t="s">
        <v>564</v>
      </c>
      <c r="AX323" s="82"/>
      <c r="AY323" s="81">
        <v>196.4</v>
      </c>
      <c r="AZ323" s="81">
        <v>2396.2000000000003</v>
      </c>
      <c r="BA323" s="81">
        <v>0</v>
      </c>
      <c r="BB323" s="81">
        <v>0</v>
      </c>
      <c r="BC323" s="81">
        <v>0</v>
      </c>
      <c r="BD323" s="81">
        <v>0</v>
      </c>
      <c r="BE323" s="81" t="s">
        <v>564</v>
      </c>
      <c r="BF323" s="82"/>
      <c r="BG323" s="81">
        <v>0</v>
      </c>
      <c r="BH323" s="81">
        <v>0</v>
      </c>
      <c r="BI323" s="81">
        <v>0</v>
      </c>
      <c r="BJ323" s="81">
        <v>0</v>
      </c>
      <c r="BK323" s="81">
        <v>0</v>
      </c>
      <c r="BL323" s="81">
        <v>0</v>
      </c>
      <c r="BM323" s="82"/>
      <c r="BN323" s="81">
        <v>0</v>
      </c>
      <c r="BO323" s="81">
        <v>0</v>
      </c>
      <c r="BP323" s="81">
        <v>0</v>
      </c>
      <c r="BQ323" s="81">
        <v>0</v>
      </c>
      <c r="BR323" s="81">
        <v>0</v>
      </c>
      <c r="BS323" s="81">
        <v>0</v>
      </c>
      <c r="BT323"/>
      <c r="BU323" s="80">
        <v>0</v>
      </c>
      <c r="BV323" s="80">
        <v>0</v>
      </c>
      <c r="BW323" s="80">
        <v>0</v>
      </c>
      <c r="BX323" s="80">
        <v>0</v>
      </c>
      <c r="BY323" s="80">
        <v>0</v>
      </c>
      <c r="BZ323" s="80">
        <v>0</v>
      </c>
      <c r="CA323" s="80">
        <v>0</v>
      </c>
      <c r="CB323" s="80">
        <v>0</v>
      </c>
      <c r="CC323" s="80">
        <v>0</v>
      </c>
    </row>
    <row r="324" spans="1:81">
      <c r="A324" s="80" t="s">
        <v>2224</v>
      </c>
      <c r="B324" s="80">
        <v>386</v>
      </c>
      <c r="C324" s="80">
        <v>12</v>
      </c>
      <c r="D324" s="80">
        <v>23</v>
      </c>
      <c r="E324" s="80">
        <v>2015</v>
      </c>
      <c r="F324" s="80" t="s">
        <v>91</v>
      </c>
      <c r="G324" s="80" t="s">
        <v>2212</v>
      </c>
      <c r="H324" s="80" t="s">
        <v>2213</v>
      </c>
      <c r="I324" s="177"/>
      <c r="J324" s="81">
        <v>0.71677435763129049</v>
      </c>
      <c r="K324" s="81">
        <v>0.87836131629816416</v>
      </c>
      <c r="L324" s="81">
        <v>2.6999813522635967</v>
      </c>
      <c r="M324" s="81">
        <v>10.913744384553251</v>
      </c>
      <c r="N324" s="81">
        <v>8.6080630248816909</v>
      </c>
      <c r="O324" s="81">
        <v>6.3374323155771277</v>
      </c>
      <c r="P324" s="81">
        <v>7.693727991009828</v>
      </c>
      <c r="Q324" s="81">
        <v>0.42984174384657725</v>
      </c>
      <c r="R324" s="81">
        <v>3.5459296953390989</v>
      </c>
      <c r="S324" s="81">
        <v>0.72510603483962988</v>
      </c>
      <c r="T324" s="82"/>
      <c r="U324" s="81">
        <v>41707</v>
      </c>
      <c r="V324" s="81">
        <v>285</v>
      </c>
      <c r="W324" s="81">
        <v>49</v>
      </c>
      <c r="X324" s="81">
        <v>1633</v>
      </c>
      <c r="Y324" s="81">
        <v>2306</v>
      </c>
      <c r="Z324" s="81">
        <v>3682</v>
      </c>
      <c r="AA324" s="81">
        <v>1531</v>
      </c>
      <c r="AB324" s="81">
        <v>5916</v>
      </c>
      <c r="AC324" s="81">
        <v>607427.66666666663</v>
      </c>
      <c r="AD324" s="81">
        <v>0.72510603483962988</v>
      </c>
      <c r="AE324" s="82"/>
      <c r="AF324" s="81">
        <v>541249.23923158552</v>
      </c>
      <c r="AG324" s="81">
        <v>562536.01545722224</v>
      </c>
      <c r="AH324" s="81">
        <v>542910.99947365129</v>
      </c>
      <c r="AI324" s="81">
        <v>10999640.798080863</v>
      </c>
      <c r="AJ324" s="81">
        <v>8930013.7626218647</v>
      </c>
      <c r="AK324" s="81">
        <v>0</v>
      </c>
      <c r="AL324" s="81">
        <v>0</v>
      </c>
      <c r="AM324" s="81">
        <v>810762.98331337341</v>
      </c>
      <c r="AN324" s="81">
        <v>0</v>
      </c>
      <c r="AO324" s="81">
        <v>0</v>
      </c>
      <c r="AP324" s="82"/>
      <c r="AQ324" s="81">
        <v>40</v>
      </c>
      <c r="AR324" s="81">
        <v>145</v>
      </c>
      <c r="AS324" s="81">
        <v>0</v>
      </c>
      <c r="AT324" s="81">
        <v>0</v>
      </c>
      <c r="AU324" s="81">
        <v>0</v>
      </c>
      <c r="AV324" s="81">
        <v>0</v>
      </c>
      <c r="AW324" s="81" t="s">
        <v>564</v>
      </c>
      <c r="AX324" s="82"/>
      <c r="AY324" s="81">
        <v>230.2</v>
      </c>
      <c r="AZ324" s="81">
        <v>3026.1</v>
      </c>
      <c r="BA324" s="81">
        <v>0</v>
      </c>
      <c r="BB324" s="81">
        <v>0</v>
      </c>
      <c r="BC324" s="81">
        <v>0</v>
      </c>
      <c r="BD324" s="81">
        <v>0</v>
      </c>
      <c r="BE324" s="81" t="s">
        <v>564</v>
      </c>
      <c r="BF324" s="82"/>
      <c r="BG324" s="81">
        <v>0</v>
      </c>
      <c r="BH324" s="81">
        <v>0</v>
      </c>
      <c r="BI324" s="81">
        <v>0</v>
      </c>
      <c r="BJ324" s="81">
        <v>0</v>
      </c>
      <c r="BK324" s="81">
        <v>0</v>
      </c>
      <c r="BL324" s="81">
        <v>0</v>
      </c>
      <c r="BM324" s="82"/>
      <c r="BN324" s="81">
        <v>0</v>
      </c>
      <c r="BO324" s="81">
        <v>0</v>
      </c>
      <c r="BP324" s="81">
        <v>0</v>
      </c>
      <c r="BQ324" s="81">
        <v>0</v>
      </c>
      <c r="BR324" s="81">
        <v>0</v>
      </c>
      <c r="BS324" s="81">
        <v>0</v>
      </c>
      <c r="BT324"/>
      <c r="BU324" s="80">
        <v>0</v>
      </c>
      <c r="BV324" s="80">
        <v>0</v>
      </c>
      <c r="BW324" s="80">
        <v>0</v>
      </c>
      <c r="BX324" s="80">
        <v>0</v>
      </c>
      <c r="BY324" s="80">
        <v>0</v>
      </c>
      <c r="BZ324" s="80">
        <v>0</v>
      </c>
      <c r="CA324" s="80">
        <v>0</v>
      </c>
      <c r="CB324" s="80">
        <v>0</v>
      </c>
      <c r="CC324" s="80">
        <v>0</v>
      </c>
    </row>
    <row r="325" spans="1:81">
      <c r="A325" s="80" t="s">
        <v>2225</v>
      </c>
      <c r="B325" s="80">
        <v>387</v>
      </c>
      <c r="C325" s="80">
        <v>13</v>
      </c>
      <c r="D325" s="80">
        <v>23</v>
      </c>
      <c r="E325" s="80">
        <v>2016</v>
      </c>
      <c r="F325" s="80" t="s">
        <v>92</v>
      </c>
      <c r="G325" s="80" t="s">
        <v>2212</v>
      </c>
      <c r="H325" s="80" t="s">
        <v>2213</v>
      </c>
      <c r="I325" s="177"/>
      <c r="J325" s="81">
        <v>0</v>
      </c>
      <c r="K325" s="81">
        <v>0.83758459606373781</v>
      </c>
      <c r="L325" s="81">
        <v>2.5767748168841464</v>
      </c>
      <c r="M325" s="81">
        <v>11.311354780993081</v>
      </c>
      <c r="N325" s="81">
        <v>8.7100099450491424</v>
      </c>
      <c r="O325" s="81">
        <v>6.3998979630084785</v>
      </c>
      <c r="P325" s="81">
        <v>7.6281934364753283</v>
      </c>
      <c r="Q325" s="81">
        <v>0.41969550949246076</v>
      </c>
      <c r="R325" s="81">
        <v>3.5728276501786769</v>
      </c>
      <c r="S325" s="81">
        <v>1.019184571450112</v>
      </c>
      <c r="T325" s="82"/>
      <c r="U325" s="81">
        <v>0</v>
      </c>
      <c r="V325" s="81">
        <v>285</v>
      </c>
      <c r="W325" s="81">
        <v>49</v>
      </c>
      <c r="X325" s="81">
        <v>1633</v>
      </c>
      <c r="Y325" s="81">
        <v>2344</v>
      </c>
      <c r="Z325" s="81">
        <v>3764</v>
      </c>
      <c r="AA325" s="81">
        <v>1570</v>
      </c>
      <c r="AB325" s="81">
        <v>5942</v>
      </c>
      <c r="AC325" s="81">
        <v>610203.79359283065</v>
      </c>
      <c r="AD325" s="81">
        <v>1.019184571450112</v>
      </c>
      <c r="AE325" s="82"/>
      <c r="AF325" s="81">
        <v>0</v>
      </c>
      <c r="AG325" s="81">
        <v>490414.547611413</v>
      </c>
      <c r="AH325" s="81">
        <v>408052.7325681838</v>
      </c>
      <c r="AI325" s="81">
        <v>11807934.66182611</v>
      </c>
      <c r="AJ325" s="81">
        <v>9616982.1246626806</v>
      </c>
      <c r="AK325" s="81">
        <v>0</v>
      </c>
      <c r="AL325" s="81">
        <v>0</v>
      </c>
      <c r="AM325" s="81">
        <v>814958.82578389789</v>
      </c>
      <c r="AN325" s="81">
        <v>0</v>
      </c>
      <c r="AO325" s="81">
        <v>0</v>
      </c>
      <c r="AP325" s="82"/>
      <c r="AQ325" s="81">
        <v>45</v>
      </c>
      <c r="AR325" s="81">
        <v>178</v>
      </c>
      <c r="AS325" s="81">
        <v>0</v>
      </c>
      <c r="AT325" s="81">
        <v>0</v>
      </c>
      <c r="AU325" s="81">
        <v>0</v>
      </c>
      <c r="AV325" s="81">
        <v>0</v>
      </c>
      <c r="AW325" s="81" t="s">
        <v>564</v>
      </c>
      <c r="AX325" s="82"/>
      <c r="AY325" s="81">
        <v>266.43</v>
      </c>
      <c r="AZ325" s="81">
        <v>4470</v>
      </c>
      <c r="BA325" s="81">
        <v>0</v>
      </c>
      <c r="BB325" s="81">
        <v>0</v>
      </c>
      <c r="BC325" s="81">
        <v>0</v>
      </c>
      <c r="BD325" s="81">
        <v>0</v>
      </c>
      <c r="BE325" s="81" t="s">
        <v>564</v>
      </c>
      <c r="BF325" s="82"/>
      <c r="BG325" s="81">
        <v>0</v>
      </c>
      <c r="BH325" s="81">
        <v>0</v>
      </c>
      <c r="BI325" s="81">
        <v>0</v>
      </c>
      <c r="BJ325" s="81">
        <v>0</v>
      </c>
      <c r="BK325" s="81">
        <v>0</v>
      </c>
      <c r="BL325" s="81">
        <v>0</v>
      </c>
      <c r="BM325" s="82"/>
      <c r="BN325" s="81">
        <v>0</v>
      </c>
      <c r="BO325" s="81">
        <v>0</v>
      </c>
      <c r="BP325" s="81">
        <v>0</v>
      </c>
      <c r="BQ325" s="81">
        <v>0</v>
      </c>
      <c r="BR325" s="81">
        <v>0</v>
      </c>
      <c r="BS325" s="81">
        <v>0</v>
      </c>
      <c r="BT325"/>
      <c r="BU325" s="80">
        <v>0</v>
      </c>
      <c r="BV325" s="80">
        <v>0</v>
      </c>
      <c r="BW325" s="80">
        <v>0</v>
      </c>
      <c r="BX325" s="80">
        <v>0</v>
      </c>
      <c r="BY325" s="80">
        <v>0</v>
      </c>
      <c r="BZ325" s="80">
        <v>0</v>
      </c>
      <c r="CA325" s="80">
        <v>0</v>
      </c>
      <c r="CB325" s="80">
        <v>0</v>
      </c>
      <c r="CC325" s="80">
        <v>0</v>
      </c>
    </row>
    <row r="326" spans="1:81">
      <c r="A326" s="80" t="s">
        <v>2226</v>
      </c>
      <c r="B326" s="80">
        <v>388</v>
      </c>
      <c r="C326" s="80">
        <v>14</v>
      </c>
      <c r="D326" s="80">
        <v>23</v>
      </c>
      <c r="E326" s="80">
        <v>2017</v>
      </c>
      <c r="F326" s="80" t="s">
        <v>71</v>
      </c>
      <c r="G326" s="80" t="s">
        <v>2212</v>
      </c>
      <c r="H326" s="80" t="s">
        <v>2213</v>
      </c>
      <c r="I326" s="177"/>
      <c r="J326" s="81">
        <v>0</v>
      </c>
      <c r="K326" s="81">
        <v>0.90168417714614313</v>
      </c>
      <c r="L326" s="81">
        <v>2.0005847595286355</v>
      </c>
      <c r="M326" s="81">
        <v>11.358022217656556</v>
      </c>
      <c r="N326" s="81">
        <v>9.1565929440472615</v>
      </c>
      <c r="O326" s="81">
        <v>6.4526862948095651</v>
      </c>
      <c r="P326" s="81">
        <v>7.9467952735699416</v>
      </c>
      <c r="Q326" s="81">
        <v>0.40973565253383271</v>
      </c>
      <c r="R326" s="81">
        <v>3.3405100727150168</v>
      </c>
      <c r="S326" s="81">
        <v>1.1808021307879555</v>
      </c>
      <c r="T326" s="82"/>
      <c r="U326" s="81">
        <v>0</v>
      </c>
      <c r="V326" s="81">
        <v>285</v>
      </c>
      <c r="W326" s="81">
        <v>49</v>
      </c>
      <c r="X326" s="81">
        <v>1633</v>
      </c>
      <c r="Y326" s="81">
        <v>2396</v>
      </c>
      <c r="Z326" s="81">
        <v>3858</v>
      </c>
      <c r="AA326" s="81">
        <v>1646</v>
      </c>
      <c r="AB326" s="81">
        <v>5999</v>
      </c>
      <c r="AC326" s="81">
        <v>581846.66666666663</v>
      </c>
      <c r="AD326" s="81">
        <v>1.180802130787955</v>
      </c>
      <c r="AE326" s="82"/>
      <c r="AF326" s="81">
        <v>0</v>
      </c>
      <c r="AG326" s="81">
        <v>530519.47872399003</v>
      </c>
      <c r="AH326" s="81">
        <v>426606.727400103</v>
      </c>
      <c r="AI326" s="81">
        <v>12108036.843930781</v>
      </c>
      <c r="AJ326" s="81">
        <v>10043453.045408171</v>
      </c>
      <c r="AK326" s="81">
        <v>0</v>
      </c>
      <c r="AL326" s="81">
        <v>0</v>
      </c>
      <c r="AM326" s="81">
        <v>824063.92617039918</v>
      </c>
      <c r="AN326" s="81">
        <v>0</v>
      </c>
      <c r="AO326" s="81">
        <v>0</v>
      </c>
      <c r="AP326" s="82"/>
      <c r="AQ326" s="81">
        <v>49</v>
      </c>
      <c r="AR326" s="81">
        <v>193</v>
      </c>
      <c r="AS326" s="81">
        <v>0</v>
      </c>
      <c r="AT326" s="81">
        <v>0</v>
      </c>
      <c r="AU326" s="81">
        <v>0</v>
      </c>
      <c r="AV326" s="81">
        <v>0</v>
      </c>
      <c r="AW326" s="81" t="s">
        <v>564</v>
      </c>
      <c r="AX326" s="82"/>
      <c r="AY326" s="81">
        <v>296.73</v>
      </c>
      <c r="AZ326" s="81">
        <v>6959.199999999998</v>
      </c>
      <c r="BA326" s="81">
        <v>0</v>
      </c>
      <c r="BB326" s="81">
        <v>0</v>
      </c>
      <c r="BC326" s="81">
        <v>0</v>
      </c>
      <c r="BD326" s="81">
        <v>0</v>
      </c>
      <c r="BE326" s="81" t="s">
        <v>564</v>
      </c>
      <c r="BF326" s="82"/>
      <c r="BG326" s="81">
        <v>0</v>
      </c>
      <c r="BH326" s="81">
        <v>0</v>
      </c>
      <c r="BI326" s="81">
        <v>0</v>
      </c>
      <c r="BJ326" s="81">
        <v>0</v>
      </c>
      <c r="BK326" s="81">
        <v>0</v>
      </c>
      <c r="BL326" s="81">
        <v>0</v>
      </c>
      <c r="BM326" s="82"/>
      <c r="BN326" s="81">
        <v>0</v>
      </c>
      <c r="BO326" s="81">
        <v>0</v>
      </c>
      <c r="BP326" s="81">
        <v>0</v>
      </c>
      <c r="BQ326" s="81">
        <v>0</v>
      </c>
      <c r="BR326" s="81">
        <v>0</v>
      </c>
      <c r="BS326" s="81">
        <v>0</v>
      </c>
      <c r="BT326"/>
      <c r="BU326" s="80">
        <v>0</v>
      </c>
      <c r="BV326" s="80">
        <v>0</v>
      </c>
      <c r="BW326" s="80">
        <v>0</v>
      </c>
      <c r="BX326" s="80">
        <v>0</v>
      </c>
      <c r="BY326" s="80">
        <v>0</v>
      </c>
      <c r="BZ326" s="80">
        <v>0</v>
      </c>
      <c r="CA326" s="80">
        <v>0</v>
      </c>
      <c r="CB326" s="80">
        <v>0</v>
      </c>
      <c r="CC326" s="80">
        <v>0</v>
      </c>
    </row>
    <row r="327" spans="1:81">
      <c r="A327" s="80" t="s">
        <v>2227</v>
      </c>
      <c r="B327" s="80">
        <v>389</v>
      </c>
      <c r="C327" s="80">
        <v>15</v>
      </c>
      <c r="D327" s="80">
        <v>23</v>
      </c>
      <c r="E327" s="80">
        <v>2018</v>
      </c>
      <c r="F327" s="80" t="s">
        <v>93</v>
      </c>
      <c r="G327" s="80" t="s">
        <v>2212</v>
      </c>
      <c r="H327" s="80" t="s">
        <v>2213</v>
      </c>
      <c r="I327" s="177"/>
      <c r="J327" s="81">
        <v>0.58774873316025866</v>
      </c>
      <c r="K327" s="81">
        <v>0.86027438595796191</v>
      </c>
      <c r="L327" s="81">
        <v>1.8833021148515232</v>
      </c>
      <c r="M327" s="81">
        <v>13.141434146779613</v>
      </c>
      <c r="N327" s="81">
        <v>8.5054279821647132</v>
      </c>
      <c r="O327" s="81">
        <v>6.4299218110037231</v>
      </c>
      <c r="P327" s="81">
        <v>8.0541065087578438</v>
      </c>
      <c r="Q327" s="81">
        <v>0.38477733653019869</v>
      </c>
      <c r="R327" s="81">
        <v>2.6652548066156037</v>
      </c>
      <c r="S327" s="81">
        <v>0.89032584612816357</v>
      </c>
      <c r="T327" s="82"/>
      <c r="U327" s="81">
        <v>32058</v>
      </c>
      <c r="V327" s="81">
        <v>285</v>
      </c>
      <c r="W327" s="81">
        <v>49</v>
      </c>
      <c r="X327" s="81">
        <v>1633</v>
      </c>
      <c r="Y327" s="81">
        <v>2479</v>
      </c>
      <c r="Z327" s="81">
        <v>3918</v>
      </c>
      <c r="AA327" s="81">
        <v>1685</v>
      </c>
      <c r="AB327" s="81">
        <v>6071</v>
      </c>
      <c r="AC327" s="81">
        <v>462412</v>
      </c>
      <c r="AD327" s="81">
        <v>0.89032584612816357</v>
      </c>
      <c r="AE327" s="82"/>
      <c r="AF327" s="81">
        <v>376343.33615844679</v>
      </c>
      <c r="AG327" s="81">
        <v>475057.06551803299</v>
      </c>
      <c r="AH327" s="81">
        <v>394076.38815554191</v>
      </c>
      <c r="AI327" s="81">
        <v>14198786.989474749</v>
      </c>
      <c r="AJ327" s="81">
        <v>9171432.1054170635</v>
      </c>
      <c r="AK327" s="81">
        <v>0</v>
      </c>
      <c r="AL327" s="81">
        <v>0</v>
      </c>
      <c r="AM327" s="81">
        <v>835679.89313042024</v>
      </c>
      <c r="AN327" s="81">
        <v>0</v>
      </c>
      <c r="AO327" s="81">
        <v>0</v>
      </c>
      <c r="AP327" s="82"/>
      <c r="AQ327" s="81">
        <v>71</v>
      </c>
      <c r="AR327" s="81">
        <v>202</v>
      </c>
      <c r="AS327" s="81">
        <v>0</v>
      </c>
      <c r="AT327" s="81">
        <v>0</v>
      </c>
      <c r="AU327" s="81">
        <v>0</v>
      </c>
      <c r="AV327" s="81">
        <v>0</v>
      </c>
      <c r="AW327" s="81" t="s">
        <v>564</v>
      </c>
      <c r="AX327" s="82"/>
      <c r="AY327" s="81">
        <v>508.43</v>
      </c>
      <c r="AZ327" s="81">
        <v>7141</v>
      </c>
      <c r="BA327" s="81">
        <v>0</v>
      </c>
      <c r="BB327" s="81">
        <v>0</v>
      </c>
      <c r="BC327" s="81">
        <v>0</v>
      </c>
      <c r="BD327" s="81">
        <v>0</v>
      </c>
      <c r="BE327" s="81" t="s">
        <v>564</v>
      </c>
      <c r="BF327" s="82"/>
      <c r="BG327" s="81">
        <v>0</v>
      </c>
      <c r="BH327" s="81">
        <v>0</v>
      </c>
      <c r="BI327" s="81">
        <v>0</v>
      </c>
      <c r="BJ327" s="81">
        <v>0</v>
      </c>
      <c r="BK327" s="81">
        <v>0</v>
      </c>
      <c r="BL327" s="81">
        <v>0</v>
      </c>
      <c r="BM327" s="82"/>
      <c r="BN327" s="81">
        <v>0</v>
      </c>
      <c r="BO327" s="81">
        <v>0</v>
      </c>
      <c r="BP327" s="81">
        <v>0</v>
      </c>
      <c r="BQ327" s="81">
        <v>0</v>
      </c>
      <c r="BR327" s="81">
        <v>0</v>
      </c>
      <c r="BS327" s="81">
        <v>0</v>
      </c>
      <c r="BT327"/>
      <c r="BU327" s="80">
        <v>0</v>
      </c>
      <c r="BV327" s="80">
        <v>0</v>
      </c>
      <c r="BW327" s="80">
        <v>0</v>
      </c>
      <c r="BX327" s="80">
        <v>0</v>
      </c>
      <c r="BY327" s="80">
        <v>0</v>
      </c>
      <c r="BZ327" s="80">
        <v>0</v>
      </c>
      <c r="CA327" s="80">
        <v>0</v>
      </c>
      <c r="CB327" s="80">
        <v>0</v>
      </c>
      <c r="CC327" s="80">
        <v>0</v>
      </c>
    </row>
    <row r="328" spans="1:81">
      <c r="A328" s="80" t="s">
        <v>2228</v>
      </c>
      <c r="B328" s="80">
        <v>390</v>
      </c>
      <c r="C328" s="80">
        <v>16</v>
      </c>
      <c r="D328" s="80">
        <v>23</v>
      </c>
      <c r="E328" s="80">
        <v>2019</v>
      </c>
      <c r="F328" s="80" t="s">
        <v>73</v>
      </c>
      <c r="G328" s="80" t="s">
        <v>2212</v>
      </c>
      <c r="H328" s="80" t="s">
        <v>2213</v>
      </c>
      <c r="I328" s="177"/>
      <c r="J328" s="81">
        <v>0.9004676720384035</v>
      </c>
      <c r="K328" s="81">
        <v>0.80493951323803159</v>
      </c>
      <c r="L328" s="81">
        <v>1.9152118071727453</v>
      </c>
      <c r="M328" s="81">
        <v>10.815566615676049</v>
      </c>
      <c r="N328" s="81">
        <v>8.5868978313443645</v>
      </c>
      <c r="O328" s="81">
        <v>6.2996299291702229</v>
      </c>
      <c r="P328" s="81">
        <v>8.2111602170046094</v>
      </c>
      <c r="Q328" s="81">
        <v>0.37679387125635383</v>
      </c>
      <c r="R328" s="81">
        <v>3.0811014649234827</v>
      </c>
      <c r="S328" s="81">
        <v>1.0087984152892591</v>
      </c>
      <c r="T328" s="82"/>
      <c r="U328" s="81">
        <v>49363</v>
      </c>
      <c r="V328" s="81">
        <v>285</v>
      </c>
      <c r="W328" s="81">
        <v>49</v>
      </c>
      <c r="X328" s="81">
        <v>1633</v>
      </c>
      <c r="Y328" s="81">
        <v>2549</v>
      </c>
      <c r="Z328" s="81">
        <v>3944</v>
      </c>
      <c r="AA328" s="81">
        <v>1705</v>
      </c>
      <c r="AB328" s="81">
        <v>6106</v>
      </c>
      <c r="AC328" s="81">
        <v>543315.33333333326</v>
      </c>
      <c r="AD328" s="81">
        <v>1.0087984152892591</v>
      </c>
      <c r="AE328" s="82"/>
      <c r="AF328" s="81">
        <v>734008.12200214842</v>
      </c>
      <c r="AG328" s="81">
        <v>461816.56445025548</v>
      </c>
      <c r="AH328" s="81">
        <v>435362.27781961072</v>
      </c>
      <c r="AI328" s="81">
        <v>11211322.96545355</v>
      </c>
      <c r="AJ328" s="81">
        <v>9104963.539023852</v>
      </c>
      <c r="AK328" s="81">
        <v>0</v>
      </c>
      <c r="AL328" s="81">
        <v>0</v>
      </c>
      <c r="AM328" s="81">
        <v>831591.23405661003</v>
      </c>
      <c r="AN328" s="81">
        <v>0</v>
      </c>
      <c r="AO328" s="81">
        <v>0</v>
      </c>
      <c r="AP328" s="82"/>
      <c r="AQ328" s="81">
        <v>89</v>
      </c>
      <c r="AR328" s="81">
        <v>214</v>
      </c>
      <c r="AS328" s="81">
        <v>0</v>
      </c>
      <c r="AT328" s="81">
        <v>0</v>
      </c>
      <c r="AU328" s="81">
        <v>0</v>
      </c>
      <c r="AV328" s="81">
        <v>0</v>
      </c>
      <c r="AW328" s="81" t="s">
        <v>564</v>
      </c>
      <c r="AX328" s="82"/>
      <c r="AY328" s="81">
        <v>604.42999999999972</v>
      </c>
      <c r="AZ328" s="81">
        <v>7461.8</v>
      </c>
      <c r="BA328" s="81">
        <v>0</v>
      </c>
      <c r="BB328" s="81">
        <v>0</v>
      </c>
      <c r="BC328" s="81">
        <v>0</v>
      </c>
      <c r="BD328" s="81">
        <v>0</v>
      </c>
      <c r="BE328" s="81" t="s">
        <v>564</v>
      </c>
      <c r="BF328" s="82"/>
      <c r="BG328" s="81">
        <v>0</v>
      </c>
      <c r="BH328" s="81">
        <v>0</v>
      </c>
      <c r="BI328" s="81">
        <v>0</v>
      </c>
      <c r="BJ328" s="81">
        <v>0</v>
      </c>
      <c r="BK328" s="81">
        <v>0</v>
      </c>
      <c r="BL328" s="81">
        <v>0</v>
      </c>
      <c r="BM328" s="82"/>
      <c r="BN328" s="81">
        <v>0</v>
      </c>
      <c r="BO328" s="81">
        <v>0</v>
      </c>
      <c r="BP328" s="81">
        <v>0</v>
      </c>
      <c r="BQ328" s="81">
        <v>0</v>
      </c>
      <c r="BR328" s="81">
        <v>0</v>
      </c>
      <c r="BS328" s="81">
        <v>0</v>
      </c>
      <c r="BT328"/>
      <c r="BU328" s="80">
        <v>0</v>
      </c>
      <c r="BV328" s="80">
        <v>0</v>
      </c>
      <c r="BW328" s="80">
        <v>0</v>
      </c>
      <c r="BX328" s="80">
        <v>0</v>
      </c>
      <c r="BY328" s="80">
        <v>0</v>
      </c>
      <c r="BZ328" s="80">
        <v>0</v>
      </c>
      <c r="CA328" s="80">
        <v>0</v>
      </c>
      <c r="CB328" s="80">
        <v>0</v>
      </c>
      <c r="CC328" s="80">
        <v>0</v>
      </c>
    </row>
    <row r="329" spans="1:81">
      <c r="A329" s="80" t="s">
        <v>2229</v>
      </c>
      <c r="B329" s="80">
        <v>391</v>
      </c>
      <c r="C329" s="80">
        <v>17</v>
      </c>
      <c r="D329" s="80">
        <v>23</v>
      </c>
      <c r="E329" s="80">
        <v>2020</v>
      </c>
      <c r="F329" s="80" t="s">
        <v>218</v>
      </c>
      <c r="G329" s="174" t="s">
        <v>2212</v>
      </c>
      <c r="H329" s="80" t="s">
        <v>2213</v>
      </c>
      <c r="I329" s="177"/>
      <c r="J329" s="81">
        <v>0</v>
      </c>
      <c r="K329" s="81">
        <v>0.6053851622645986</v>
      </c>
      <c r="L329" s="81">
        <v>2.9768472088549309</v>
      </c>
      <c r="M329" s="81">
        <v>8.4502475354628768</v>
      </c>
      <c r="N329" s="81">
        <v>8.1412104662611693</v>
      </c>
      <c r="O329" s="81">
        <v>5.6439168405078579</v>
      </c>
      <c r="P329" s="81">
        <v>7.8368120961913741</v>
      </c>
      <c r="Q329" s="81">
        <v>0.36480513929994929</v>
      </c>
      <c r="R329" s="81">
        <v>2.3526371331338018</v>
      </c>
      <c r="S329" s="81">
        <v>1.514984689081216</v>
      </c>
      <c r="T329" s="82"/>
      <c r="U329" s="81">
        <v>0</v>
      </c>
      <c r="V329" s="81">
        <v>253</v>
      </c>
      <c r="W329" s="81">
        <v>75</v>
      </c>
      <c r="X329" s="81">
        <v>1651</v>
      </c>
      <c r="Y329" s="81">
        <v>2592</v>
      </c>
      <c r="Z329" s="81">
        <v>4033</v>
      </c>
      <c r="AA329" s="81">
        <v>1768</v>
      </c>
      <c r="AB329" s="81">
        <v>6187</v>
      </c>
      <c r="AC329" s="81">
        <v>417023.66666666669</v>
      </c>
      <c r="AD329" s="81">
        <v>1.514984689081216</v>
      </c>
      <c r="AE329" s="82"/>
      <c r="AF329" s="81">
        <v>0</v>
      </c>
      <c r="AG329" s="81">
        <v>346434.75983373704</v>
      </c>
      <c r="AH329" s="81">
        <v>746302.90040308877</v>
      </c>
      <c r="AI329" s="81">
        <v>9490937.6523511149</v>
      </c>
      <c r="AJ329" s="81">
        <v>9671412.9741709195</v>
      </c>
      <c r="AK329" s="81"/>
      <c r="AL329" s="81"/>
      <c r="AM329" s="81">
        <v>807472.23900369264</v>
      </c>
      <c r="AN329" s="81"/>
      <c r="AO329" s="81"/>
      <c r="AP329" s="82"/>
      <c r="AQ329" s="81">
        <v>103</v>
      </c>
      <c r="AR329" s="81">
        <v>215</v>
      </c>
      <c r="AS329" s="81">
        <v>0</v>
      </c>
      <c r="AT329" s="81">
        <v>0</v>
      </c>
      <c r="AU329" s="81">
        <v>0</v>
      </c>
      <c r="AV329" s="81">
        <v>0</v>
      </c>
      <c r="AW329" s="81">
        <v>0</v>
      </c>
      <c r="AX329" s="82"/>
      <c r="AY329" s="81">
        <v>693.22999999999979</v>
      </c>
      <c r="AZ329" s="81">
        <v>7483.8000000000047</v>
      </c>
      <c r="BA329" s="81">
        <v>0</v>
      </c>
      <c r="BB329" s="81">
        <v>0</v>
      </c>
      <c r="BC329" s="81">
        <v>0</v>
      </c>
      <c r="BD329" s="81">
        <v>0</v>
      </c>
      <c r="BE329" s="81">
        <v>0</v>
      </c>
      <c r="BF329" s="82"/>
      <c r="BG329" s="81">
        <v>0</v>
      </c>
      <c r="BH329" s="81">
        <v>0</v>
      </c>
      <c r="BI329" s="81">
        <v>0</v>
      </c>
      <c r="BJ329" s="81">
        <v>0</v>
      </c>
      <c r="BK329" s="81">
        <v>0</v>
      </c>
      <c r="BL329" s="81">
        <v>0</v>
      </c>
      <c r="BM329" s="82"/>
      <c r="BN329" s="81">
        <v>0</v>
      </c>
      <c r="BO329" s="81">
        <v>0</v>
      </c>
      <c r="BP329" s="81">
        <v>0</v>
      </c>
      <c r="BQ329" s="81">
        <v>0</v>
      </c>
      <c r="BR329" s="81">
        <v>0</v>
      </c>
      <c r="BS329" s="81">
        <v>0</v>
      </c>
      <c r="BT329"/>
      <c r="BU329" s="80">
        <v>0</v>
      </c>
      <c r="BV329" s="80">
        <v>0</v>
      </c>
      <c r="BW329" s="80">
        <v>0</v>
      </c>
      <c r="BX329" s="80">
        <v>0</v>
      </c>
      <c r="BY329" s="80">
        <v>0</v>
      </c>
      <c r="BZ329" s="80">
        <v>0</v>
      </c>
      <c r="CA329" s="80">
        <v>0</v>
      </c>
      <c r="CB329" s="80">
        <v>0</v>
      </c>
      <c r="CC329" s="80">
        <v>0</v>
      </c>
    </row>
    <row r="330" spans="1:81">
      <c r="A330" s="80" t="s">
        <v>2230</v>
      </c>
      <c r="B330" s="80">
        <v>391</v>
      </c>
      <c r="C330" s="80">
        <v>18</v>
      </c>
      <c r="D330" s="80">
        <v>23</v>
      </c>
      <c r="E330" s="80">
        <v>2021</v>
      </c>
      <c r="F330" s="80" t="s">
        <v>75</v>
      </c>
      <c r="G330" s="174" t="s">
        <v>2212</v>
      </c>
      <c r="H330" s="80" t="s">
        <v>2213</v>
      </c>
      <c r="I330" s="177"/>
      <c r="J330" s="81">
        <v>0</v>
      </c>
      <c r="K330" s="81">
        <v>0.64108548187841796</v>
      </c>
      <c r="L330" s="81">
        <v>3.2089590897665099</v>
      </c>
      <c r="M330" s="81">
        <v>9.0966734402424851</v>
      </c>
      <c r="N330" s="81">
        <v>8.2884738919341334</v>
      </c>
      <c r="O330" s="81">
        <v>5.5790600259876175</v>
      </c>
      <c r="P330" s="81">
        <v>8.2133424845875709</v>
      </c>
      <c r="Q330" s="81">
        <v>0.37312136806778734</v>
      </c>
      <c r="R330" s="81">
        <v>2.4095881010637559</v>
      </c>
      <c r="S330" s="81">
        <v>1.795216978831645</v>
      </c>
      <c r="T330" s="82"/>
      <c r="U330" s="81">
        <v>0</v>
      </c>
      <c r="V330" s="81">
        <v>253</v>
      </c>
      <c r="W330" s="81">
        <v>75</v>
      </c>
      <c r="X330" s="81">
        <v>1651</v>
      </c>
      <c r="Y330" s="81">
        <v>2669</v>
      </c>
      <c r="Z330" s="81">
        <v>4105</v>
      </c>
      <c r="AA330" s="81">
        <v>1807</v>
      </c>
      <c r="AB330" s="81">
        <v>6253</v>
      </c>
      <c r="AC330" s="81">
        <v>413990.66666666663</v>
      </c>
      <c r="AD330" s="81">
        <v>1.795216978831645</v>
      </c>
      <c r="AE330" s="82"/>
      <c r="AF330" s="81">
        <v>0</v>
      </c>
      <c r="AG330" s="81">
        <v>371259.5685708379</v>
      </c>
      <c r="AH330" s="81">
        <v>789107.38813248696</v>
      </c>
      <c r="AI330" s="81">
        <v>10399352.68073504</v>
      </c>
      <c r="AJ330" s="81">
        <v>9877008.5624545962</v>
      </c>
      <c r="AK330" s="81">
        <v>0</v>
      </c>
      <c r="AL330" s="81">
        <v>0</v>
      </c>
      <c r="AM330" s="81">
        <v>820793.09046219161</v>
      </c>
      <c r="AN330" s="81">
        <v>0</v>
      </c>
      <c r="AO330" s="81">
        <v>0</v>
      </c>
      <c r="AP330" s="82"/>
      <c r="AQ330" s="81">
        <v>118</v>
      </c>
      <c r="AR330" s="81">
        <v>219</v>
      </c>
      <c r="AS330" s="81">
        <v>0</v>
      </c>
      <c r="AT330" s="81">
        <v>0</v>
      </c>
      <c r="AU330" s="81">
        <v>0</v>
      </c>
      <c r="AV330" s="81">
        <v>0</v>
      </c>
      <c r="AW330" s="81"/>
      <c r="AX330" s="82"/>
      <c r="AY330" s="81">
        <v>778.92999999999984</v>
      </c>
      <c r="AZ330" s="81">
        <v>7629.3000000000047</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2231</v>
      </c>
      <c r="B331" s="80">
        <v>391</v>
      </c>
      <c r="C331" s="80">
        <v>19</v>
      </c>
      <c r="D331" s="80">
        <v>23</v>
      </c>
      <c r="E331" s="80">
        <v>2022</v>
      </c>
      <c r="F331" s="80" t="s">
        <v>568</v>
      </c>
      <c r="G331" s="80" t="s">
        <v>2212</v>
      </c>
      <c r="H331" s="80" t="s">
        <v>2213</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140</v>
      </c>
      <c r="AR331" s="81">
        <v>220</v>
      </c>
      <c r="AS331" s="81">
        <v>0</v>
      </c>
      <c r="AT331" s="81">
        <v>0</v>
      </c>
      <c r="AU331" s="81">
        <v>0</v>
      </c>
      <c r="AV331" s="81">
        <v>0</v>
      </c>
      <c r="AW331" s="81"/>
      <c r="AX331" s="82"/>
      <c r="AY331" s="81">
        <v>921.62999999999965</v>
      </c>
      <c r="AZ331" s="81">
        <v>7651.3000000000047</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2232</v>
      </c>
      <c r="B332" s="80">
        <v>426</v>
      </c>
      <c r="C332" s="80">
        <v>1</v>
      </c>
      <c r="D332" s="80">
        <v>26</v>
      </c>
      <c r="E332" s="80">
        <v>1990</v>
      </c>
      <c r="F332" s="80" t="s">
        <v>562</v>
      </c>
      <c r="G332" s="80" t="s">
        <v>2233</v>
      </c>
      <c r="H332" s="80" t="s">
        <v>2234</v>
      </c>
      <c r="I332" s="177"/>
      <c r="J332" s="81">
        <v>4.8311182478209567</v>
      </c>
      <c r="K332" s="81">
        <v>1.4992207550027059</v>
      </c>
      <c r="L332" s="81">
        <v>3.082303460426008</v>
      </c>
      <c r="M332" s="81">
        <v>4.942719368577337</v>
      </c>
      <c r="N332" s="81">
        <v>5.8813482871943483</v>
      </c>
      <c r="O332" s="81">
        <v>2.6889583175671841</v>
      </c>
      <c r="P332" s="81">
        <v>10.83146557679634</v>
      </c>
      <c r="Q332" s="81">
        <v>0.50429267128623945</v>
      </c>
      <c r="R332" s="81">
        <v>24.997725211713931</v>
      </c>
      <c r="S332" s="81">
        <v>0.4028392578806379</v>
      </c>
      <c r="T332" s="82"/>
      <c r="U332" s="81">
        <v>504889</v>
      </c>
      <c r="V332" s="81">
        <v>373</v>
      </c>
      <c r="W332" s="81">
        <v>34</v>
      </c>
      <c r="X332" s="81">
        <v>1846</v>
      </c>
      <c r="Y332" s="81">
        <v>2787</v>
      </c>
      <c r="Z332" s="81">
        <v>1106</v>
      </c>
      <c r="AA332" s="81">
        <v>2630</v>
      </c>
      <c r="AB332" s="81">
        <v>8188</v>
      </c>
      <c r="AC332" s="81">
        <v>4329651</v>
      </c>
      <c r="AD332" s="81">
        <v>0.4028392578806379</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2235</v>
      </c>
      <c r="B333" s="80">
        <v>427</v>
      </c>
      <c r="C333" s="80">
        <v>2</v>
      </c>
      <c r="D333" s="80">
        <v>26</v>
      </c>
      <c r="E333" s="80">
        <v>2005</v>
      </c>
      <c r="F333" s="80" t="s">
        <v>565</v>
      </c>
      <c r="G333" s="80" t="s">
        <v>2233</v>
      </c>
      <c r="H333" s="80" t="s">
        <v>2234</v>
      </c>
      <c r="I333" s="177"/>
      <c r="J333" s="81">
        <v>2.4013965638504371</v>
      </c>
      <c r="K333" s="81">
        <v>1.135742957165031</v>
      </c>
      <c r="L333" s="81">
        <v>3.3847887968220105</v>
      </c>
      <c r="M333" s="81">
        <v>8.1493877728498152</v>
      </c>
      <c r="N333" s="81">
        <v>7.7818293148997721</v>
      </c>
      <c r="O333" s="81">
        <v>5.5066952253872898</v>
      </c>
      <c r="P333" s="81">
        <v>14.492608230154625</v>
      </c>
      <c r="Q333" s="81">
        <v>0.43979900360046631</v>
      </c>
      <c r="R333" s="81">
        <v>27.348392833987216</v>
      </c>
      <c r="S333" s="81">
        <v>1.0291188150000001</v>
      </c>
      <c r="T333" s="82"/>
      <c r="U333" s="81">
        <v>259307</v>
      </c>
      <c r="V333" s="81">
        <v>422</v>
      </c>
      <c r="W333" s="81">
        <v>36</v>
      </c>
      <c r="X333" s="81">
        <v>1747</v>
      </c>
      <c r="Y333" s="81">
        <v>3117</v>
      </c>
      <c r="Z333" s="81">
        <v>2621</v>
      </c>
      <c r="AA333" s="81">
        <v>2882</v>
      </c>
      <c r="AB333" s="81">
        <v>7465</v>
      </c>
      <c r="AC333" s="81">
        <v>4835997</v>
      </c>
      <c r="AD333" s="81">
        <v>1.0291188150000001</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2236</v>
      </c>
      <c r="B334" s="80">
        <v>428</v>
      </c>
      <c r="C334" s="80">
        <v>3</v>
      </c>
      <c r="D334" s="80">
        <v>26</v>
      </c>
      <c r="E334" s="80">
        <v>2006</v>
      </c>
      <c r="F334" s="80" t="s">
        <v>566</v>
      </c>
      <c r="G334" s="80" t="s">
        <v>2233</v>
      </c>
      <c r="H334" s="80" t="s">
        <v>2234</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2237</v>
      </c>
      <c r="B335" s="80">
        <v>429</v>
      </c>
      <c r="C335" s="80">
        <v>4</v>
      </c>
      <c r="D335" s="80">
        <v>26</v>
      </c>
      <c r="E335" s="80">
        <v>2007</v>
      </c>
      <c r="F335" s="80" t="s">
        <v>567</v>
      </c>
      <c r="G335" s="80" t="s">
        <v>2233</v>
      </c>
      <c r="H335" s="80" t="s">
        <v>2234</v>
      </c>
      <c r="I335" s="177"/>
      <c r="J335" s="81">
        <v>2.1147918570154438</v>
      </c>
      <c r="K335" s="81">
        <v>1.0039966271413492</v>
      </c>
      <c r="L335" s="81">
        <v>3.778016254706269</v>
      </c>
      <c r="M335" s="81">
        <v>8.6497566079097385</v>
      </c>
      <c r="N335" s="81">
        <v>7.6424872786040394</v>
      </c>
      <c r="O335" s="81">
        <v>5.1173092629842314</v>
      </c>
      <c r="P335" s="81">
        <v>14.64033954358178</v>
      </c>
      <c r="Q335" s="81">
        <v>0.45029842362645578</v>
      </c>
      <c r="R335" s="81">
        <v>28.025488969861215</v>
      </c>
      <c r="S335" s="81">
        <v>0.73002336000000012</v>
      </c>
      <c r="T335" s="82"/>
      <c r="U335" s="81">
        <v>285282</v>
      </c>
      <c r="V335" s="81">
        <v>385</v>
      </c>
      <c r="W335" s="81">
        <v>54</v>
      </c>
      <c r="X335" s="81">
        <v>2171</v>
      </c>
      <c r="Y335" s="81">
        <v>3081</v>
      </c>
      <c r="Z335" s="81">
        <v>2532</v>
      </c>
      <c r="AA335" s="81">
        <v>2867</v>
      </c>
      <c r="AB335" s="81">
        <v>7239</v>
      </c>
      <c r="AC335" s="81">
        <v>5097920</v>
      </c>
      <c r="AD335" s="81">
        <v>0.73002336000000012</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2238</v>
      </c>
      <c r="B336" s="80">
        <v>430</v>
      </c>
      <c r="C336" s="80">
        <v>5</v>
      </c>
      <c r="D336" s="80">
        <v>26</v>
      </c>
      <c r="E336" s="80">
        <v>2008</v>
      </c>
      <c r="F336" s="80" t="s">
        <v>84</v>
      </c>
      <c r="G336" s="80" t="s">
        <v>2233</v>
      </c>
      <c r="H336" s="80" t="s">
        <v>2234</v>
      </c>
      <c r="I336" s="177"/>
      <c r="J336" s="81">
        <v>1.681997075523284</v>
      </c>
      <c r="K336" s="81">
        <v>0.78316355250785707</v>
      </c>
      <c r="L336" s="81">
        <v>3.2656668813182832</v>
      </c>
      <c r="M336" s="81">
        <v>9.2078892628021531</v>
      </c>
      <c r="N336" s="81">
        <v>6.972119463389955</v>
      </c>
      <c r="O336" s="81">
        <v>5.0238443530542281</v>
      </c>
      <c r="P336" s="81">
        <v>14.577748573429838</v>
      </c>
      <c r="Q336" s="81">
        <v>0.44228428134264636</v>
      </c>
      <c r="R336" s="81">
        <v>27.525350570871886</v>
      </c>
      <c r="S336" s="81">
        <v>0.58581939500000002</v>
      </c>
      <c r="T336" s="82"/>
      <c r="U336" s="81">
        <v>245402</v>
      </c>
      <c r="V336" s="81">
        <v>385</v>
      </c>
      <c r="W336" s="81">
        <v>54</v>
      </c>
      <c r="X336" s="81">
        <v>2171</v>
      </c>
      <c r="Y336" s="81">
        <v>3122</v>
      </c>
      <c r="Z336" s="81">
        <v>2573</v>
      </c>
      <c r="AA336" s="81">
        <v>2858</v>
      </c>
      <c r="AB336" s="81">
        <v>7227</v>
      </c>
      <c r="AC336" s="81">
        <v>5199160</v>
      </c>
      <c r="AD336" s="81">
        <v>0.58581939500000002</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2239</v>
      </c>
      <c r="B337" s="80">
        <v>431</v>
      </c>
      <c r="C337" s="80">
        <v>6</v>
      </c>
      <c r="D337" s="80">
        <v>26</v>
      </c>
      <c r="E337" s="80">
        <v>2009</v>
      </c>
      <c r="F337" s="80" t="s">
        <v>85</v>
      </c>
      <c r="G337" s="80" t="s">
        <v>2233</v>
      </c>
      <c r="H337" s="80" t="s">
        <v>2234</v>
      </c>
      <c r="I337" s="177"/>
      <c r="J337" s="81">
        <v>1.6901374103778899</v>
      </c>
      <c r="K337" s="81">
        <v>0.57147488309001049</v>
      </c>
      <c r="L337" s="81">
        <v>5.8902703654722091</v>
      </c>
      <c r="M337" s="81">
        <v>8.7868320343140152</v>
      </c>
      <c r="N337" s="81">
        <v>6.6048394342677801</v>
      </c>
      <c r="O337" s="81">
        <v>5.1510864281151454</v>
      </c>
      <c r="P337" s="81">
        <v>14.353871921636852</v>
      </c>
      <c r="Q337" s="81">
        <v>0.41957227248278589</v>
      </c>
      <c r="R337" s="81">
        <v>29.708113228057098</v>
      </c>
      <c r="S337" s="81">
        <v>0.86436908819999991</v>
      </c>
      <c r="T337" s="82"/>
      <c r="U337" s="81">
        <v>234405</v>
      </c>
      <c r="V337" s="81">
        <v>265</v>
      </c>
      <c r="W337" s="81">
        <v>144</v>
      </c>
      <c r="X337" s="81">
        <v>2309</v>
      </c>
      <c r="Y337" s="81">
        <v>3149</v>
      </c>
      <c r="Z337" s="81">
        <v>2604</v>
      </c>
      <c r="AA337" s="81">
        <v>2889</v>
      </c>
      <c r="AB337" s="81">
        <v>7197</v>
      </c>
      <c r="AC337" s="81">
        <v>5474423</v>
      </c>
      <c r="AD337" s="81">
        <v>0.86436908819999991</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0</v>
      </c>
      <c r="BJ337" s="81">
        <v>0</v>
      </c>
      <c r="BK337" s="81">
        <v>0</v>
      </c>
      <c r="BL337" s="81">
        <v>0</v>
      </c>
      <c r="BM337" s="82"/>
      <c r="BN337" s="81">
        <v>0</v>
      </c>
      <c r="BO337" s="81">
        <v>0</v>
      </c>
      <c r="BP337" s="81">
        <v>0</v>
      </c>
      <c r="BQ337" s="81">
        <v>0</v>
      </c>
      <c r="BR337" s="81">
        <v>0</v>
      </c>
      <c r="BS337" s="81">
        <v>0</v>
      </c>
      <c r="BT337"/>
      <c r="BU337" s="80"/>
      <c r="BV337" s="80"/>
      <c r="BW337" s="80"/>
      <c r="BX337" s="80"/>
      <c r="BY337" s="80"/>
      <c r="BZ337" s="80"/>
      <c r="CA337" s="80"/>
      <c r="CB337" s="80"/>
      <c r="CC337" s="80"/>
    </row>
    <row r="338" spans="1:81">
      <c r="A338" s="80" t="s">
        <v>2240</v>
      </c>
      <c r="B338" s="80">
        <v>432</v>
      </c>
      <c r="C338" s="80">
        <v>7</v>
      </c>
      <c r="D338" s="80">
        <v>26</v>
      </c>
      <c r="E338" s="80">
        <v>2010</v>
      </c>
      <c r="F338" s="80" t="s">
        <v>86</v>
      </c>
      <c r="G338" s="80" t="s">
        <v>2233</v>
      </c>
      <c r="H338" s="80" t="s">
        <v>2234</v>
      </c>
      <c r="I338" s="177"/>
      <c r="J338" s="81">
        <v>1.3837872483723488</v>
      </c>
      <c r="K338" s="81">
        <v>0.60723887147129263</v>
      </c>
      <c r="L338" s="81">
        <v>5.422767631587023</v>
      </c>
      <c r="M338" s="81">
        <v>9.47036304270312</v>
      </c>
      <c r="N338" s="81">
        <v>7.8706380156524078</v>
      </c>
      <c r="O338" s="81">
        <v>5.2158658158102318</v>
      </c>
      <c r="P338" s="81">
        <v>14.741905520339136</v>
      </c>
      <c r="Q338" s="81">
        <v>0.43343323298750325</v>
      </c>
      <c r="R338" s="81">
        <v>32.396635516600831</v>
      </c>
      <c r="S338" s="81">
        <v>0.55251917047999999</v>
      </c>
      <c r="T338" s="82"/>
      <c r="U338" s="81">
        <v>201988</v>
      </c>
      <c r="V338" s="81">
        <v>265</v>
      </c>
      <c r="W338" s="81">
        <v>144</v>
      </c>
      <c r="X338" s="81">
        <v>2309</v>
      </c>
      <c r="Y338" s="81">
        <v>3184</v>
      </c>
      <c r="Z338" s="81">
        <v>2649</v>
      </c>
      <c r="AA338" s="81">
        <v>2893</v>
      </c>
      <c r="AB338" s="81">
        <v>7124</v>
      </c>
      <c r="AC338" s="81">
        <v>5657378</v>
      </c>
      <c r="AD338" s="81">
        <v>0.55251917047999999</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0</v>
      </c>
      <c r="BJ338" s="81">
        <v>0</v>
      </c>
      <c r="BK338" s="81">
        <v>0</v>
      </c>
      <c r="BL338" s="81">
        <v>0</v>
      </c>
      <c r="BM338" s="82"/>
      <c r="BN338" s="81">
        <v>0</v>
      </c>
      <c r="BO338" s="81">
        <v>0</v>
      </c>
      <c r="BP338" s="81">
        <v>0</v>
      </c>
      <c r="BQ338" s="81">
        <v>0</v>
      </c>
      <c r="BR338" s="81">
        <v>0</v>
      </c>
      <c r="BS338" s="81">
        <v>0</v>
      </c>
      <c r="BT338"/>
      <c r="BU338" s="80">
        <v>0</v>
      </c>
      <c r="BV338" s="80">
        <v>0</v>
      </c>
      <c r="BW338" s="80">
        <v>0</v>
      </c>
      <c r="BX338" s="80">
        <v>0</v>
      </c>
      <c r="BY338" s="80">
        <v>0</v>
      </c>
      <c r="BZ338" s="80">
        <v>0</v>
      </c>
      <c r="CA338" s="80">
        <v>0</v>
      </c>
      <c r="CB338" s="80">
        <v>0</v>
      </c>
      <c r="CC338" s="80">
        <v>0</v>
      </c>
    </row>
    <row r="339" spans="1:81">
      <c r="A339" s="80" t="s">
        <v>2241</v>
      </c>
      <c r="B339" s="80">
        <v>433</v>
      </c>
      <c r="C339" s="80">
        <v>8</v>
      </c>
      <c r="D339" s="80">
        <v>26</v>
      </c>
      <c r="E339" s="80">
        <v>2011</v>
      </c>
      <c r="F339" s="80" t="s">
        <v>87</v>
      </c>
      <c r="G339" s="80" t="s">
        <v>2233</v>
      </c>
      <c r="H339" s="80" t="s">
        <v>2234</v>
      </c>
      <c r="I339" s="177"/>
      <c r="J339" s="81">
        <v>1.7195723338948239</v>
      </c>
      <c r="K339" s="81">
        <v>0.8033233309117811</v>
      </c>
      <c r="L339" s="81">
        <v>7.2963909881443518</v>
      </c>
      <c r="M339" s="81">
        <v>11.272461458117716</v>
      </c>
      <c r="N339" s="81">
        <v>9.7186970228431786</v>
      </c>
      <c r="O339" s="81">
        <v>5.2938190155950036</v>
      </c>
      <c r="P339" s="81">
        <v>14.335681329632784</v>
      </c>
      <c r="Q339" s="81">
        <v>0.49152892366073536</v>
      </c>
      <c r="R339" s="81">
        <v>32.178398430543474</v>
      </c>
      <c r="S339" s="81">
        <v>0.49608436149000001</v>
      </c>
      <c r="T339" s="82"/>
      <c r="U339" s="81">
        <v>211534</v>
      </c>
      <c r="V339" s="81">
        <v>265</v>
      </c>
      <c r="W339" s="81">
        <v>144</v>
      </c>
      <c r="X339" s="81">
        <v>2309</v>
      </c>
      <c r="Y339" s="81">
        <v>3193</v>
      </c>
      <c r="Z339" s="81">
        <v>2747</v>
      </c>
      <c r="AA339" s="81">
        <v>2897</v>
      </c>
      <c r="AB339" s="81">
        <v>7004</v>
      </c>
      <c r="AC339" s="81">
        <v>5609974</v>
      </c>
      <c r="AD339" s="81">
        <v>0.49608436149000001</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0</v>
      </c>
      <c r="BJ339" s="81">
        <v>0</v>
      </c>
      <c r="BK339" s="81">
        <v>0</v>
      </c>
      <c r="BL339" s="81">
        <v>0</v>
      </c>
      <c r="BM339" s="82"/>
      <c r="BN339" s="81">
        <v>0</v>
      </c>
      <c r="BO339" s="81">
        <v>0</v>
      </c>
      <c r="BP339" s="81">
        <v>0</v>
      </c>
      <c r="BQ339" s="81">
        <v>0</v>
      </c>
      <c r="BR339" s="81">
        <v>0</v>
      </c>
      <c r="BS339" s="81">
        <v>0</v>
      </c>
      <c r="BT339"/>
      <c r="BU339" s="80">
        <v>0</v>
      </c>
      <c r="BV339" s="80">
        <v>0</v>
      </c>
      <c r="BW339" s="80">
        <v>0</v>
      </c>
      <c r="BX339" s="80">
        <v>0</v>
      </c>
      <c r="BY339" s="80">
        <v>0</v>
      </c>
      <c r="BZ339" s="80">
        <v>0</v>
      </c>
      <c r="CA339" s="80">
        <v>0</v>
      </c>
      <c r="CB339" s="80">
        <v>0</v>
      </c>
      <c r="CC339" s="80">
        <v>0</v>
      </c>
    </row>
    <row r="340" spans="1:81">
      <c r="A340" s="80" t="s">
        <v>2242</v>
      </c>
      <c r="B340" s="80">
        <v>434</v>
      </c>
      <c r="C340" s="80">
        <v>9</v>
      </c>
      <c r="D340" s="80">
        <v>26</v>
      </c>
      <c r="E340" s="80">
        <v>2012</v>
      </c>
      <c r="F340" s="80" t="s">
        <v>88</v>
      </c>
      <c r="G340" s="80" t="s">
        <v>2233</v>
      </c>
      <c r="H340" s="80" t="s">
        <v>2234</v>
      </c>
      <c r="I340" s="177"/>
      <c r="J340" s="81">
        <v>1.3701006187231801</v>
      </c>
      <c r="K340" s="81">
        <v>0.82271279508576345</v>
      </c>
      <c r="L340" s="81">
        <v>7.3941837858387478</v>
      </c>
      <c r="M340" s="81">
        <v>12.6089951232036</v>
      </c>
      <c r="N340" s="81">
        <v>10.343704175442825</v>
      </c>
      <c r="O340" s="81">
        <v>5.4032059727525468</v>
      </c>
      <c r="P340" s="81">
        <v>14.238087933604545</v>
      </c>
      <c r="Q340" s="81">
        <v>0.5410491568483633</v>
      </c>
      <c r="R340" s="81">
        <v>33.194571939550229</v>
      </c>
      <c r="S340" s="81">
        <v>0.68864098495000003</v>
      </c>
      <c r="T340" s="82"/>
      <c r="U340" s="81">
        <v>163614</v>
      </c>
      <c r="V340" s="81">
        <v>265</v>
      </c>
      <c r="W340" s="81">
        <v>144</v>
      </c>
      <c r="X340" s="81">
        <v>2309</v>
      </c>
      <c r="Y340" s="81">
        <v>3297</v>
      </c>
      <c r="Z340" s="81">
        <v>2826</v>
      </c>
      <c r="AA340" s="81">
        <v>2861</v>
      </c>
      <c r="AB340" s="81">
        <v>7096</v>
      </c>
      <c r="AC340" s="81">
        <v>5637242</v>
      </c>
      <c r="AD340" s="81">
        <v>0.68864098495000003</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0</v>
      </c>
      <c r="BL340" s="81">
        <v>0</v>
      </c>
      <c r="BM340" s="82"/>
      <c r="BN340" s="81">
        <v>0</v>
      </c>
      <c r="BO340" s="81">
        <v>0</v>
      </c>
      <c r="BP340" s="81">
        <v>0</v>
      </c>
      <c r="BQ340" s="81">
        <v>0</v>
      </c>
      <c r="BR340" s="81">
        <v>0</v>
      </c>
      <c r="BS340" s="81">
        <v>0</v>
      </c>
      <c r="BT340"/>
      <c r="BU340" s="80">
        <v>0</v>
      </c>
      <c r="BV340" s="80">
        <v>0</v>
      </c>
      <c r="BW340" s="80">
        <v>0</v>
      </c>
      <c r="BX340" s="80">
        <v>0</v>
      </c>
      <c r="BY340" s="80">
        <v>0</v>
      </c>
      <c r="BZ340" s="80">
        <v>0</v>
      </c>
      <c r="CA340" s="80">
        <v>0</v>
      </c>
      <c r="CB340" s="80">
        <v>0</v>
      </c>
      <c r="CC340" s="80">
        <v>0</v>
      </c>
    </row>
    <row r="341" spans="1:81">
      <c r="A341" s="80" t="s">
        <v>2243</v>
      </c>
      <c r="B341" s="80">
        <v>435</v>
      </c>
      <c r="C341" s="80">
        <v>10</v>
      </c>
      <c r="D341" s="80">
        <v>26</v>
      </c>
      <c r="E341" s="80">
        <v>2013</v>
      </c>
      <c r="F341" s="80" t="s">
        <v>89</v>
      </c>
      <c r="G341" s="80" t="s">
        <v>2233</v>
      </c>
      <c r="H341" s="80" t="s">
        <v>2234</v>
      </c>
      <c r="I341" s="177"/>
      <c r="J341" s="81">
        <v>1.6152184345404492</v>
      </c>
      <c r="K341" s="81">
        <v>0.72444489024169045</v>
      </c>
      <c r="L341" s="81">
        <v>6.7677729640401347</v>
      </c>
      <c r="M341" s="81">
        <v>12.629450604018993</v>
      </c>
      <c r="N341" s="81">
        <v>11.154205499042373</v>
      </c>
      <c r="O341" s="81">
        <v>5.2692764800311265</v>
      </c>
      <c r="P341" s="81">
        <v>14.196823607413673</v>
      </c>
      <c r="Q341" s="81">
        <v>0.54729522558813748</v>
      </c>
      <c r="R341" s="81">
        <v>35.507689815740477</v>
      </c>
      <c r="S341" s="81">
        <v>0.81843941999999992</v>
      </c>
      <c r="T341" s="82"/>
      <c r="U341" s="81">
        <v>173339</v>
      </c>
      <c r="V341" s="81">
        <v>265</v>
      </c>
      <c r="W341" s="81">
        <v>144</v>
      </c>
      <c r="X341" s="81">
        <v>2309</v>
      </c>
      <c r="Y341" s="81">
        <v>3313</v>
      </c>
      <c r="Z341" s="81">
        <v>2879</v>
      </c>
      <c r="AA341" s="81">
        <v>2842</v>
      </c>
      <c r="AB341" s="81">
        <v>7075</v>
      </c>
      <c r="AC341" s="81">
        <v>5886174</v>
      </c>
      <c r="AD341" s="81">
        <v>0.81843941999999992</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0</v>
      </c>
      <c r="BL341" s="81">
        <v>0</v>
      </c>
      <c r="BM341" s="82"/>
      <c r="BN341" s="81">
        <v>0</v>
      </c>
      <c r="BO341" s="81">
        <v>0</v>
      </c>
      <c r="BP341" s="81">
        <v>0</v>
      </c>
      <c r="BQ341" s="81">
        <v>0</v>
      </c>
      <c r="BR341" s="81">
        <v>0</v>
      </c>
      <c r="BS341" s="81">
        <v>0</v>
      </c>
      <c r="BT341"/>
      <c r="BU341" s="80">
        <v>0</v>
      </c>
      <c r="BV341" s="80">
        <v>0</v>
      </c>
      <c r="BW341" s="80">
        <v>0</v>
      </c>
      <c r="BX341" s="80">
        <v>0</v>
      </c>
      <c r="BY341" s="80">
        <v>0</v>
      </c>
      <c r="BZ341" s="80">
        <v>0</v>
      </c>
      <c r="CA341" s="80">
        <v>0</v>
      </c>
      <c r="CB341" s="80">
        <v>0</v>
      </c>
      <c r="CC341" s="80">
        <v>0</v>
      </c>
    </row>
    <row r="342" spans="1:81">
      <c r="A342" s="80" t="s">
        <v>2244</v>
      </c>
      <c r="B342" s="80">
        <v>436</v>
      </c>
      <c r="C342" s="80">
        <v>11</v>
      </c>
      <c r="D342" s="80">
        <v>26</v>
      </c>
      <c r="E342" s="80">
        <v>2014</v>
      </c>
      <c r="F342" s="80" t="s">
        <v>90</v>
      </c>
      <c r="G342" s="80" t="s">
        <v>2233</v>
      </c>
      <c r="H342" s="80" t="s">
        <v>2234</v>
      </c>
      <c r="I342" s="177"/>
      <c r="J342" s="81">
        <v>1.2978625982067904</v>
      </c>
      <c r="K342" s="81">
        <v>0.92057063521106841</v>
      </c>
      <c r="L342" s="81">
        <v>4.2979452729989909</v>
      </c>
      <c r="M342" s="81">
        <v>12.331968694928243</v>
      </c>
      <c r="N342" s="81">
        <v>10.777739612445318</v>
      </c>
      <c r="O342" s="81">
        <v>5.0760442731639026</v>
      </c>
      <c r="P342" s="81">
        <v>14.064787346837532</v>
      </c>
      <c r="Q342" s="81">
        <v>0.5203549884836115</v>
      </c>
      <c r="R342" s="81">
        <v>35.203826635347411</v>
      </c>
      <c r="S342" s="81">
        <v>0.10371139996000001</v>
      </c>
      <c r="T342" s="82"/>
      <c r="U342" s="81">
        <v>161713</v>
      </c>
      <c r="V342" s="81">
        <v>294</v>
      </c>
      <c r="W342" s="81">
        <v>92</v>
      </c>
      <c r="X342" s="81">
        <v>2429</v>
      </c>
      <c r="Y342" s="81">
        <v>3340</v>
      </c>
      <c r="Z342" s="81">
        <v>2921</v>
      </c>
      <c r="AA342" s="81">
        <v>2801</v>
      </c>
      <c r="AB342" s="81">
        <v>7011</v>
      </c>
      <c r="AC342" s="81">
        <v>5854152</v>
      </c>
      <c r="AD342" s="81">
        <v>0.10371139996000001</v>
      </c>
      <c r="AE342" s="82"/>
      <c r="AF342" s="81">
        <v>1559125.7821105123</v>
      </c>
      <c r="AG342" s="81">
        <v>751695.88986718573</v>
      </c>
      <c r="AH342" s="81">
        <v>904476.5126024636</v>
      </c>
      <c r="AI342" s="81">
        <v>14386950.007406315</v>
      </c>
      <c r="AJ342" s="81">
        <v>14912193.564414436</v>
      </c>
      <c r="AK342" s="81">
        <v>0</v>
      </c>
      <c r="AL342" s="81">
        <v>0</v>
      </c>
      <c r="AM342" s="81">
        <v>962505.53311986267</v>
      </c>
      <c r="AN342" s="81">
        <v>0</v>
      </c>
      <c r="AO342" s="81">
        <v>0</v>
      </c>
      <c r="AP342" s="82"/>
      <c r="AQ342" s="81">
        <v>78</v>
      </c>
      <c r="AR342" s="81">
        <v>43</v>
      </c>
      <c r="AS342" s="81">
        <v>1</v>
      </c>
      <c r="AT342" s="81">
        <v>0</v>
      </c>
      <c r="AU342" s="81">
        <v>0</v>
      </c>
      <c r="AV342" s="81">
        <v>0</v>
      </c>
      <c r="AW342" s="81" t="s">
        <v>564</v>
      </c>
      <c r="AX342" s="82"/>
      <c r="AY342" s="81">
        <v>355.83</v>
      </c>
      <c r="AZ342" s="81">
        <v>1060</v>
      </c>
      <c r="BA342" s="81">
        <v>600</v>
      </c>
      <c r="BB342" s="81">
        <v>0</v>
      </c>
      <c r="BC342" s="81">
        <v>0</v>
      </c>
      <c r="BD342" s="81">
        <v>0</v>
      </c>
      <c r="BE342" s="81" t="s">
        <v>564</v>
      </c>
      <c r="BF342" s="82"/>
      <c r="BG342" s="81">
        <v>0</v>
      </c>
      <c r="BH342" s="81">
        <v>0</v>
      </c>
      <c r="BI342" s="81">
        <v>0</v>
      </c>
      <c r="BJ342" s="81">
        <v>0</v>
      </c>
      <c r="BK342" s="81">
        <v>0</v>
      </c>
      <c r="BL342" s="81">
        <v>0</v>
      </c>
      <c r="BM342" s="82"/>
      <c r="BN342" s="81">
        <v>0</v>
      </c>
      <c r="BO342" s="81">
        <v>0</v>
      </c>
      <c r="BP342" s="81">
        <v>0</v>
      </c>
      <c r="BQ342" s="81">
        <v>0</v>
      </c>
      <c r="BR342" s="81">
        <v>0</v>
      </c>
      <c r="BS342" s="81">
        <v>0</v>
      </c>
      <c r="BT342"/>
      <c r="BU342" s="80">
        <v>0</v>
      </c>
      <c r="BV342" s="80">
        <v>0</v>
      </c>
      <c r="BW342" s="80">
        <v>0</v>
      </c>
      <c r="BX342" s="80">
        <v>0</v>
      </c>
      <c r="BY342" s="80">
        <v>0</v>
      </c>
      <c r="BZ342" s="80">
        <v>0</v>
      </c>
      <c r="CA342" s="80">
        <v>0</v>
      </c>
      <c r="CB342" s="80">
        <v>0</v>
      </c>
      <c r="CC342" s="80">
        <v>0</v>
      </c>
    </row>
    <row r="343" spans="1:81">
      <c r="A343" s="80" t="s">
        <v>2245</v>
      </c>
      <c r="B343" s="80">
        <v>437</v>
      </c>
      <c r="C343" s="80">
        <v>12</v>
      </c>
      <c r="D343" s="80">
        <v>26</v>
      </c>
      <c r="E343" s="80">
        <v>2015</v>
      </c>
      <c r="F343" s="80" t="s">
        <v>91</v>
      </c>
      <c r="G343" s="80" t="s">
        <v>2233</v>
      </c>
      <c r="H343" s="80" t="s">
        <v>2234</v>
      </c>
      <c r="I343" s="177"/>
      <c r="J343" s="81">
        <v>1.2139944814740096</v>
      </c>
      <c r="K343" s="81">
        <v>0.76974235200310426</v>
      </c>
      <c r="L343" s="81">
        <v>4.6153238622381991</v>
      </c>
      <c r="M343" s="81">
        <v>12.34340235763367</v>
      </c>
      <c r="N343" s="81">
        <v>9.4044140559000695</v>
      </c>
      <c r="O343" s="81">
        <v>5.1635787470753352</v>
      </c>
      <c r="P343" s="81">
        <v>13.864791330631036</v>
      </c>
      <c r="Q343" s="81">
        <v>0.50736729162958905</v>
      </c>
      <c r="R343" s="81">
        <v>36.279735017866059</v>
      </c>
      <c r="S343" s="81">
        <v>0.94027488554999994</v>
      </c>
      <c r="T343" s="82"/>
      <c r="U343" s="81">
        <v>173824</v>
      </c>
      <c r="V343" s="81">
        <v>294</v>
      </c>
      <c r="W343" s="81">
        <v>92</v>
      </c>
      <c r="X343" s="81">
        <v>2429</v>
      </c>
      <c r="Y343" s="81">
        <v>3340</v>
      </c>
      <c r="Z343" s="81">
        <v>3000</v>
      </c>
      <c r="AA343" s="81">
        <v>2759</v>
      </c>
      <c r="AB343" s="81">
        <v>6983</v>
      </c>
      <c r="AC343" s="81">
        <v>6214820</v>
      </c>
      <c r="AD343" s="81">
        <v>0.94027488554999994</v>
      </c>
      <c r="AE343" s="82"/>
      <c r="AF343" s="81">
        <v>1643077.5139907522</v>
      </c>
      <c r="AG343" s="81">
        <v>660710.47043658618</v>
      </c>
      <c r="AH343" s="81">
        <v>771859.19506171066</v>
      </c>
      <c r="AI343" s="81">
        <v>14920135.559561776</v>
      </c>
      <c r="AJ343" s="81">
        <v>13783885.29699067</v>
      </c>
      <c r="AK343" s="81">
        <v>0</v>
      </c>
      <c r="AL343" s="81">
        <v>0</v>
      </c>
      <c r="AM343" s="81">
        <v>956990.85741671512</v>
      </c>
      <c r="AN343" s="81">
        <v>0</v>
      </c>
      <c r="AO343" s="81">
        <v>0</v>
      </c>
      <c r="AP343" s="82"/>
      <c r="AQ343" s="81">
        <v>78</v>
      </c>
      <c r="AR343" s="81">
        <v>44</v>
      </c>
      <c r="AS343" s="81">
        <v>1</v>
      </c>
      <c r="AT343" s="81">
        <v>0</v>
      </c>
      <c r="AU343" s="81">
        <v>0</v>
      </c>
      <c r="AV343" s="81">
        <v>0</v>
      </c>
      <c r="AW343" s="81" t="s">
        <v>564</v>
      </c>
      <c r="AX343" s="82"/>
      <c r="AY343" s="81">
        <v>356.63</v>
      </c>
      <c r="AZ343" s="81">
        <v>1100</v>
      </c>
      <c r="BA343" s="81">
        <v>600</v>
      </c>
      <c r="BB343" s="81">
        <v>0</v>
      </c>
      <c r="BC343" s="81">
        <v>0</v>
      </c>
      <c r="BD343" s="81">
        <v>0</v>
      </c>
      <c r="BE343" s="81" t="s">
        <v>564</v>
      </c>
      <c r="BF343" s="82"/>
      <c r="BG343" s="81">
        <v>0</v>
      </c>
      <c r="BH343" s="81">
        <v>0</v>
      </c>
      <c r="BI343" s="81">
        <v>0</v>
      </c>
      <c r="BJ343" s="81">
        <v>0</v>
      </c>
      <c r="BK343" s="81">
        <v>0</v>
      </c>
      <c r="BL343" s="81">
        <v>0</v>
      </c>
      <c r="BM343" s="82"/>
      <c r="BN343" s="81">
        <v>0</v>
      </c>
      <c r="BO343" s="81">
        <v>0</v>
      </c>
      <c r="BP343" s="81">
        <v>0</v>
      </c>
      <c r="BQ343" s="81">
        <v>0</v>
      </c>
      <c r="BR343" s="81">
        <v>0</v>
      </c>
      <c r="BS343" s="81">
        <v>0</v>
      </c>
      <c r="BT343"/>
      <c r="BU343" s="80">
        <v>0</v>
      </c>
      <c r="BV343" s="80">
        <v>0</v>
      </c>
      <c r="BW343" s="80">
        <v>0</v>
      </c>
      <c r="BX343" s="80">
        <v>0</v>
      </c>
      <c r="BY343" s="80">
        <v>0</v>
      </c>
      <c r="BZ343" s="80">
        <v>0</v>
      </c>
      <c r="CA343" s="80">
        <v>0</v>
      </c>
      <c r="CB343" s="80">
        <v>0</v>
      </c>
      <c r="CC343" s="80">
        <v>0</v>
      </c>
    </row>
    <row r="344" spans="1:81">
      <c r="A344" s="80" t="s">
        <v>2246</v>
      </c>
      <c r="B344" s="80">
        <v>438</v>
      </c>
      <c r="C344" s="80">
        <v>13</v>
      </c>
      <c r="D344" s="80">
        <v>26</v>
      </c>
      <c r="E344" s="80">
        <v>2016</v>
      </c>
      <c r="F344" s="80" t="s">
        <v>92</v>
      </c>
      <c r="G344" s="80" t="s">
        <v>2233</v>
      </c>
      <c r="H344" s="80" t="s">
        <v>2234</v>
      </c>
      <c r="I344" s="177"/>
      <c r="J344" s="81">
        <v>1.5796951762960303</v>
      </c>
      <c r="K344" s="81">
        <v>0.74463128114186594</v>
      </c>
      <c r="L344" s="81">
        <v>4.0745712911143812</v>
      </c>
      <c r="M344" s="81">
        <v>9.5927242124564618</v>
      </c>
      <c r="N344" s="81">
        <v>8.647727026602162</v>
      </c>
      <c r="O344" s="81">
        <v>5.0753707278374893</v>
      </c>
      <c r="P344" s="81">
        <v>13.648149912776558</v>
      </c>
      <c r="Q344" s="81">
        <v>0.48333496658648756</v>
      </c>
      <c r="R344" s="81">
        <v>34.206347537031334</v>
      </c>
      <c r="S344" s="81">
        <v>0.76613802933499997</v>
      </c>
      <c r="T344" s="82"/>
      <c r="U344" s="81">
        <v>242447</v>
      </c>
      <c r="V344" s="81">
        <v>294</v>
      </c>
      <c r="W344" s="81">
        <v>92</v>
      </c>
      <c r="X344" s="81">
        <v>2429</v>
      </c>
      <c r="Y344" s="81">
        <v>3341</v>
      </c>
      <c r="Z344" s="81">
        <v>2985</v>
      </c>
      <c r="AA344" s="81">
        <v>2809</v>
      </c>
      <c r="AB344" s="81">
        <v>6843</v>
      </c>
      <c r="AC344" s="81">
        <v>5842107.449825475</v>
      </c>
      <c r="AD344" s="81">
        <v>0.76613802933499997</v>
      </c>
      <c r="AE344" s="82"/>
      <c r="AF344" s="81">
        <v>2204658.4618815552</v>
      </c>
      <c r="AG344" s="81">
        <v>636707.70677523606</v>
      </c>
      <c r="AH344" s="81">
        <v>650473.31667460699</v>
      </c>
      <c r="AI344" s="81">
        <v>15016992.92434787</v>
      </c>
      <c r="AJ344" s="81">
        <v>14024353.48918087</v>
      </c>
      <c r="AK344" s="81">
        <v>0</v>
      </c>
      <c r="AL344" s="81">
        <v>0</v>
      </c>
      <c r="AM344" s="81">
        <v>938533.02673160774</v>
      </c>
      <c r="AN344" s="81">
        <v>0</v>
      </c>
      <c r="AO344" s="81">
        <v>0</v>
      </c>
      <c r="AP344" s="82"/>
      <c r="AQ344" s="81">
        <v>78</v>
      </c>
      <c r="AR344" s="81">
        <v>44</v>
      </c>
      <c r="AS344" s="81">
        <v>1</v>
      </c>
      <c r="AT344" s="81">
        <v>0</v>
      </c>
      <c r="AU344" s="81">
        <v>0</v>
      </c>
      <c r="AV344" s="81">
        <v>0</v>
      </c>
      <c r="AW344" s="81" t="s">
        <v>564</v>
      </c>
      <c r="AX344" s="82"/>
      <c r="AY344" s="81">
        <v>356.63</v>
      </c>
      <c r="AZ344" s="81">
        <v>1100</v>
      </c>
      <c r="BA344" s="81">
        <v>600</v>
      </c>
      <c r="BB344" s="81">
        <v>0</v>
      </c>
      <c r="BC344" s="81">
        <v>0</v>
      </c>
      <c r="BD344" s="81">
        <v>0</v>
      </c>
      <c r="BE344" s="81" t="s">
        <v>564</v>
      </c>
      <c r="BF344" s="82"/>
      <c r="BG344" s="81">
        <v>0</v>
      </c>
      <c r="BH344" s="81">
        <v>0</v>
      </c>
      <c r="BI344" s="81">
        <v>0</v>
      </c>
      <c r="BJ344" s="81">
        <v>0</v>
      </c>
      <c r="BK344" s="81">
        <v>0</v>
      </c>
      <c r="BL344" s="81">
        <v>0</v>
      </c>
      <c r="BM344" s="82"/>
      <c r="BN344" s="81">
        <v>0</v>
      </c>
      <c r="BO344" s="81">
        <v>0</v>
      </c>
      <c r="BP344" s="81">
        <v>0</v>
      </c>
      <c r="BQ344" s="81">
        <v>0</v>
      </c>
      <c r="BR344" s="81">
        <v>0</v>
      </c>
      <c r="BS344" s="81">
        <v>0</v>
      </c>
      <c r="BT344"/>
      <c r="BU344" s="80">
        <v>0</v>
      </c>
      <c r="BV344" s="80">
        <v>0</v>
      </c>
      <c r="BW344" s="80">
        <v>0</v>
      </c>
      <c r="BX344" s="80">
        <v>0</v>
      </c>
      <c r="BY344" s="80">
        <v>0</v>
      </c>
      <c r="BZ344" s="80">
        <v>0</v>
      </c>
      <c r="CA344" s="80">
        <v>0</v>
      </c>
      <c r="CB344" s="80">
        <v>0</v>
      </c>
      <c r="CC344" s="80">
        <v>0</v>
      </c>
    </row>
    <row r="345" spans="1:81">
      <c r="A345" s="80" t="s">
        <v>2247</v>
      </c>
      <c r="B345" s="80">
        <v>439</v>
      </c>
      <c r="C345" s="80">
        <v>14</v>
      </c>
      <c r="D345" s="80">
        <v>26</v>
      </c>
      <c r="E345" s="80">
        <v>2017</v>
      </c>
      <c r="F345" s="80" t="s">
        <v>71</v>
      </c>
      <c r="G345" s="80" t="s">
        <v>2233</v>
      </c>
      <c r="H345" s="80" t="s">
        <v>2234</v>
      </c>
      <c r="I345" s="177"/>
      <c r="J345" s="81">
        <v>1.2119816124288973</v>
      </c>
      <c r="K345" s="81">
        <v>0.7725552676975832</v>
      </c>
      <c r="L345" s="81">
        <v>3.7178342867945768</v>
      </c>
      <c r="M345" s="81">
        <v>8.6885199137439155</v>
      </c>
      <c r="N345" s="81">
        <v>8.9051297675625634</v>
      </c>
      <c r="O345" s="81">
        <v>5.0393840866410624</v>
      </c>
      <c r="P345" s="81">
        <v>13.503758432670184</v>
      </c>
      <c r="Q345" s="81">
        <v>0.45973173482334184</v>
      </c>
      <c r="R345" s="81">
        <v>32.614639905292982</v>
      </c>
      <c r="S345" s="81">
        <v>0.56470849554000002</v>
      </c>
      <c r="T345" s="82"/>
      <c r="U345" s="81">
        <v>214466</v>
      </c>
      <c r="V345" s="81">
        <v>294</v>
      </c>
      <c r="W345" s="81">
        <v>92</v>
      </c>
      <c r="X345" s="81">
        <v>2429</v>
      </c>
      <c r="Y345" s="81">
        <v>3336</v>
      </c>
      <c r="Z345" s="81">
        <v>3013</v>
      </c>
      <c r="AA345" s="81">
        <v>2797</v>
      </c>
      <c r="AB345" s="81">
        <v>6731</v>
      </c>
      <c r="AC345" s="81">
        <v>5680784.9999999991</v>
      </c>
      <c r="AD345" s="81">
        <v>0.56470849554000002</v>
      </c>
      <c r="AE345" s="82"/>
      <c r="AF345" s="81">
        <v>1814263.024066492</v>
      </c>
      <c r="AG345" s="81">
        <v>662098.88668841042</v>
      </c>
      <c r="AH345" s="81">
        <v>765033.48737399897</v>
      </c>
      <c r="AI345" s="81">
        <v>14351230.1193674</v>
      </c>
      <c r="AJ345" s="81">
        <v>15659956.624273449</v>
      </c>
      <c r="AK345" s="81">
        <v>0</v>
      </c>
      <c r="AL345" s="81">
        <v>0</v>
      </c>
      <c r="AM345" s="81">
        <v>924616.48392281309</v>
      </c>
      <c r="AN345" s="81">
        <v>0</v>
      </c>
      <c r="AO345" s="81">
        <v>0</v>
      </c>
      <c r="AP345" s="82"/>
      <c r="AQ345" s="81">
        <v>78</v>
      </c>
      <c r="AR345" s="81">
        <v>44</v>
      </c>
      <c r="AS345" s="81">
        <v>1</v>
      </c>
      <c r="AT345" s="81">
        <v>0</v>
      </c>
      <c r="AU345" s="81">
        <v>0</v>
      </c>
      <c r="AV345" s="81">
        <v>0</v>
      </c>
      <c r="AW345" s="81" t="s">
        <v>564</v>
      </c>
      <c r="AX345" s="82"/>
      <c r="AY345" s="81">
        <v>356.63</v>
      </c>
      <c r="AZ345" s="81">
        <v>1100</v>
      </c>
      <c r="BA345" s="81">
        <v>600</v>
      </c>
      <c r="BB345" s="81">
        <v>0</v>
      </c>
      <c r="BC345" s="81">
        <v>0</v>
      </c>
      <c r="BD345" s="81">
        <v>0</v>
      </c>
      <c r="BE345" s="81" t="s">
        <v>564</v>
      </c>
      <c r="BF345" s="82"/>
      <c r="BG345" s="81">
        <v>0</v>
      </c>
      <c r="BH345" s="81">
        <v>0</v>
      </c>
      <c r="BI345" s="81">
        <v>0</v>
      </c>
      <c r="BJ345" s="81">
        <v>0</v>
      </c>
      <c r="BK345" s="81">
        <v>0</v>
      </c>
      <c r="BL345" s="81">
        <v>0</v>
      </c>
      <c r="BM345" s="82"/>
      <c r="BN345" s="81">
        <v>0</v>
      </c>
      <c r="BO345" s="81">
        <v>0</v>
      </c>
      <c r="BP345" s="81">
        <v>0</v>
      </c>
      <c r="BQ345" s="81">
        <v>0</v>
      </c>
      <c r="BR345" s="81">
        <v>0</v>
      </c>
      <c r="BS345" s="81">
        <v>0</v>
      </c>
      <c r="BT345"/>
      <c r="BU345" s="80">
        <v>0</v>
      </c>
      <c r="BV345" s="80">
        <v>0</v>
      </c>
      <c r="BW345" s="80">
        <v>0</v>
      </c>
      <c r="BX345" s="80">
        <v>0</v>
      </c>
      <c r="BY345" s="80">
        <v>0</v>
      </c>
      <c r="BZ345" s="80">
        <v>0</v>
      </c>
      <c r="CA345" s="80">
        <v>0</v>
      </c>
      <c r="CB345" s="80">
        <v>0</v>
      </c>
      <c r="CC345" s="80">
        <v>0</v>
      </c>
    </row>
    <row r="346" spans="1:81">
      <c r="A346" s="80" t="s">
        <v>2248</v>
      </c>
      <c r="B346" s="80">
        <v>440</v>
      </c>
      <c r="C346" s="80">
        <v>15</v>
      </c>
      <c r="D346" s="80">
        <v>26</v>
      </c>
      <c r="E346" s="80">
        <v>2018</v>
      </c>
      <c r="F346" s="80" t="s">
        <v>93</v>
      </c>
      <c r="G346" s="80" t="s">
        <v>2233</v>
      </c>
      <c r="H346" s="80" t="s">
        <v>2234</v>
      </c>
      <c r="I346" s="177"/>
      <c r="J346" s="81">
        <v>0.8530753575326554</v>
      </c>
      <c r="K346" s="81">
        <v>0.67087367826770994</v>
      </c>
      <c r="L346" s="81">
        <v>3.3056554499011339</v>
      </c>
      <c r="M346" s="81">
        <v>7.767121008658842</v>
      </c>
      <c r="N346" s="81">
        <v>6.2631243224235602</v>
      </c>
      <c r="O346" s="81">
        <v>4.9430639343397687</v>
      </c>
      <c r="P346" s="81">
        <v>13.283300882989939</v>
      </c>
      <c r="Q346" s="81">
        <v>0.42026989269177195</v>
      </c>
      <c r="R346" s="81">
        <v>26.153926646155018</v>
      </c>
      <c r="S346" s="81">
        <v>0.64639214052000016</v>
      </c>
      <c r="T346" s="82"/>
      <c r="U346" s="81">
        <v>175819</v>
      </c>
      <c r="V346" s="81">
        <v>294</v>
      </c>
      <c r="W346" s="81">
        <v>92</v>
      </c>
      <c r="X346" s="81">
        <v>2429</v>
      </c>
      <c r="Y346" s="81">
        <v>3321</v>
      </c>
      <c r="Z346" s="81">
        <v>3012</v>
      </c>
      <c r="AA346" s="81">
        <v>2779</v>
      </c>
      <c r="AB346" s="81">
        <v>6631</v>
      </c>
      <c r="AC346" s="81">
        <v>4537611</v>
      </c>
      <c r="AD346" s="81">
        <v>0.64639214052000016</v>
      </c>
      <c r="AE346" s="82"/>
      <c r="AF346" s="81">
        <v>1516203.8334857</v>
      </c>
      <c r="AG346" s="81">
        <v>606985.85014991253</v>
      </c>
      <c r="AH346" s="81">
        <v>678999.92722903285</v>
      </c>
      <c r="AI346" s="81">
        <v>13735547.990811709</v>
      </c>
      <c r="AJ346" s="81">
        <v>14873578.795030201</v>
      </c>
      <c r="AK346" s="81">
        <v>0</v>
      </c>
      <c r="AL346" s="81">
        <v>0</v>
      </c>
      <c r="AM346" s="81">
        <v>912764.51512894349</v>
      </c>
      <c r="AN346" s="81">
        <v>0</v>
      </c>
      <c r="AO346" s="81">
        <v>0</v>
      </c>
      <c r="AP346" s="82"/>
      <c r="AQ346" s="81">
        <v>78</v>
      </c>
      <c r="AR346" s="81">
        <v>44</v>
      </c>
      <c r="AS346" s="81">
        <v>1</v>
      </c>
      <c r="AT346" s="81">
        <v>0</v>
      </c>
      <c r="AU346" s="81">
        <v>0</v>
      </c>
      <c r="AV346" s="81">
        <v>0</v>
      </c>
      <c r="AW346" s="81" t="s">
        <v>564</v>
      </c>
      <c r="AX346" s="82"/>
      <c r="AY346" s="81">
        <v>356.32999999999993</v>
      </c>
      <c r="AZ346" s="81">
        <v>1099.7</v>
      </c>
      <c r="BA346" s="81">
        <v>600</v>
      </c>
      <c r="BB346" s="81">
        <v>0</v>
      </c>
      <c r="BC346" s="81">
        <v>0</v>
      </c>
      <c r="BD346" s="81">
        <v>0</v>
      </c>
      <c r="BE346" s="81" t="s">
        <v>564</v>
      </c>
      <c r="BF346" s="82"/>
      <c r="BG346" s="81">
        <v>0</v>
      </c>
      <c r="BH346" s="81">
        <v>0</v>
      </c>
      <c r="BI346" s="81">
        <v>0</v>
      </c>
      <c r="BJ346" s="81">
        <v>0</v>
      </c>
      <c r="BK346" s="81">
        <v>0</v>
      </c>
      <c r="BL346" s="81">
        <v>0</v>
      </c>
      <c r="BM346" s="82"/>
      <c r="BN346" s="81">
        <v>0</v>
      </c>
      <c r="BO346" s="81">
        <v>0</v>
      </c>
      <c r="BP346" s="81">
        <v>0</v>
      </c>
      <c r="BQ346" s="81">
        <v>0</v>
      </c>
      <c r="BR346" s="81">
        <v>0</v>
      </c>
      <c r="BS346" s="81">
        <v>0</v>
      </c>
      <c r="BT346"/>
      <c r="BU346" s="80">
        <v>0</v>
      </c>
      <c r="BV346" s="80">
        <v>0</v>
      </c>
      <c r="BW346" s="80">
        <v>0</v>
      </c>
      <c r="BX346" s="80">
        <v>0</v>
      </c>
      <c r="BY346" s="80">
        <v>0</v>
      </c>
      <c r="BZ346" s="80">
        <v>0</v>
      </c>
      <c r="CA346" s="80">
        <v>0</v>
      </c>
      <c r="CB346" s="80">
        <v>0</v>
      </c>
      <c r="CC346" s="80">
        <v>0</v>
      </c>
    </row>
    <row r="347" spans="1:81">
      <c r="A347" s="80" t="s">
        <v>2249</v>
      </c>
      <c r="B347" s="80">
        <v>441</v>
      </c>
      <c r="C347" s="80">
        <v>16</v>
      </c>
      <c r="D347" s="80">
        <v>26</v>
      </c>
      <c r="E347" s="80">
        <v>2019</v>
      </c>
      <c r="F347" s="80" t="s">
        <v>73</v>
      </c>
      <c r="G347" s="80" t="s">
        <v>2233</v>
      </c>
      <c r="H347" s="80" t="s">
        <v>2234</v>
      </c>
      <c r="I347" s="177"/>
      <c r="J347" s="81">
        <v>0.86651841234667748</v>
      </c>
      <c r="K347" s="81">
        <v>0.64106283933354113</v>
      </c>
      <c r="L347" s="81">
        <v>3.3763661627130657</v>
      </c>
      <c r="M347" s="81">
        <v>8.3866416131427499</v>
      </c>
      <c r="N347" s="81">
        <v>6.900736540905748</v>
      </c>
      <c r="O347" s="81">
        <v>4.8205586019867477</v>
      </c>
      <c r="P347" s="81">
        <v>12.5792084966663</v>
      </c>
      <c r="Q347" s="81">
        <v>0.40339035971221499</v>
      </c>
      <c r="R347" s="81">
        <v>35.226793302008886</v>
      </c>
      <c r="S347" s="81">
        <v>0.53950674924999997</v>
      </c>
      <c r="T347" s="82"/>
      <c r="U347" s="81">
        <v>167783</v>
      </c>
      <c r="V347" s="81">
        <v>294</v>
      </c>
      <c r="W347" s="81">
        <v>92</v>
      </c>
      <c r="X347" s="81">
        <v>2429</v>
      </c>
      <c r="Y347" s="81">
        <v>3324</v>
      </c>
      <c r="Z347" s="81">
        <v>3018</v>
      </c>
      <c r="AA347" s="81">
        <v>2612</v>
      </c>
      <c r="AB347" s="81">
        <v>6537</v>
      </c>
      <c r="AC347" s="81">
        <v>6211823</v>
      </c>
      <c r="AD347" s="81">
        <v>0.53950674924999997</v>
      </c>
      <c r="AE347" s="82"/>
      <c r="AF347" s="81">
        <v>1503264.336034006</v>
      </c>
      <c r="AG347" s="81">
        <v>591839.37480535905</v>
      </c>
      <c r="AH347" s="81">
        <v>785394.7892532323</v>
      </c>
      <c r="AI347" s="81">
        <v>13877034.599253491</v>
      </c>
      <c r="AJ347" s="81">
        <v>15016666.051912952</v>
      </c>
      <c r="AK347" s="81">
        <v>0</v>
      </c>
      <c r="AL347" s="81">
        <v>0</v>
      </c>
      <c r="AM347" s="81">
        <v>890290.18949034705</v>
      </c>
      <c r="AN347" s="81">
        <v>0</v>
      </c>
      <c r="AO347" s="81">
        <v>0</v>
      </c>
      <c r="AP347" s="82"/>
      <c r="AQ347" s="81">
        <v>79</v>
      </c>
      <c r="AR347" s="81">
        <v>44</v>
      </c>
      <c r="AS347" s="81">
        <v>1</v>
      </c>
      <c r="AT347" s="81">
        <v>0</v>
      </c>
      <c r="AU347" s="81">
        <v>0</v>
      </c>
      <c r="AV347" s="81">
        <v>0</v>
      </c>
      <c r="AW347" s="81" t="s">
        <v>564</v>
      </c>
      <c r="AX347" s="82"/>
      <c r="AY347" s="81">
        <v>362.13</v>
      </c>
      <c r="AZ347" s="81">
        <v>1100</v>
      </c>
      <c r="BA347" s="81">
        <v>600</v>
      </c>
      <c r="BB347" s="81">
        <v>0</v>
      </c>
      <c r="BC347" s="81">
        <v>0</v>
      </c>
      <c r="BD347" s="81">
        <v>0</v>
      </c>
      <c r="BE347" s="81" t="s">
        <v>564</v>
      </c>
      <c r="BF347" s="82"/>
      <c r="BG347" s="81">
        <v>0</v>
      </c>
      <c r="BH347" s="81">
        <v>0</v>
      </c>
      <c r="BI347" s="81">
        <v>0</v>
      </c>
      <c r="BJ347" s="81">
        <v>0</v>
      </c>
      <c r="BK347" s="81">
        <v>0</v>
      </c>
      <c r="BL347" s="81">
        <v>0</v>
      </c>
      <c r="BM347" s="82"/>
      <c r="BN347" s="81">
        <v>0</v>
      </c>
      <c r="BO347" s="81">
        <v>0</v>
      </c>
      <c r="BP347" s="81">
        <v>0</v>
      </c>
      <c r="BQ347" s="81">
        <v>0</v>
      </c>
      <c r="BR347" s="81">
        <v>0</v>
      </c>
      <c r="BS347" s="81">
        <v>0</v>
      </c>
      <c r="BT347"/>
      <c r="BU347" s="80">
        <v>0</v>
      </c>
      <c r="BV347" s="80">
        <v>0</v>
      </c>
      <c r="BW347" s="80">
        <v>0</v>
      </c>
      <c r="BX347" s="80">
        <v>0</v>
      </c>
      <c r="BY347" s="80">
        <v>0</v>
      </c>
      <c r="BZ347" s="80">
        <v>0</v>
      </c>
      <c r="CA347" s="80">
        <v>0</v>
      </c>
      <c r="CB347" s="80">
        <v>0</v>
      </c>
      <c r="CC347" s="80">
        <v>0</v>
      </c>
    </row>
    <row r="348" spans="1:81">
      <c r="A348" s="80" t="s">
        <v>2250</v>
      </c>
      <c r="B348" s="80">
        <v>442</v>
      </c>
      <c r="C348" s="80">
        <v>17</v>
      </c>
      <c r="D348" s="80">
        <v>26</v>
      </c>
      <c r="E348" s="80">
        <v>2020</v>
      </c>
      <c r="F348" s="80" t="s">
        <v>218</v>
      </c>
      <c r="G348" s="80" t="s">
        <v>2233</v>
      </c>
      <c r="H348" s="80" t="s">
        <v>2234</v>
      </c>
      <c r="I348" s="177"/>
      <c r="J348" s="81">
        <v>1.2544135988508001</v>
      </c>
      <c r="K348" s="81">
        <v>0.60477931067430413</v>
      </c>
      <c r="L348" s="81">
        <v>4.8770192337283289</v>
      </c>
      <c r="M348" s="81">
        <v>7.4339303104379884</v>
      </c>
      <c r="N348" s="81">
        <v>6.7391696538152086</v>
      </c>
      <c r="O348" s="81">
        <v>4.2934631457173591</v>
      </c>
      <c r="P348" s="81">
        <v>12.056633994140574</v>
      </c>
      <c r="Q348" s="81">
        <v>0.37895630035247685</v>
      </c>
      <c r="R348" s="81">
        <v>30.359352544708095</v>
      </c>
      <c r="S348" s="81">
        <v>0.86489577606806012</v>
      </c>
      <c r="T348" s="82"/>
      <c r="U348" s="81">
        <v>248929</v>
      </c>
      <c r="V348" s="81">
        <v>246</v>
      </c>
      <c r="W348" s="81">
        <v>116</v>
      </c>
      <c r="X348" s="81">
        <v>2201</v>
      </c>
      <c r="Y348" s="81">
        <v>3327</v>
      </c>
      <c r="Z348" s="81">
        <v>3068</v>
      </c>
      <c r="AA348" s="81">
        <v>2720</v>
      </c>
      <c r="AB348" s="81">
        <v>6427</v>
      </c>
      <c r="AC348" s="81">
        <v>5381437</v>
      </c>
      <c r="AD348" s="81">
        <v>0.86489577606806012</v>
      </c>
      <c r="AE348" s="82"/>
      <c r="AF348" s="81">
        <v>2104201.6980212522</v>
      </c>
      <c r="AG348" s="81">
        <v>518913.69369531592</v>
      </c>
      <c r="AH348" s="81">
        <v>1314354.3842050524</v>
      </c>
      <c r="AI348" s="81">
        <v>11848918.356877709</v>
      </c>
      <c r="AJ348" s="81">
        <v>13860762.68551285</v>
      </c>
      <c r="AK348" s="81"/>
      <c r="AL348" s="81"/>
      <c r="AM348" s="81">
        <v>838794.90545930702</v>
      </c>
      <c r="AN348" s="81"/>
      <c r="AO348" s="81"/>
      <c r="AP348" s="82"/>
      <c r="AQ348" s="81">
        <v>81</v>
      </c>
      <c r="AR348" s="81">
        <v>44</v>
      </c>
      <c r="AS348" s="81">
        <v>1</v>
      </c>
      <c r="AT348" s="81">
        <v>0</v>
      </c>
      <c r="AU348" s="81">
        <v>0</v>
      </c>
      <c r="AV348" s="81">
        <v>0</v>
      </c>
      <c r="AW348" s="81">
        <v>1</v>
      </c>
      <c r="AX348" s="82"/>
      <c r="AY348" s="81">
        <v>369.84999999999991</v>
      </c>
      <c r="AZ348" s="81">
        <v>1100</v>
      </c>
      <c r="BA348" s="81">
        <v>600</v>
      </c>
      <c r="BB348" s="81">
        <v>0</v>
      </c>
      <c r="BC348" s="81">
        <v>0</v>
      </c>
      <c r="BD348" s="81">
        <v>0</v>
      </c>
      <c r="BE348" s="81">
        <v>600</v>
      </c>
      <c r="BF348" s="82"/>
      <c r="BG348" s="81">
        <v>0</v>
      </c>
      <c r="BH348" s="81">
        <v>0</v>
      </c>
      <c r="BI348" s="81">
        <v>0</v>
      </c>
      <c r="BJ348" s="81">
        <v>0</v>
      </c>
      <c r="BK348" s="81">
        <v>0</v>
      </c>
      <c r="BL348" s="81">
        <v>0</v>
      </c>
      <c r="BM348" s="82"/>
      <c r="BN348" s="81">
        <v>0</v>
      </c>
      <c r="BO348" s="81">
        <v>0</v>
      </c>
      <c r="BP348" s="81">
        <v>0</v>
      </c>
      <c r="BQ348" s="81">
        <v>0</v>
      </c>
      <c r="BR348" s="81">
        <v>0</v>
      </c>
      <c r="BS348" s="81">
        <v>0</v>
      </c>
      <c r="BT348"/>
      <c r="BU348" s="80">
        <v>0</v>
      </c>
      <c r="BV348" s="80">
        <v>0</v>
      </c>
      <c r="BW348" s="80">
        <v>0</v>
      </c>
      <c r="BX348" s="80">
        <v>0</v>
      </c>
      <c r="BY348" s="80">
        <v>0</v>
      </c>
      <c r="BZ348" s="80">
        <v>0</v>
      </c>
      <c r="CA348" s="80">
        <v>0</v>
      </c>
      <c r="CB348" s="80">
        <v>0</v>
      </c>
      <c r="CC348" s="80">
        <v>0</v>
      </c>
    </row>
    <row r="349" spans="1:81">
      <c r="A349" s="80" t="s">
        <v>2251</v>
      </c>
      <c r="B349" s="80">
        <v>442</v>
      </c>
      <c r="C349" s="80">
        <v>18</v>
      </c>
      <c r="D349" s="80">
        <v>26</v>
      </c>
      <c r="E349" s="80">
        <v>2021</v>
      </c>
      <c r="F349" s="80" t="s">
        <v>75</v>
      </c>
      <c r="G349" s="174" t="s">
        <v>2233</v>
      </c>
      <c r="H349" s="80" t="s">
        <v>2234</v>
      </c>
      <c r="I349" s="177"/>
      <c r="J349" s="81">
        <v>1.0909067468089282</v>
      </c>
      <c r="K349" s="81">
        <v>0.61374079780735036</v>
      </c>
      <c r="L349" s="81">
        <v>4.2680680648664113</v>
      </c>
      <c r="M349" s="81">
        <v>6.9598859691795623</v>
      </c>
      <c r="N349" s="81">
        <v>5.5385135645683565</v>
      </c>
      <c r="O349" s="81">
        <v>4.2050211255555885</v>
      </c>
      <c r="P349" s="81">
        <v>12.345012832396153</v>
      </c>
      <c r="Q349" s="81">
        <v>0.3774176640058779</v>
      </c>
      <c r="R349" s="81">
        <v>33.133584447456492</v>
      </c>
      <c r="S349" s="81">
        <v>0.66346812440179637</v>
      </c>
      <c r="T349" s="82"/>
      <c r="U349" s="81">
        <v>281041</v>
      </c>
      <c r="V349" s="81">
        <v>246</v>
      </c>
      <c r="W349" s="81">
        <v>116</v>
      </c>
      <c r="X349" s="81">
        <v>2201</v>
      </c>
      <c r="Y349" s="81">
        <v>3287</v>
      </c>
      <c r="Z349" s="81">
        <v>3094</v>
      </c>
      <c r="AA349" s="81">
        <v>2716</v>
      </c>
      <c r="AB349" s="81">
        <v>6325</v>
      </c>
      <c r="AC349" s="81">
        <v>5692671.9999999991</v>
      </c>
      <c r="AD349" s="81">
        <v>0.66346812440179637</v>
      </c>
      <c r="AE349" s="82"/>
      <c r="AF349" s="81">
        <v>2090931.3129939204</v>
      </c>
      <c r="AG349" s="81">
        <v>526430.72735563619</v>
      </c>
      <c r="AH349" s="81">
        <v>1212803.0838015352</v>
      </c>
      <c r="AI349" s="81">
        <v>13214481.678515078</v>
      </c>
      <c r="AJ349" s="81">
        <v>13914264.348860707</v>
      </c>
      <c r="AK349" s="81">
        <v>0</v>
      </c>
      <c r="AL349" s="81">
        <v>0</v>
      </c>
      <c r="AM349" s="81">
        <v>830244.09038435342</v>
      </c>
      <c r="AN349" s="81">
        <v>0</v>
      </c>
      <c r="AO349" s="81">
        <v>0</v>
      </c>
      <c r="AP349" s="82"/>
      <c r="AQ349" s="81">
        <v>82</v>
      </c>
      <c r="AR349" s="81">
        <v>44</v>
      </c>
      <c r="AS349" s="81">
        <v>1</v>
      </c>
      <c r="AT349" s="81">
        <v>0</v>
      </c>
      <c r="AU349" s="81">
        <v>0</v>
      </c>
      <c r="AV349" s="81">
        <v>0</v>
      </c>
      <c r="AW349" s="81"/>
      <c r="AX349" s="82"/>
      <c r="AY349" s="81">
        <v>375.45999999999992</v>
      </c>
      <c r="AZ349" s="81">
        <v>1100</v>
      </c>
      <c r="BA349" s="81">
        <v>600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2252</v>
      </c>
      <c r="B350" s="80">
        <v>442</v>
      </c>
      <c r="C350" s="80">
        <v>19</v>
      </c>
      <c r="D350" s="80">
        <v>26</v>
      </c>
      <c r="E350" s="80">
        <v>2022</v>
      </c>
      <c r="F350" s="80" t="s">
        <v>568</v>
      </c>
      <c r="G350" s="174" t="s">
        <v>2233</v>
      </c>
      <c r="H350" s="80" t="s">
        <v>2234</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85</v>
      </c>
      <c r="AR350" s="81">
        <v>44</v>
      </c>
      <c r="AS350" s="81">
        <v>1</v>
      </c>
      <c r="AT350" s="81">
        <v>0</v>
      </c>
      <c r="AU350" s="81">
        <v>0</v>
      </c>
      <c r="AV350" s="81">
        <v>0</v>
      </c>
      <c r="AW350" s="81"/>
      <c r="AX350" s="82"/>
      <c r="AY350" s="81">
        <v>396.35999999999996</v>
      </c>
      <c r="AZ350" s="81">
        <v>1100</v>
      </c>
      <c r="BA350" s="81">
        <v>600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2253</v>
      </c>
      <c r="B351" s="80">
        <v>154</v>
      </c>
      <c r="C351" s="80">
        <v>1</v>
      </c>
      <c r="D351" s="80">
        <v>10</v>
      </c>
      <c r="E351" s="80">
        <v>1990</v>
      </c>
      <c r="F351" s="80" t="s">
        <v>562</v>
      </c>
      <c r="G351" s="80" t="s">
        <v>2254</v>
      </c>
      <c r="H351" s="80" t="s">
        <v>2255</v>
      </c>
      <c r="I351" s="177"/>
      <c r="J351" s="81">
        <v>41.092843206311898</v>
      </c>
      <c r="K351" s="81">
        <v>1.2294458757330726</v>
      </c>
      <c r="L351" s="81">
        <v>5.2317648113919839</v>
      </c>
      <c r="M351" s="81">
        <v>4.5268554479082157</v>
      </c>
      <c r="N351" s="81">
        <v>8.6937969232694474</v>
      </c>
      <c r="O351" s="81">
        <v>2.5479460368991038</v>
      </c>
      <c r="P351" s="81">
        <v>7.6726313192287385</v>
      </c>
      <c r="Q351" s="81">
        <v>0.64311481113469859</v>
      </c>
      <c r="R351" s="81">
        <v>60.09880385878725</v>
      </c>
      <c r="S351" s="81">
        <v>0.66353121333311327</v>
      </c>
      <c r="T351" s="82"/>
      <c r="U351" s="81">
        <v>1058135</v>
      </c>
      <c r="V351" s="81">
        <v>416</v>
      </c>
      <c r="W351" s="81">
        <v>59</v>
      </c>
      <c r="X351" s="81">
        <v>1776</v>
      </c>
      <c r="Y351" s="81">
        <v>3775</v>
      </c>
      <c r="Z351" s="81">
        <v>1048</v>
      </c>
      <c r="AA351" s="81">
        <v>1863</v>
      </c>
      <c r="AB351" s="81">
        <v>10442</v>
      </c>
      <c r="AC351" s="81">
        <v>10409221</v>
      </c>
      <c r="AD351" s="81">
        <v>0.66353121333311327</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2256</v>
      </c>
      <c r="B352" s="80">
        <v>155</v>
      </c>
      <c r="C352" s="80">
        <v>2</v>
      </c>
      <c r="D352" s="80">
        <v>10</v>
      </c>
      <c r="E352" s="80">
        <v>2005</v>
      </c>
      <c r="F352" s="80" t="s">
        <v>565</v>
      </c>
      <c r="G352" s="80" t="s">
        <v>2254</v>
      </c>
      <c r="H352" s="80" t="s">
        <v>2255</v>
      </c>
      <c r="I352" s="177"/>
      <c r="J352" s="81">
        <v>114.20870919218272</v>
      </c>
      <c r="K352" s="81">
        <v>0.56169438709579278</v>
      </c>
      <c r="L352" s="81">
        <v>4.7599129841762942</v>
      </c>
      <c r="M352" s="81">
        <v>4.4402906771891226</v>
      </c>
      <c r="N352" s="81">
        <v>11.880030751751235</v>
      </c>
      <c r="O352" s="81">
        <v>5.311303139938599</v>
      </c>
      <c r="P352" s="81">
        <v>7.7642564564048371</v>
      </c>
      <c r="Q352" s="81">
        <v>0.47980215476519728</v>
      </c>
      <c r="R352" s="81">
        <v>55.470481003270017</v>
      </c>
      <c r="S352" s="81">
        <v>0.33023092999999992</v>
      </c>
      <c r="T352" s="82"/>
      <c r="U352" s="81">
        <v>3569602</v>
      </c>
      <c r="V352" s="81">
        <v>256</v>
      </c>
      <c r="W352" s="81">
        <v>56</v>
      </c>
      <c r="X352" s="81">
        <v>997</v>
      </c>
      <c r="Y352" s="81">
        <v>3843</v>
      </c>
      <c r="Z352" s="81">
        <v>2528</v>
      </c>
      <c r="AA352" s="81">
        <v>1544</v>
      </c>
      <c r="AB352" s="81">
        <v>8144</v>
      </c>
      <c r="AC352" s="81">
        <v>9808806</v>
      </c>
      <c r="AD352" s="81">
        <v>0.33023092999999992</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2257</v>
      </c>
      <c r="B353" s="80">
        <v>156</v>
      </c>
      <c r="C353" s="80">
        <v>3</v>
      </c>
      <c r="D353" s="80">
        <v>10</v>
      </c>
      <c r="E353" s="80">
        <v>2006</v>
      </c>
      <c r="F353" s="80" t="s">
        <v>566</v>
      </c>
      <c r="G353" s="80" t="s">
        <v>2254</v>
      </c>
      <c r="H353" s="80" t="s">
        <v>2255</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2258</v>
      </c>
      <c r="B354" s="80">
        <v>157</v>
      </c>
      <c r="C354" s="80">
        <v>4</v>
      </c>
      <c r="D354" s="80">
        <v>10</v>
      </c>
      <c r="E354" s="80">
        <v>2007</v>
      </c>
      <c r="F354" s="80" t="s">
        <v>567</v>
      </c>
      <c r="G354" s="80" t="s">
        <v>2254</v>
      </c>
      <c r="H354" s="80" t="s">
        <v>2255</v>
      </c>
      <c r="I354" s="177"/>
      <c r="J354" s="81">
        <v>118.58140501849047</v>
      </c>
      <c r="K354" s="81">
        <v>0.60675579468759444</v>
      </c>
      <c r="L354" s="81">
        <v>3.5421439132541805</v>
      </c>
      <c r="M354" s="81">
        <v>6.7478392126152</v>
      </c>
      <c r="N354" s="81">
        <v>11.671300207562444</v>
      </c>
      <c r="O354" s="81">
        <v>5.2890988709438131</v>
      </c>
      <c r="P354" s="81">
        <v>7.5371960817323709</v>
      </c>
      <c r="Q354" s="81">
        <v>0.48575499241594045</v>
      </c>
      <c r="R354" s="81">
        <v>64.141384091012881</v>
      </c>
      <c r="S354" s="81">
        <v>0.51875072000000011</v>
      </c>
      <c r="T354" s="82"/>
      <c r="U354" s="81">
        <v>4789109</v>
      </c>
      <c r="V354" s="81">
        <v>273</v>
      </c>
      <c r="W354" s="81">
        <v>40</v>
      </c>
      <c r="X354" s="81">
        <v>1712</v>
      </c>
      <c r="Y354" s="81">
        <v>3757</v>
      </c>
      <c r="Z354" s="81">
        <v>2617</v>
      </c>
      <c r="AA354" s="81">
        <v>1476</v>
      </c>
      <c r="AB354" s="81">
        <v>7809</v>
      </c>
      <c r="AC354" s="81">
        <v>11667509</v>
      </c>
      <c r="AD354" s="81">
        <v>0.51875072000000011</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2259</v>
      </c>
      <c r="B355" s="80">
        <v>158</v>
      </c>
      <c r="C355" s="80">
        <v>5</v>
      </c>
      <c r="D355" s="80">
        <v>10</v>
      </c>
      <c r="E355" s="80">
        <v>2008</v>
      </c>
      <c r="F355" s="80" t="s">
        <v>84</v>
      </c>
      <c r="G355" s="80" t="s">
        <v>2254</v>
      </c>
      <c r="H355" s="80" t="s">
        <v>2255</v>
      </c>
      <c r="I355" s="177"/>
      <c r="J355" s="81">
        <v>125.84417252136704</v>
      </c>
      <c r="K355" s="81">
        <v>0.44905409206794072</v>
      </c>
      <c r="L355" s="81">
        <v>3.0754897312532963</v>
      </c>
      <c r="M355" s="81">
        <v>7.1728563127563874</v>
      </c>
      <c r="N355" s="81">
        <v>12.329290140341628</v>
      </c>
      <c r="O355" s="81">
        <v>5.2620522858457619</v>
      </c>
      <c r="P355" s="81">
        <v>7.4214920134151203</v>
      </c>
      <c r="Q355" s="81">
        <v>0.46976257694564183</v>
      </c>
      <c r="R355" s="81">
        <v>53.347834917119066</v>
      </c>
      <c r="S355" s="81">
        <v>0.85339313506000014</v>
      </c>
      <c r="T355" s="82"/>
      <c r="U355" s="81">
        <v>5517780</v>
      </c>
      <c r="V355" s="81">
        <v>273</v>
      </c>
      <c r="W355" s="81">
        <v>40</v>
      </c>
      <c r="X355" s="81">
        <v>1712</v>
      </c>
      <c r="Y355" s="81">
        <v>3760</v>
      </c>
      <c r="Z355" s="81">
        <v>2695</v>
      </c>
      <c r="AA355" s="81">
        <v>1455</v>
      </c>
      <c r="AB355" s="81">
        <v>7676</v>
      </c>
      <c r="AC355" s="81">
        <v>10076672</v>
      </c>
      <c r="AD355" s="81">
        <v>0.85339313506000014</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2260</v>
      </c>
      <c r="B356" s="80">
        <v>159</v>
      </c>
      <c r="C356" s="80">
        <v>6</v>
      </c>
      <c r="D356" s="80">
        <v>10</v>
      </c>
      <c r="E356" s="80">
        <v>2009</v>
      </c>
      <c r="F356" s="80" t="s">
        <v>85</v>
      </c>
      <c r="G356" s="80" t="s">
        <v>2254</v>
      </c>
      <c r="H356" s="80" t="s">
        <v>2255</v>
      </c>
      <c r="I356" s="177"/>
      <c r="J356" s="81">
        <v>148.07993423012155</v>
      </c>
      <c r="K356" s="81">
        <v>0.50247948447425683</v>
      </c>
      <c r="L356" s="81">
        <v>4.7532930100924906</v>
      </c>
      <c r="M356" s="81">
        <v>7.253876905111917</v>
      </c>
      <c r="N356" s="81">
        <v>11.263643283990973</v>
      </c>
      <c r="O356" s="81">
        <v>5.3943981142357922</v>
      </c>
      <c r="P356" s="81">
        <v>7.1496094479873422</v>
      </c>
      <c r="Q356" s="81">
        <v>0.4392770700511035</v>
      </c>
      <c r="R356" s="81">
        <v>49.500295342387467</v>
      </c>
      <c r="S356" s="81">
        <v>0.71765263880000008</v>
      </c>
      <c r="T356" s="82"/>
      <c r="U356" s="81">
        <v>5553984</v>
      </c>
      <c r="V356" s="81">
        <v>276</v>
      </c>
      <c r="W356" s="81">
        <v>74</v>
      </c>
      <c r="X356" s="81">
        <v>1716</v>
      </c>
      <c r="Y356" s="81">
        <v>3725</v>
      </c>
      <c r="Z356" s="81">
        <v>2727</v>
      </c>
      <c r="AA356" s="81">
        <v>1439</v>
      </c>
      <c r="AB356" s="81">
        <v>7535</v>
      </c>
      <c r="AC356" s="81">
        <v>9121601</v>
      </c>
      <c r="AD356" s="81">
        <v>0.71765263880000008</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9.81</v>
      </c>
      <c r="BJ356" s="81">
        <v>0</v>
      </c>
      <c r="BK356" s="81">
        <v>0</v>
      </c>
      <c r="BL356" s="81">
        <v>0</v>
      </c>
      <c r="BM356" s="82"/>
      <c r="BN356" s="81">
        <v>0</v>
      </c>
      <c r="BO356" s="81">
        <v>0</v>
      </c>
      <c r="BP356" s="81">
        <v>1</v>
      </c>
      <c r="BQ356" s="81">
        <v>0</v>
      </c>
      <c r="BR356" s="81">
        <v>0</v>
      </c>
      <c r="BS356" s="81">
        <v>0</v>
      </c>
      <c r="BT356"/>
      <c r="BU356" s="80"/>
      <c r="BV356" s="80"/>
      <c r="BW356" s="80"/>
      <c r="BX356" s="80"/>
      <c r="BY356" s="80"/>
      <c r="BZ356" s="80"/>
      <c r="CA356" s="80"/>
      <c r="CB356" s="80"/>
      <c r="CC356" s="80"/>
    </row>
    <row r="357" spans="1:81">
      <c r="A357" s="80" t="s">
        <v>2261</v>
      </c>
      <c r="B357" s="80">
        <v>160</v>
      </c>
      <c r="C357" s="80">
        <v>7</v>
      </c>
      <c r="D357" s="80">
        <v>10</v>
      </c>
      <c r="E357" s="80">
        <v>2010</v>
      </c>
      <c r="F357" s="80" t="s">
        <v>86</v>
      </c>
      <c r="G357" s="80" t="s">
        <v>2254</v>
      </c>
      <c r="H357" s="80" t="s">
        <v>2255</v>
      </c>
      <c r="I357" s="177"/>
      <c r="J357" s="81">
        <v>135.35446217994837</v>
      </c>
      <c r="K357" s="81">
        <v>0.4846672353433007</v>
      </c>
      <c r="L357" s="81">
        <v>4.428228075007218</v>
      </c>
      <c r="M357" s="81">
        <v>6.4763376287590946</v>
      </c>
      <c r="N357" s="81">
        <v>10.328596283502195</v>
      </c>
      <c r="O357" s="81">
        <v>5.4068582598017727</v>
      </c>
      <c r="P357" s="81">
        <v>7.1441934115158903</v>
      </c>
      <c r="Q357" s="81">
        <v>0.45326748817474721</v>
      </c>
      <c r="R357" s="81">
        <v>51.504202385457916</v>
      </c>
      <c r="S357" s="81">
        <v>0.75260010336000005</v>
      </c>
      <c r="T357" s="82"/>
      <c r="U357" s="81">
        <v>5587003</v>
      </c>
      <c r="V357" s="81">
        <v>276</v>
      </c>
      <c r="W357" s="81">
        <v>74</v>
      </c>
      <c r="X357" s="81">
        <v>1716</v>
      </c>
      <c r="Y357" s="81">
        <v>3768</v>
      </c>
      <c r="Z357" s="81">
        <v>2746</v>
      </c>
      <c r="AA357" s="81">
        <v>1402</v>
      </c>
      <c r="AB357" s="81">
        <v>7450</v>
      </c>
      <c r="AC357" s="81">
        <v>8994105</v>
      </c>
      <c r="AD357" s="81">
        <v>0.75260010336000005</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10.366</v>
      </c>
      <c r="BJ357" s="81">
        <v>0</v>
      </c>
      <c r="BK357" s="81">
        <v>0</v>
      </c>
      <c r="BL357" s="81">
        <v>0</v>
      </c>
      <c r="BM357" s="82"/>
      <c r="BN357" s="81">
        <v>0</v>
      </c>
      <c r="BO357" s="81">
        <v>0</v>
      </c>
      <c r="BP357" s="81">
        <v>1</v>
      </c>
      <c r="BQ357" s="81">
        <v>0</v>
      </c>
      <c r="BR357" s="81">
        <v>0</v>
      </c>
      <c r="BS357" s="81">
        <v>0</v>
      </c>
      <c r="BT357"/>
      <c r="BU357" s="80">
        <v>10.366</v>
      </c>
      <c r="BV357" s="80">
        <v>0</v>
      </c>
      <c r="BW357" s="80">
        <v>0</v>
      </c>
      <c r="BX357" s="80">
        <v>0</v>
      </c>
      <c r="BY357" s="80">
        <v>0</v>
      </c>
      <c r="BZ357" s="80">
        <v>0</v>
      </c>
      <c r="CA357" s="80">
        <v>0</v>
      </c>
      <c r="CB357" s="80">
        <v>0</v>
      </c>
      <c r="CC357" s="80">
        <v>0</v>
      </c>
    </row>
    <row r="358" spans="1:81">
      <c r="A358" s="80" t="s">
        <v>2262</v>
      </c>
      <c r="B358" s="80">
        <v>161</v>
      </c>
      <c r="C358" s="80">
        <v>8</v>
      </c>
      <c r="D358" s="80">
        <v>10</v>
      </c>
      <c r="E358" s="80">
        <v>2011</v>
      </c>
      <c r="F358" s="80" t="s">
        <v>87</v>
      </c>
      <c r="G358" s="80" t="s">
        <v>2254</v>
      </c>
      <c r="H358" s="80" t="s">
        <v>2255</v>
      </c>
      <c r="I358" s="177"/>
      <c r="J358" s="81">
        <v>138.80731081742945</v>
      </c>
      <c r="K358" s="81">
        <v>0.69687215528619417</v>
      </c>
      <c r="L358" s="81">
        <v>3.5488438762416297</v>
      </c>
      <c r="M358" s="81">
        <v>8.9875569269907789</v>
      </c>
      <c r="N358" s="81">
        <v>14.597051782256656</v>
      </c>
      <c r="O358" s="81">
        <v>5.3786126219605581</v>
      </c>
      <c r="P358" s="81">
        <v>6.8684589870660364</v>
      </c>
      <c r="Q358" s="81">
        <v>0.51328420154977417</v>
      </c>
      <c r="R358" s="81">
        <v>47.212135549768803</v>
      </c>
      <c r="S358" s="81">
        <v>0.77218814250000001</v>
      </c>
      <c r="T358" s="82"/>
      <c r="U358" s="81">
        <v>5394304</v>
      </c>
      <c r="V358" s="81">
        <v>276</v>
      </c>
      <c r="W358" s="81">
        <v>74</v>
      </c>
      <c r="X358" s="81">
        <v>1716</v>
      </c>
      <c r="Y358" s="81">
        <v>3720</v>
      </c>
      <c r="Z358" s="81">
        <v>2791</v>
      </c>
      <c r="AA358" s="81">
        <v>1388</v>
      </c>
      <c r="AB358" s="81">
        <v>7314</v>
      </c>
      <c r="AC358" s="81">
        <v>8230952</v>
      </c>
      <c r="AD358" s="81">
        <v>0.77218814250000001</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7.8650000000000002</v>
      </c>
      <c r="BJ358" s="81">
        <v>0</v>
      </c>
      <c r="BK358" s="81">
        <v>0</v>
      </c>
      <c r="BL358" s="81">
        <v>0</v>
      </c>
      <c r="BM358" s="82"/>
      <c r="BN358" s="81">
        <v>0</v>
      </c>
      <c r="BO358" s="81">
        <v>0</v>
      </c>
      <c r="BP358" s="81">
        <v>1</v>
      </c>
      <c r="BQ358" s="81">
        <v>0</v>
      </c>
      <c r="BR358" s="81">
        <v>0</v>
      </c>
      <c r="BS358" s="81">
        <v>0</v>
      </c>
      <c r="BT358"/>
      <c r="BU358" s="80">
        <v>7.8650000000000002</v>
      </c>
      <c r="BV358" s="80">
        <v>0</v>
      </c>
      <c r="BW358" s="80">
        <v>0</v>
      </c>
      <c r="BX358" s="80">
        <v>0</v>
      </c>
      <c r="BY358" s="80">
        <v>0</v>
      </c>
      <c r="BZ358" s="80">
        <v>0</v>
      </c>
      <c r="CA358" s="80">
        <v>0</v>
      </c>
      <c r="CB358" s="80">
        <v>0</v>
      </c>
      <c r="CC358" s="80">
        <v>0</v>
      </c>
    </row>
    <row r="359" spans="1:81">
      <c r="A359" s="80" t="s">
        <v>2263</v>
      </c>
      <c r="B359" s="80">
        <v>162</v>
      </c>
      <c r="C359" s="80">
        <v>9</v>
      </c>
      <c r="D359" s="80">
        <v>10</v>
      </c>
      <c r="E359" s="80">
        <v>2012</v>
      </c>
      <c r="F359" s="80" t="s">
        <v>88</v>
      </c>
      <c r="G359" s="80" t="s">
        <v>2254</v>
      </c>
      <c r="H359" s="80" t="s">
        <v>2255</v>
      </c>
      <c r="I359" s="177"/>
      <c r="J359" s="81">
        <v>140.0436450943034</v>
      </c>
      <c r="K359" s="81">
        <v>0.70134254888653225</v>
      </c>
      <c r="L359" s="81">
        <v>3.527088000186545</v>
      </c>
      <c r="M359" s="81">
        <v>10.077769944313019</v>
      </c>
      <c r="N359" s="81">
        <v>17.966952021646883</v>
      </c>
      <c r="O359" s="81">
        <v>5.1317073003778617</v>
      </c>
      <c r="P359" s="81">
        <v>5.9370985336561422</v>
      </c>
      <c r="Q359" s="81">
        <v>0.57353040555431067</v>
      </c>
      <c r="R359" s="81">
        <v>49.929494350073327</v>
      </c>
      <c r="S359" s="81">
        <v>1.0968326972</v>
      </c>
      <c r="T359" s="82"/>
      <c r="U359" s="81">
        <v>4272138</v>
      </c>
      <c r="V359" s="81">
        <v>276</v>
      </c>
      <c r="W359" s="81">
        <v>74</v>
      </c>
      <c r="X359" s="81">
        <v>1716</v>
      </c>
      <c r="Y359" s="81">
        <v>4027</v>
      </c>
      <c r="Z359" s="81">
        <v>2684</v>
      </c>
      <c r="AA359" s="81">
        <v>1193</v>
      </c>
      <c r="AB359" s="81">
        <v>7522</v>
      </c>
      <c r="AC359" s="81">
        <v>8479237</v>
      </c>
      <c r="AD359" s="81">
        <v>1.0968326972</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7.4960000000000004</v>
      </c>
      <c r="BJ359" s="81">
        <v>0</v>
      </c>
      <c r="BK359" s="81">
        <v>0</v>
      </c>
      <c r="BL359" s="81">
        <v>0</v>
      </c>
      <c r="BM359" s="82"/>
      <c r="BN359" s="81">
        <v>0</v>
      </c>
      <c r="BO359" s="81">
        <v>0</v>
      </c>
      <c r="BP359" s="81">
        <v>1</v>
      </c>
      <c r="BQ359" s="81">
        <v>0</v>
      </c>
      <c r="BR359" s="81">
        <v>0</v>
      </c>
      <c r="BS359" s="81">
        <v>0</v>
      </c>
      <c r="BT359"/>
      <c r="BU359" s="80">
        <v>7.4960000000000004</v>
      </c>
      <c r="BV359" s="80">
        <v>0</v>
      </c>
      <c r="BW359" s="80">
        <v>0</v>
      </c>
      <c r="BX359" s="80">
        <v>0</v>
      </c>
      <c r="BY359" s="80">
        <v>0</v>
      </c>
      <c r="BZ359" s="80">
        <v>0</v>
      </c>
      <c r="CA359" s="80">
        <v>0</v>
      </c>
      <c r="CB359" s="80">
        <v>0</v>
      </c>
      <c r="CC359" s="80">
        <v>0</v>
      </c>
    </row>
    <row r="360" spans="1:81">
      <c r="A360" s="80" t="s">
        <v>2264</v>
      </c>
      <c r="B360" s="80">
        <v>163</v>
      </c>
      <c r="C360" s="80">
        <v>10</v>
      </c>
      <c r="D360" s="80">
        <v>10</v>
      </c>
      <c r="E360" s="80">
        <v>2013</v>
      </c>
      <c r="F360" s="80" t="s">
        <v>89</v>
      </c>
      <c r="G360" s="80" t="s">
        <v>2254</v>
      </c>
      <c r="H360" s="80" t="s">
        <v>2255</v>
      </c>
      <c r="I360" s="177"/>
      <c r="J360" s="81">
        <v>116.66642857189592</v>
      </c>
      <c r="K360" s="81">
        <v>0.58455525875186076</v>
      </c>
      <c r="L360" s="81">
        <v>3.6456092722971558</v>
      </c>
      <c r="M360" s="81">
        <v>10.233498817121212</v>
      </c>
      <c r="N360" s="81">
        <v>18.729060684382116</v>
      </c>
      <c r="O360" s="81">
        <v>5.1338383211140366</v>
      </c>
      <c r="P360" s="81">
        <v>6.0643715198452499</v>
      </c>
      <c r="Q360" s="81">
        <v>0.57630380644969947</v>
      </c>
      <c r="R360" s="81">
        <v>50.167613019776262</v>
      </c>
      <c r="S360" s="81">
        <v>1.0600597799999996</v>
      </c>
      <c r="T360" s="82"/>
      <c r="U360" s="81">
        <v>3937504</v>
      </c>
      <c r="V360" s="81">
        <v>276</v>
      </c>
      <c r="W360" s="81">
        <v>74</v>
      </c>
      <c r="X360" s="81">
        <v>1716</v>
      </c>
      <c r="Y360" s="81">
        <v>4013</v>
      </c>
      <c r="Z360" s="81">
        <v>2805</v>
      </c>
      <c r="AA360" s="81">
        <v>1214</v>
      </c>
      <c r="AB360" s="81">
        <v>7450</v>
      </c>
      <c r="AC360" s="81">
        <v>8316376</v>
      </c>
      <c r="AD360" s="81">
        <v>1.0600597799999996</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7.79</v>
      </c>
      <c r="BJ360" s="81">
        <v>0</v>
      </c>
      <c r="BK360" s="81">
        <v>0</v>
      </c>
      <c r="BL360" s="81">
        <v>0</v>
      </c>
      <c r="BM360" s="82"/>
      <c r="BN360" s="81">
        <v>0</v>
      </c>
      <c r="BO360" s="81">
        <v>0</v>
      </c>
      <c r="BP360" s="81">
        <v>1</v>
      </c>
      <c r="BQ360" s="81">
        <v>0</v>
      </c>
      <c r="BR360" s="81">
        <v>0</v>
      </c>
      <c r="BS360" s="81">
        <v>0</v>
      </c>
      <c r="BT360"/>
      <c r="BU360" s="80">
        <v>7.79</v>
      </c>
      <c r="BV360" s="80">
        <v>0</v>
      </c>
      <c r="BW360" s="80">
        <v>0</v>
      </c>
      <c r="BX360" s="80">
        <v>0</v>
      </c>
      <c r="BY360" s="80">
        <v>0</v>
      </c>
      <c r="BZ360" s="80">
        <v>0</v>
      </c>
      <c r="CA360" s="80">
        <v>0</v>
      </c>
      <c r="CB360" s="80">
        <v>0</v>
      </c>
      <c r="CC360" s="80">
        <v>0</v>
      </c>
    </row>
    <row r="361" spans="1:81">
      <c r="A361" s="80" t="s">
        <v>2265</v>
      </c>
      <c r="B361" s="80">
        <v>164</v>
      </c>
      <c r="C361" s="80">
        <v>11</v>
      </c>
      <c r="D361" s="80">
        <v>10</v>
      </c>
      <c r="E361" s="80">
        <v>2014</v>
      </c>
      <c r="F361" s="80" t="s">
        <v>90</v>
      </c>
      <c r="G361" s="80" t="s">
        <v>2254</v>
      </c>
      <c r="H361" s="80" t="s">
        <v>2255</v>
      </c>
      <c r="I361" s="177"/>
      <c r="J361" s="81">
        <v>92.058454601486702</v>
      </c>
      <c r="K361" s="81">
        <v>0.56922521123560466</v>
      </c>
      <c r="L361" s="81">
        <v>2.6579914606998432</v>
      </c>
      <c r="M361" s="81">
        <v>8.8872079227186784</v>
      </c>
      <c r="N361" s="81">
        <v>17.33423206907803</v>
      </c>
      <c r="O361" s="81">
        <v>4.9596132679252918</v>
      </c>
      <c r="P361" s="81">
        <v>5.9703792057800156</v>
      </c>
      <c r="Q361" s="81">
        <v>0.54751943375318812</v>
      </c>
      <c r="R361" s="81">
        <v>49.02287008521364</v>
      </c>
      <c r="S361" s="81">
        <v>0.76799831680000008</v>
      </c>
      <c r="T361" s="82"/>
      <c r="U361" s="81">
        <v>3566537</v>
      </c>
      <c r="V361" s="81">
        <v>227</v>
      </c>
      <c r="W361" s="81">
        <v>46</v>
      </c>
      <c r="X361" s="81">
        <v>1554</v>
      </c>
      <c r="Y361" s="81">
        <v>4045</v>
      </c>
      <c r="Z361" s="81">
        <v>2854</v>
      </c>
      <c r="AA361" s="81">
        <v>1189</v>
      </c>
      <c r="AB361" s="81">
        <v>7377</v>
      </c>
      <c r="AC361" s="81">
        <v>8152163</v>
      </c>
      <c r="AD361" s="81">
        <v>0.76799831680000008</v>
      </c>
      <c r="AE361" s="82"/>
      <c r="AF361" s="81">
        <v>42895635.518398769</v>
      </c>
      <c r="AG361" s="81">
        <v>436522.93429620651</v>
      </c>
      <c r="AH361" s="81">
        <v>615332.63633235416</v>
      </c>
      <c r="AI361" s="81">
        <v>9104930.7344967145</v>
      </c>
      <c r="AJ361" s="81">
        <v>21749741.84386861</v>
      </c>
      <c r="AK361" s="81">
        <v>0</v>
      </c>
      <c r="AL361" s="81">
        <v>0</v>
      </c>
      <c r="AM361" s="81">
        <v>1012751.8639031843</v>
      </c>
      <c r="AN361" s="81">
        <v>0</v>
      </c>
      <c r="AO361" s="81">
        <v>0</v>
      </c>
      <c r="AP361" s="82"/>
      <c r="AQ361" s="81">
        <v>82</v>
      </c>
      <c r="AR361" s="81">
        <v>24</v>
      </c>
      <c r="AS361" s="81">
        <v>0</v>
      </c>
      <c r="AT361" s="81">
        <v>0</v>
      </c>
      <c r="AU361" s="81">
        <v>0</v>
      </c>
      <c r="AV361" s="81">
        <v>0</v>
      </c>
      <c r="AW361" s="81" t="s">
        <v>564</v>
      </c>
      <c r="AX361" s="82"/>
      <c r="AY361" s="81">
        <v>374.90000000000003</v>
      </c>
      <c r="AZ361" s="81">
        <v>1070.7</v>
      </c>
      <c r="BA361" s="81">
        <v>0</v>
      </c>
      <c r="BB361" s="81">
        <v>0</v>
      </c>
      <c r="BC361" s="81">
        <v>0</v>
      </c>
      <c r="BD361" s="81">
        <v>0</v>
      </c>
      <c r="BE361" s="81" t="s">
        <v>564</v>
      </c>
      <c r="BF361" s="82"/>
      <c r="BG361" s="81">
        <v>0</v>
      </c>
      <c r="BH361" s="81">
        <v>0</v>
      </c>
      <c r="BI361" s="81">
        <v>8.5909999999999993</v>
      </c>
      <c r="BJ361" s="81">
        <v>0</v>
      </c>
      <c r="BK361" s="81">
        <v>0</v>
      </c>
      <c r="BL361" s="81">
        <v>0</v>
      </c>
      <c r="BM361" s="82"/>
      <c r="BN361" s="81">
        <v>0</v>
      </c>
      <c r="BO361" s="81">
        <v>0</v>
      </c>
      <c r="BP361" s="81">
        <v>1</v>
      </c>
      <c r="BQ361" s="81">
        <v>0</v>
      </c>
      <c r="BR361" s="81">
        <v>0</v>
      </c>
      <c r="BS361" s="81">
        <v>0</v>
      </c>
      <c r="BT361"/>
      <c r="BU361" s="80">
        <v>8.5909999999999993</v>
      </c>
      <c r="BV361" s="80">
        <v>0</v>
      </c>
      <c r="BW361" s="80">
        <v>0</v>
      </c>
      <c r="BX361" s="80">
        <v>0</v>
      </c>
      <c r="BY361" s="80">
        <v>0</v>
      </c>
      <c r="BZ361" s="80">
        <v>0</v>
      </c>
      <c r="CA361" s="80">
        <v>0</v>
      </c>
      <c r="CB361" s="80">
        <v>0</v>
      </c>
      <c r="CC361" s="80">
        <v>0</v>
      </c>
    </row>
    <row r="362" spans="1:81">
      <c r="A362" s="80" t="s">
        <v>2266</v>
      </c>
      <c r="B362" s="80">
        <v>165</v>
      </c>
      <c r="C362" s="80">
        <v>12</v>
      </c>
      <c r="D362" s="80">
        <v>10</v>
      </c>
      <c r="E362" s="80">
        <v>2015</v>
      </c>
      <c r="F362" s="80" t="s">
        <v>91</v>
      </c>
      <c r="G362" s="80" t="s">
        <v>2254</v>
      </c>
      <c r="H362" s="80" t="s">
        <v>2255</v>
      </c>
      <c r="I362" s="177"/>
      <c r="J362" s="81">
        <v>105.12633582810402</v>
      </c>
      <c r="K362" s="81">
        <v>0.53438313600686982</v>
      </c>
      <c r="L362" s="81">
        <v>2.1328739240788148</v>
      </c>
      <c r="M362" s="81">
        <v>8.3503062985278529</v>
      </c>
      <c r="N362" s="81">
        <v>15.217081652934228</v>
      </c>
      <c r="O362" s="81">
        <v>4.9725263334335477</v>
      </c>
      <c r="P362" s="81">
        <v>5.9449250250585415</v>
      </c>
      <c r="Q362" s="81">
        <v>0.53178021014420196</v>
      </c>
      <c r="R362" s="81">
        <v>47.077457279789421</v>
      </c>
      <c r="S362" s="81">
        <v>0.72037661728375024</v>
      </c>
      <c r="T362" s="82"/>
      <c r="U362" s="81">
        <v>3877219</v>
      </c>
      <c r="V362" s="81">
        <v>227</v>
      </c>
      <c r="W362" s="81">
        <v>46</v>
      </c>
      <c r="X362" s="81">
        <v>1554</v>
      </c>
      <c r="Y362" s="81">
        <v>4077</v>
      </c>
      <c r="Z362" s="81">
        <v>2889</v>
      </c>
      <c r="AA362" s="81">
        <v>1183</v>
      </c>
      <c r="AB362" s="81">
        <v>7319</v>
      </c>
      <c r="AC362" s="81">
        <v>8064500</v>
      </c>
      <c r="AD362" s="81">
        <v>0.72037661728375024</v>
      </c>
      <c r="AE362" s="82"/>
      <c r="AF362" s="81">
        <v>48555338.351940341</v>
      </c>
      <c r="AG362" s="81">
        <v>384395.79841682746</v>
      </c>
      <c r="AH362" s="81">
        <v>446166.51284061442</v>
      </c>
      <c r="AI362" s="81">
        <v>9130439.3248394635</v>
      </c>
      <c r="AJ362" s="81">
        <v>19484660.459067825</v>
      </c>
      <c r="AK362" s="81">
        <v>0</v>
      </c>
      <c r="AL362" s="81">
        <v>0</v>
      </c>
      <c r="AM362" s="81">
        <v>1003038.2479497263</v>
      </c>
      <c r="AN362" s="81">
        <v>0</v>
      </c>
      <c r="AO362" s="81">
        <v>0</v>
      </c>
      <c r="AP362" s="82"/>
      <c r="AQ362" s="81">
        <v>102</v>
      </c>
      <c r="AR362" s="81">
        <v>45</v>
      </c>
      <c r="AS362" s="81">
        <v>0</v>
      </c>
      <c r="AT362" s="81">
        <v>0</v>
      </c>
      <c r="AU362" s="81">
        <v>0</v>
      </c>
      <c r="AV362" s="81">
        <v>0</v>
      </c>
      <c r="AW362" s="81" t="s">
        <v>564</v>
      </c>
      <c r="AX362" s="82"/>
      <c r="AY362" s="81">
        <v>490.3</v>
      </c>
      <c r="AZ362" s="81">
        <v>1719.7</v>
      </c>
      <c r="BA362" s="81">
        <v>0</v>
      </c>
      <c r="BB362" s="81">
        <v>0</v>
      </c>
      <c r="BC362" s="81">
        <v>0</v>
      </c>
      <c r="BD362" s="81">
        <v>0</v>
      </c>
      <c r="BE362" s="81" t="s">
        <v>564</v>
      </c>
      <c r="BF362" s="82"/>
      <c r="BG362" s="81">
        <v>0</v>
      </c>
      <c r="BH362" s="81">
        <v>0</v>
      </c>
      <c r="BI362" s="81">
        <v>8.3940000000000001</v>
      </c>
      <c r="BJ362" s="81">
        <v>0</v>
      </c>
      <c r="BK362" s="81">
        <v>0</v>
      </c>
      <c r="BL362" s="81">
        <v>0</v>
      </c>
      <c r="BM362" s="82"/>
      <c r="BN362" s="81">
        <v>0</v>
      </c>
      <c r="BO362" s="81">
        <v>0</v>
      </c>
      <c r="BP362" s="81">
        <v>1</v>
      </c>
      <c r="BQ362" s="81">
        <v>0</v>
      </c>
      <c r="BR362" s="81">
        <v>0</v>
      </c>
      <c r="BS362" s="81">
        <v>0</v>
      </c>
      <c r="BT362"/>
      <c r="BU362" s="80">
        <v>8.3940000000000001</v>
      </c>
      <c r="BV362" s="80">
        <v>0</v>
      </c>
      <c r="BW362" s="80">
        <v>0</v>
      </c>
      <c r="BX362" s="80">
        <v>0</v>
      </c>
      <c r="BY362" s="80">
        <v>0</v>
      </c>
      <c r="BZ362" s="80">
        <v>0</v>
      </c>
      <c r="CA362" s="80">
        <v>0</v>
      </c>
      <c r="CB362" s="80">
        <v>0</v>
      </c>
      <c r="CC362" s="80">
        <v>0</v>
      </c>
    </row>
    <row r="363" spans="1:81">
      <c r="A363" s="80" t="s">
        <v>2267</v>
      </c>
      <c r="B363" s="80">
        <v>166</v>
      </c>
      <c r="C363" s="80">
        <v>13</v>
      </c>
      <c r="D363" s="80">
        <v>10</v>
      </c>
      <c r="E363" s="80">
        <v>2016</v>
      </c>
      <c r="F363" s="80" t="s">
        <v>92</v>
      </c>
      <c r="G363" s="80" t="s">
        <v>2254</v>
      </c>
      <c r="H363" s="80" t="s">
        <v>2255</v>
      </c>
      <c r="I363" s="177"/>
      <c r="J363" s="81">
        <v>103.62600765839821</v>
      </c>
      <c r="K363" s="81">
        <v>0.49605128852350949</v>
      </c>
      <c r="L363" s="81">
        <v>2.1319138522069609</v>
      </c>
      <c r="M363" s="81">
        <v>6.3562825069927964</v>
      </c>
      <c r="N363" s="81">
        <v>12.744374001984596</v>
      </c>
      <c r="O363" s="81">
        <v>4.9614511838625779</v>
      </c>
      <c r="P363" s="81">
        <v>5.8596186524772262</v>
      </c>
      <c r="Q363" s="81">
        <v>0.51003387311428117</v>
      </c>
      <c r="R363" s="81">
        <v>46.504133839855022</v>
      </c>
      <c r="S363" s="81">
        <v>0.97168617920000022</v>
      </c>
      <c r="T363" s="82"/>
      <c r="U363" s="81">
        <v>3954749</v>
      </c>
      <c r="V363" s="81">
        <v>227</v>
      </c>
      <c r="W363" s="81">
        <v>46</v>
      </c>
      <c r="X363" s="81">
        <v>1554</v>
      </c>
      <c r="Y363" s="81">
        <v>4067</v>
      </c>
      <c r="Z363" s="81">
        <v>2918</v>
      </c>
      <c r="AA363" s="81">
        <v>1206</v>
      </c>
      <c r="AB363" s="81">
        <v>7221</v>
      </c>
      <c r="AC363" s="81">
        <v>7942448.2973336624</v>
      </c>
      <c r="AD363" s="81">
        <v>0.97168617920000022</v>
      </c>
      <c r="AE363" s="82"/>
      <c r="AF363" s="81">
        <v>47563440.972236827</v>
      </c>
      <c r="AG363" s="81">
        <v>374089.90987702168</v>
      </c>
      <c r="AH363" s="81">
        <v>362178.70278364362</v>
      </c>
      <c r="AI363" s="81">
        <v>9171504.4441298191</v>
      </c>
      <c r="AJ363" s="81">
        <v>20128067.01775708</v>
      </c>
      <c r="AK363" s="81">
        <v>0</v>
      </c>
      <c r="AL363" s="81">
        <v>0</v>
      </c>
      <c r="AM363" s="81">
        <v>990376.58717359917</v>
      </c>
      <c r="AN363" s="81">
        <v>0</v>
      </c>
      <c r="AO363" s="81">
        <v>0</v>
      </c>
      <c r="AP363" s="82"/>
      <c r="AQ363" s="81">
        <v>125</v>
      </c>
      <c r="AR363" s="81">
        <v>62</v>
      </c>
      <c r="AS363" s="81">
        <v>0</v>
      </c>
      <c r="AT363" s="81">
        <v>0</v>
      </c>
      <c r="AU363" s="81">
        <v>0</v>
      </c>
      <c r="AV363" s="81">
        <v>0</v>
      </c>
      <c r="AW363" s="81" t="s">
        <v>564</v>
      </c>
      <c r="AX363" s="82"/>
      <c r="AY363" s="81">
        <v>609.58199999999999</v>
      </c>
      <c r="AZ363" s="81">
        <v>2074.1</v>
      </c>
      <c r="BA363" s="81">
        <v>0</v>
      </c>
      <c r="BB363" s="81">
        <v>0</v>
      </c>
      <c r="BC363" s="81">
        <v>0</v>
      </c>
      <c r="BD363" s="81">
        <v>0</v>
      </c>
      <c r="BE363" s="81" t="s">
        <v>564</v>
      </c>
      <c r="BF363" s="82"/>
      <c r="BG363" s="81">
        <v>0</v>
      </c>
      <c r="BH363" s="81">
        <v>0</v>
      </c>
      <c r="BI363" s="81">
        <v>7.609</v>
      </c>
      <c r="BJ363" s="81">
        <v>0</v>
      </c>
      <c r="BK363" s="81">
        <v>0</v>
      </c>
      <c r="BL363" s="81">
        <v>0</v>
      </c>
      <c r="BM363" s="82"/>
      <c r="BN363" s="81">
        <v>0</v>
      </c>
      <c r="BO363" s="81">
        <v>0</v>
      </c>
      <c r="BP363" s="81">
        <v>1</v>
      </c>
      <c r="BQ363" s="81">
        <v>0</v>
      </c>
      <c r="BR363" s="81">
        <v>0</v>
      </c>
      <c r="BS363" s="81">
        <v>0</v>
      </c>
      <c r="BT363"/>
      <c r="BU363" s="80">
        <v>7.609</v>
      </c>
      <c r="BV363" s="80">
        <v>0</v>
      </c>
      <c r="BW363" s="80">
        <v>0</v>
      </c>
      <c r="BX363" s="80">
        <v>0</v>
      </c>
      <c r="BY363" s="80">
        <v>0</v>
      </c>
      <c r="BZ363" s="80">
        <v>0</v>
      </c>
      <c r="CA363" s="80">
        <v>0</v>
      </c>
      <c r="CB363" s="80">
        <v>0</v>
      </c>
      <c r="CC363" s="80">
        <v>0</v>
      </c>
    </row>
    <row r="364" spans="1:81">
      <c r="A364" s="80" t="s">
        <v>2268</v>
      </c>
      <c r="B364" s="80">
        <v>167</v>
      </c>
      <c r="C364" s="80">
        <v>14</v>
      </c>
      <c r="D364" s="80">
        <v>10</v>
      </c>
      <c r="E364" s="80">
        <v>2017</v>
      </c>
      <c r="F364" s="80" t="s">
        <v>71</v>
      </c>
      <c r="G364" s="80" t="s">
        <v>2254</v>
      </c>
      <c r="H364" s="80" t="s">
        <v>2255</v>
      </c>
      <c r="I364" s="177"/>
      <c r="J364" s="81">
        <v>90.887901703035382</v>
      </c>
      <c r="K364" s="81">
        <v>0.49864114684473176</v>
      </c>
      <c r="L364" s="81">
        <v>1.9519747663546314</v>
      </c>
      <c r="M364" s="81">
        <v>6.1696149014826229</v>
      </c>
      <c r="N364" s="81">
        <v>13.543772088648167</v>
      </c>
      <c r="O364" s="81">
        <v>4.8921999513525085</v>
      </c>
      <c r="P364" s="81">
        <v>5.9335427650166803</v>
      </c>
      <c r="Q364" s="81">
        <v>0.48336376279078747</v>
      </c>
      <c r="R364" s="81">
        <v>45.986625903984375</v>
      </c>
      <c r="S364" s="81">
        <v>1.3136724737711998</v>
      </c>
      <c r="T364" s="82"/>
      <c r="U364" s="81">
        <v>3903245</v>
      </c>
      <c r="V364" s="81">
        <v>227</v>
      </c>
      <c r="W364" s="81">
        <v>46</v>
      </c>
      <c r="X364" s="81">
        <v>1554</v>
      </c>
      <c r="Y364" s="81">
        <v>4057</v>
      </c>
      <c r="Z364" s="81">
        <v>2925</v>
      </c>
      <c r="AA364" s="81">
        <v>1229</v>
      </c>
      <c r="AB364" s="81">
        <v>7077</v>
      </c>
      <c r="AC364" s="81">
        <v>8009903.9999999981</v>
      </c>
      <c r="AD364" s="81">
        <v>1.3136724737712</v>
      </c>
      <c r="AE364" s="82"/>
      <c r="AF364" s="81">
        <v>40450811.074689537</v>
      </c>
      <c r="AG364" s="81">
        <v>376604.69989587332</v>
      </c>
      <c r="AH364" s="81">
        <v>422777.81493407348</v>
      </c>
      <c r="AI364" s="81">
        <v>8989670.3653710634</v>
      </c>
      <c r="AJ364" s="81">
        <v>21489101.882405989</v>
      </c>
      <c r="AK364" s="81">
        <v>0</v>
      </c>
      <c r="AL364" s="81">
        <v>0</v>
      </c>
      <c r="AM364" s="81">
        <v>972145.42515551182</v>
      </c>
      <c r="AN364" s="81">
        <v>0</v>
      </c>
      <c r="AO364" s="81">
        <v>0</v>
      </c>
      <c r="AP364" s="82"/>
      <c r="AQ364" s="81">
        <v>133</v>
      </c>
      <c r="AR364" s="81">
        <v>72</v>
      </c>
      <c r="AS364" s="81">
        <v>0</v>
      </c>
      <c r="AT364" s="81">
        <v>0</v>
      </c>
      <c r="AU364" s="81">
        <v>0</v>
      </c>
      <c r="AV364" s="81">
        <v>0</v>
      </c>
      <c r="AW364" s="81" t="s">
        <v>564</v>
      </c>
      <c r="AX364" s="82"/>
      <c r="AY364" s="81">
        <v>648.78200000000004</v>
      </c>
      <c r="AZ364" s="81">
        <v>2459.3000000000002</v>
      </c>
      <c r="BA364" s="81">
        <v>0</v>
      </c>
      <c r="BB364" s="81">
        <v>0</v>
      </c>
      <c r="BC364" s="81">
        <v>0</v>
      </c>
      <c r="BD364" s="81">
        <v>0</v>
      </c>
      <c r="BE364" s="81" t="s">
        <v>564</v>
      </c>
      <c r="BF364" s="82"/>
      <c r="BG364" s="81">
        <v>0</v>
      </c>
      <c r="BH364" s="81">
        <v>0</v>
      </c>
      <c r="BI364" s="81">
        <v>7.4050000000000002</v>
      </c>
      <c r="BJ364" s="81">
        <v>0</v>
      </c>
      <c r="BK364" s="81">
        <v>0</v>
      </c>
      <c r="BL364" s="81">
        <v>0</v>
      </c>
      <c r="BM364" s="82"/>
      <c r="BN364" s="81">
        <v>0</v>
      </c>
      <c r="BO364" s="81">
        <v>0</v>
      </c>
      <c r="BP364" s="81">
        <v>1</v>
      </c>
      <c r="BQ364" s="81">
        <v>0</v>
      </c>
      <c r="BR364" s="81">
        <v>0</v>
      </c>
      <c r="BS364" s="81">
        <v>0</v>
      </c>
      <c r="BT364"/>
      <c r="BU364" s="80">
        <v>7.4050000000000002</v>
      </c>
      <c r="BV364" s="80">
        <v>0</v>
      </c>
      <c r="BW364" s="80">
        <v>0</v>
      </c>
      <c r="BX364" s="80">
        <v>0</v>
      </c>
      <c r="BY364" s="80">
        <v>0</v>
      </c>
      <c r="BZ364" s="80">
        <v>0</v>
      </c>
      <c r="CA364" s="80">
        <v>0</v>
      </c>
      <c r="CB364" s="80">
        <v>0</v>
      </c>
      <c r="CC364" s="80">
        <v>0</v>
      </c>
    </row>
    <row r="365" spans="1:81">
      <c r="A365" s="80" t="s">
        <v>2269</v>
      </c>
      <c r="B365" s="80">
        <v>168</v>
      </c>
      <c r="C365" s="80">
        <v>15</v>
      </c>
      <c r="D365" s="80">
        <v>10</v>
      </c>
      <c r="E365" s="80">
        <v>2018</v>
      </c>
      <c r="F365" s="80" t="s">
        <v>93</v>
      </c>
      <c r="G365" s="80" t="s">
        <v>2254</v>
      </c>
      <c r="H365" s="80" t="s">
        <v>2255</v>
      </c>
      <c r="I365" s="177"/>
      <c r="J365" s="81">
        <v>78.205134195175532</v>
      </c>
      <c r="K365" s="81">
        <v>0.46937493710893913</v>
      </c>
      <c r="L365" s="81">
        <v>1.7641273556697388</v>
      </c>
      <c r="M365" s="81">
        <v>6.1620782916650789</v>
      </c>
      <c r="N365" s="81">
        <v>11.455568809642314</v>
      </c>
      <c r="O365" s="81">
        <v>4.8380320313524701</v>
      </c>
      <c r="P365" s="81">
        <v>5.8792587571348056</v>
      </c>
      <c r="Q365" s="81">
        <v>0.43750913425596466</v>
      </c>
      <c r="R365" s="81">
        <v>48.295694125568929</v>
      </c>
      <c r="S365" s="81">
        <v>1.0713963812360001</v>
      </c>
      <c r="T365" s="82"/>
      <c r="U365" s="81">
        <v>3476099</v>
      </c>
      <c r="V365" s="81">
        <v>227</v>
      </c>
      <c r="W365" s="81">
        <v>46</v>
      </c>
      <c r="X365" s="81">
        <v>1554</v>
      </c>
      <c r="Y365" s="81">
        <v>3988</v>
      </c>
      <c r="Z365" s="81">
        <v>2948</v>
      </c>
      <c r="AA365" s="81">
        <v>1230</v>
      </c>
      <c r="AB365" s="81">
        <v>6903</v>
      </c>
      <c r="AC365" s="81">
        <v>8379127.0000000009</v>
      </c>
      <c r="AD365" s="81">
        <v>1.0713963812359999</v>
      </c>
      <c r="AE365" s="82"/>
      <c r="AF365" s="81">
        <v>37929151.733308934</v>
      </c>
      <c r="AG365" s="81">
        <v>335832.55530212732</v>
      </c>
      <c r="AH365" s="81">
        <v>370140.34851733991</v>
      </c>
      <c r="AI365" s="81">
        <v>8831719.6342139579</v>
      </c>
      <c r="AJ365" s="81">
        <v>18423362.582464311</v>
      </c>
      <c r="AK365" s="81">
        <v>0</v>
      </c>
      <c r="AL365" s="81">
        <v>0</v>
      </c>
      <c r="AM365" s="81">
        <v>950205.61724251206</v>
      </c>
      <c r="AN365" s="81">
        <v>0</v>
      </c>
      <c r="AO365" s="81">
        <v>0</v>
      </c>
      <c r="AP365" s="82"/>
      <c r="AQ365" s="81">
        <v>138</v>
      </c>
      <c r="AR365" s="81">
        <v>82</v>
      </c>
      <c r="AS365" s="81">
        <v>0</v>
      </c>
      <c r="AT365" s="81">
        <v>0</v>
      </c>
      <c r="AU365" s="81">
        <v>0</v>
      </c>
      <c r="AV365" s="81">
        <v>0</v>
      </c>
      <c r="AW365" s="81" t="s">
        <v>564</v>
      </c>
      <c r="AX365" s="82"/>
      <c r="AY365" s="81">
        <v>671.08199999999999</v>
      </c>
      <c r="AZ365" s="81">
        <v>2869</v>
      </c>
      <c r="BA365" s="81">
        <v>0</v>
      </c>
      <c r="BB365" s="81">
        <v>0</v>
      </c>
      <c r="BC365" s="81">
        <v>0</v>
      </c>
      <c r="BD365" s="81">
        <v>0</v>
      </c>
      <c r="BE365" s="81" t="s">
        <v>564</v>
      </c>
      <c r="BF365" s="82"/>
      <c r="BG365" s="81">
        <v>0</v>
      </c>
      <c r="BH365" s="81">
        <v>0</v>
      </c>
      <c r="BI365" s="81">
        <v>7.5830000000000002</v>
      </c>
      <c r="BJ365" s="81">
        <v>0</v>
      </c>
      <c r="BK365" s="81">
        <v>0</v>
      </c>
      <c r="BL365" s="81">
        <v>0</v>
      </c>
      <c r="BM365" s="82"/>
      <c r="BN365" s="81">
        <v>0</v>
      </c>
      <c r="BO365" s="81">
        <v>0</v>
      </c>
      <c r="BP365" s="81">
        <v>1</v>
      </c>
      <c r="BQ365" s="81">
        <v>0</v>
      </c>
      <c r="BR365" s="81">
        <v>0</v>
      </c>
      <c r="BS365" s="81">
        <v>0</v>
      </c>
      <c r="BT365"/>
      <c r="BU365" s="80">
        <v>7.5830000000000002</v>
      </c>
      <c r="BV365" s="80">
        <v>0</v>
      </c>
      <c r="BW365" s="80">
        <v>0</v>
      </c>
      <c r="BX365" s="80">
        <v>0</v>
      </c>
      <c r="BY365" s="80">
        <v>0</v>
      </c>
      <c r="BZ365" s="80">
        <v>0</v>
      </c>
      <c r="CA365" s="80">
        <v>0</v>
      </c>
      <c r="CB365" s="80">
        <v>0</v>
      </c>
      <c r="CC365" s="80">
        <v>0</v>
      </c>
    </row>
    <row r="366" spans="1:81">
      <c r="A366" s="80" t="s">
        <v>2270</v>
      </c>
      <c r="B366" s="80">
        <v>169</v>
      </c>
      <c r="C366" s="80">
        <v>16</v>
      </c>
      <c r="D366" s="80">
        <v>10</v>
      </c>
      <c r="E366" s="80">
        <v>2019</v>
      </c>
      <c r="F366" s="80" t="s">
        <v>73</v>
      </c>
      <c r="G366" s="80" t="s">
        <v>2254</v>
      </c>
      <c r="H366" s="80" t="s">
        <v>2255</v>
      </c>
      <c r="I366" s="177"/>
      <c r="J366" s="81">
        <v>74.89026532231145</v>
      </c>
      <c r="K366" s="81">
        <v>0.393519570721095</v>
      </c>
      <c r="L366" s="81">
        <v>1.7368070929041191</v>
      </c>
      <c r="M366" s="81">
        <v>4.9462371496315107</v>
      </c>
      <c r="N366" s="81">
        <v>9.2650872492770624</v>
      </c>
      <c r="O366" s="81">
        <v>4.7790296014394791</v>
      </c>
      <c r="P366" s="81">
        <v>6.0054643933165677</v>
      </c>
      <c r="Q366" s="81">
        <v>0.41721312865447235</v>
      </c>
      <c r="R366" s="81">
        <v>48.318706170518546</v>
      </c>
      <c r="S366" s="81">
        <v>1.2640430935</v>
      </c>
      <c r="T366" s="82"/>
      <c r="U366" s="81">
        <v>3505216</v>
      </c>
      <c r="V366" s="81">
        <v>227</v>
      </c>
      <c r="W366" s="81">
        <v>46</v>
      </c>
      <c r="X366" s="81">
        <v>1554</v>
      </c>
      <c r="Y366" s="81">
        <v>3939</v>
      </c>
      <c r="Z366" s="81">
        <v>2992</v>
      </c>
      <c r="AA366" s="81">
        <v>1247</v>
      </c>
      <c r="AB366" s="81">
        <v>6761</v>
      </c>
      <c r="AC366" s="81">
        <v>8520425</v>
      </c>
      <c r="AD366" s="81">
        <v>1.2640430935</v>
      </c>
      <c r="AE366" s="82"/>
      <c r="AF366" s="81">
        <v>37355175.467498913</v>
      </c>
      <c r="AG366" s="81">
        <v>324148.6004694209</v>
      </c>
      <c r="AH366" s="81">
        <v>432018.59572942409</v>
      </c>
      <c r="AI366" s="81">
        <v>8860733.4726602193</v>
      </c>
      <c r="AJ366" s="81">
        <v>18278111.230828494</v>
      </c>
      <c r="AK366" s="81">
        <v>0</v>
      </c>
      <c r="AL366" s="81">
        <v>0</v>
      </c>
      <c r="AM366" s="81">
        <v>920797.30321925005</v>
      </c>
      <c r="AN366" s="81">
        <v>0</v>
      </c>
      <c r="AO366" s="81">
        <v>0</v>
      </c>
      <c r="AP366" s="82"/>
      <c r="AQ366" s="81">
        <v>144</v>
      </c>
      <c r="AR366" s="81">
        <v>91</v>
      </c>
      <c r="AS366" s="81">
        <v>0</v>
      </c>
      <c r="AT366" s="81">
        <v>0</v>
      </c>
      <c r="AU366" s="81">
        <v>0</v>
      </c>
      <c r="AV366" s="81">
        <v>0</v>
      </c>
      <c r="AW366" s="81" t="s">
        <v>564</v>
      </c>
      <c r="AX366" s="82"/>
      <c r="AY366" s="81">
        <v>702.08199999999954</v>
      </c>
      <c r="AZ366" s="81">
        <v>3391.3000000000011</v>
      </c>
      <c r="BA366" s="81">
        <v>0</v>
      </c>
      <c r="BB366" s="81">
        <v>0</v>
      </c>
      <c r="BC366" s="81">
        <v>0</v>
      </c>
      <c r="BD366" s="81">
        <v>0</v>
      </c>
      <c r="BE366" s="81" t="s">
        <v>564</v>
      </c>
      <c r="BF366" s="82"/>
      <c r="BG366" s="81">
        <v>0</v>
      </c>
      <c r="BH366" s="81">
        <v>0</v>
      </c>
      <c r="BI366" s="81">
        <v>6.6440000000000001</v>
      </c>
      <c r="BJ366" s="81">
        <v>0</v>
      </c>
      <c r="BK366" s="81">
        <v>0</v>
      </c>
      <c r="BL366" s="81">
        <v>0</v>
      </c>
      <c r="BM366" s="82"/>
      <c r="BN366" s="81">
        <v>0</v>
      </c>
      <c r="BO366" s="81">
        <v>0</v>
      </c>
      <c r="BP366" s="81">
        <v>1</v>
      </c>
      <c r="BQ366" s="81">
        <v>0</v>
      </c>
      <c r="BR366" s="81">
        <v>0</v>
      </c>
      <c r="BS366" s="81">
        <v>0</v>
      </c>
      <c r="BT366"/>
      <c r="BU366" s="80">
        <v>6.6440000000000001</v>
      </c>
      <c r="BV366" s="80">
        <v>0</v>
      </c>
      <c r="BW366" s="80">
        <v>0</v>
      </c>
      <c r="BX366" s="80">
        <v>0</v>
      </c>
      <c r="BY366" s="80">
        <v>0</v>
      </c>
      <c r="BZ366" s="80">
        <v>0</v>
      </c>
      <c r="CA366" s="80">
        <v>0</v>
      </c>
      <c r="CB366" s="80">
        <v>0</v>
      </c>
      <c r="CC366" s="80">
        <v>0</v>
      </c>
    </row>
    <row r="367" spans="1:81">
      <c r="A367" s="80" t="s">
        <v>2271</v>
      </c>
      <c r="B367" s="80">
        <v>170</v>
      </c>
      <c r="C367" s="80">
        <v>17</v>
      </c>
      <c r="D367" s="80">
        <v>10</v>
      </c>
      <c r="E367" s="80">
        <v>2020</v>
      </c>
      <c r="F367" s="80" t="s">
        <v>218</v>
      </c>
      <c r="G367" s="80" t="s">
        <v>2254</v>
      </c>
      <c r="H367" s="80" t="s">
        <v>2255</v>
      </c>
      <c r="I367" s="177"/>
      <c r="J367" s="81">
        <v>82.511257210842174</v>
      </c>
      <c r="K367" s="81">
        <v>0.49501027513182921</v>
      </c>
      <c r="L367" s="81">
        <v>2.1151393137327035</v>
      </c>
      <c r="M367" s="81">
        <v>6.184613634684557</v>
      </c>
      <c r="N367" s="81">
        <v>12.417692332388738</v>
      </c>
      <c r="O367" s="81">
        <v>4.1591174931786146</v>
      </c>
      <c r="P367" s="81">
        <v>5.6293842546171069</v>
      </c>
      <c r="Q367" s="81">
        <v>0.38656254941821039</v>
      </c>
      <c r="R367" s="81">
        <v>49.997482954562756</v>
      </c>
      <c r="S367" s="81">
        <v>1.4551415219999999</v>
      </c>
      <c r="T367" s="82"/>
      <c r="U367" s="81">
        <v>3369923</v>
      </c>
      <c r="V367" s="81">
        <v>229</v>
      </c>
      <c r="W367" s="81">
        <v>46</v>
      </c>
      <c r="X367" s="81">
        <v>1546</v>
      </c>
      <c r="Y367" s="81">
        <v>3852</v>
      </c>
      <c r="Z367" s="81">
        <v>2972</v>
      </c>
      <c r="AA367" s="81">
        <v>1270</v>
      </c>
      <c r="AB367" s="81">
        <v>6556</v>
      </c>
      <c r="AC367" s="81">
        <v>8862452</v>
      </c>
      <c r="AD367" s="81">
        <v>1.4551415219999999</v>
      </c>
      <c r="AE367" s="82"/>
      <c r="AF367" s="81">
        <v>39610633.153143018</v>
      </c>
      <c r="AG367" s="81">
        <v>337677.42878602794</v>
      </c>
      <c r="AH367" s="81">
        <v>599438.23236847227</v>
      </c>
      <c r="AI367" s="81">
        <v>8549986.135404909</v>
      </c>
      <c r="AJ367" s="81">
        <v>18550490.769209221</v>
      </c>
      <c r="AK367" s="81"/>
      <c r="AL367" s="81"/>
      <c r="AM367" s="81">
        <v>855630.83867919981</v>
      </c>
      <c r="AN367" s="81"/>
      <c r="AO367" s="81"/>
      <c r="AP367" s="82"/>
      <c r="AQ367" s="81">
        <v>155</v>
      </c>
      <c r="AR367" s="81">
        <v>91</v>
      </c>
      <c r="AS367" s="81">
        <v>0</v>
      </c>
      <c r="AT367" s="81">
        <v>0</v>
      </c>
      <c r="AU367" s="81">
        <v>0</v>
      </c>
      <c r="AV367" s="81">
        <v>0</v>
      </c>
      <c r="AW367" s="81">
        <v>0</v>
      </c>
      <c r="AX367" s="82"/>
      <c r="AY367" s="81">
        <v>753.58199999999965</v>
      </c>
      <c r="AZ367" s="81">
        <v>3391.3000000000011</v>
      </c>
      <c r="BA367" s="81">
        <v>0</v>
      </c>
      <c r="BB367" s="81">
        <v>0</v>
      </c>
      <c r="BC367" s="81">
        <v>0</v>
      </c>
      <c r="BD367" s="81">
        <v>0</v>
      </c>
      <c r="BE367" s="81">
        <v>0</v>
      </c>
      <c r="BF367" s="82"/>
      <c r="BG367" s="81">
        <v>0</v>
      </c>
      <c r="BH367" s="81">
        <v>0</v>
      </c>
      <c r="BI367" s="81">
        <v>5.4269999999999996</v>
      </c>
      <c r="BJ367" s="81">
        <v>0</v>
      </c>
      <c r="BK367" s="81">
        <v>0</v>
      </c>
      <c r="BL367" s="81">
        <v>0</v>
      </c>
      <c r="BM367" s="82"/>
      <c r="BN367" s="81">
        <v>0</v>
      </c>
      <c r="BO367" s="81">
        <v>0</v>
      </c>
      <c r="BP367" s="81">
        <v>1</v>
      </c>
      <c r="BQ367" s="81">
        <v>0</v>
      </c>
      <c r="BR367" s="81">
        <v>0</v>
      </c>
      <c r="BS367" s="81">
        <v>0</v>
      </c>
      <c r="BT367"/>
      <c r="BU367" s="80">
        <v>5.4269999999999996</v>
      </c>
      <c r="BV367" s="80">
        <v>0</v>
      </c>
      <c r="BW367" s="80">
        <v>0</v>
      </c>
      <c r="BX367" s="80">
        <v>0</v>
      </c>
      <c r="BY367" s="80">
        <v>0</v>
      </c>
      <c r="BZ367" s="80">
        <v>0</v>
      </c>
      <c r="CA367" s="80">
        <v>0</v>
      </c>
      <c r="CB367" s="80">
        <v>0</v>
      </c>
      <c r="CC367" s="80">
        <v>0</v>
      </c>
    </row>
    <row r="368" spans="1:81">
      <c r="A368" s="80" t="s">
        <v>2272</v>
      </c>
      <c r="B368" s="80">
        <v>170</v>
      </c>
      <c r="C368" s="80">
        <v>18</v>
      </c>
      <c r="D368" s="80">
        <v>10</v>
      </c>
      <c r="E368" s="80">
        <v>2021</v>
      </c>
      <c r="F368" s="80" t="s">
        <v>75</v>
      </c>
      <c r="G368" s="174" t="s">
        <v>2254</v>
      </c>
      <c r="H368" s="80" t="s">
        <v>2255</v>
      </c>
      <c r="I368" s="177"/>
      <c r="J368" s="81">
        <v>57.581908522085563</v>
      </c>
      <c r="K368" s="81">
        <v>0.50579718396694484</v>
      </c>
      <c r="L368" s="81">
        <v>1.9601961438651181</v>
      </c>
      <c r="M368" s="81">
        <v>6.695021957520737</v>
      </c>
      <c r="N368" s="81">
        <v>11.261004968168351</v>
      </c>
      <c r="O368" s="81">
        <v>3.9603851195439512</v>
      </c>
      <c r="P368" s="81">
        <v>5.7497942684024785</v>
      </c>
      <c r="Q368" s="81">
        <v>0.38410079102068556</v>
      </c>
      <c r="R368" s="81">
        <v>53.98373143565054</v>
      </c>
      <c r="S368" s="81">
        <v>1.5627824239999999</v>
      </c>
      <c r="T368" s="82"/>
      <c r="U368" s="81">
        <v>2952527</v>
      </c>
      <c r="V368" s="81">
        <v>229</v>
      </c>
      <c r="W368" s="81">
        <v>46</v>
      </c>
      <c r="X368" s="81">
        <v>1546</v>
      </c>
      <c r="Y368" s="81">
        <v>3827</v>
      </c>
      <c r="Z368" s="81">
        <v>2914</v>
      </c>
      <c r="AA368" s="81">
        <v>1265</v>
      </c>
      <c r="AB368" s="81">
        <v>6437</v>
      </c>
      <c r="AC368" s="81">
        <v>9274929.9999999981</v>
      </c>
      <c r="AD368" s="81">
        <v>1.5627824239999999</v>
      </c>
      <c r="AE368" s="82"/>
      <c r="AF368" s="81">
        <v>27440002.070218489</v>
      </c>
      <c r="AG368" s="81">
        <v>360959.30986023438</v>
      </c>
      <c r="AH368" s="81">
        <v>589320.63454080897</v>
      </c>
      <c r="AI368" s="81">
        <v>10430175.044979287</v>
      </c>
      <c r="AJ368" s="81">
        <v>17888175.915522818</v>
      </c>
      <c r="AK368" s="81">
        <v>0</v>
      </c>
      <c r="AL368" s="81">
        <v>0</v>
      </c>
      <c r="AM368" s="81">
        <v>844945.64581882732</v>
      </c>
      <c r="AN368" s="81">
        <v>0</v>
      </c>
      <c r="AO368" s="81">
        <v>0</v>
      </c>
      <c r="AP368" s="82"/>
      <c r="AQ368" s="81">
        <v>161</v>
      </c>
      <c r="AR368" s="81">
        <v>92</v>
      </c>
      <c r="AS368" s="81">
        <v>0</v>
      </c>
      <c r="AT368" s="81">
        <v>0</v>
      </c>
      <c r="AU368" s="81">
        <v>0</v>
      </c>
      <c r="AV368" s="81">
        <v>0</v>
      </c>
      <c r="AW368" s="81"/>
      <c r="AX368" s="82"/>
      <c r="AY368" s="81">
        <v>795.18199999999956</v>
      </c>
      <c r="AZ368" s="81">
        <v>3435.3000000000011</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2273</v>
      </c>
      <c r="B369" s="80">
        <v>170</v>
      </c>
      <c r="C369" s="80">
        <v>19</v>
      </c>
      <c r="D369" s="80">
        <v>10</v>
      </c>
      <c r="E369" s="80">
        <v>2022</v>
      </c>
      <c r="F369" s="80" t="s">
        <v>568</v>
      </c>
      <c r="G369" s="174" t="s">
        <v>2254</v>
      </c>
      <c r="H369" s="80" t="s">
        <v>2255</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166</v>
      </c>
      <c r="AR369" s="81">
        <v>92</v>
      </c>
      <c r="AS369" s="81">
        <v>0</v>
      </c>
      <c r="AT369" s="81">
        <v>0</v>
      </c>
      <c r="AU369" s="81">
        <v>0</v>
      </c>
      <c r="AV369" s="81">
        <v>0</v>
      </c>
      <c r="AW369" s="81"/>
      <c r="AX369" s="82"/>
      <c r="AY369" s="81">
        <v>821.08199999999965</v>
      </c>
      <c r="AZ369" s="81">
        <v>3435.3000000000006</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2274</v>
      </c>
      <c r="B370" s="80">
        <v>392</v>
      </c>
      <c r="C370" s="80">
        <v>1</v>
      </c>
      <c r="D370" s="80">
        <v>24</v>
      </c>
      <c r="E370" s="80">
        <v>1990</v>
      </c>
      <c r="F370" s="80" t="s">
        <v>562</v>
      </c>
      <c r="G370" s="80" t="s">
        <v>2275</v>
      </c>
      <c r="H370" s="80" t="s">
        <v>2276</v>
      </c>
      <c r="I370" s="177"/>
      <c r="J370" s="81">
        <v>8.1201795255133167</v>
      </c>
      <c r="K370" s="81">
        <v>1.2103290007163745</v>
      </c>
      <c r="L370" s="81">
        <v>2.0776887210437547</v>
      </c>
      <c r="M370" s="81">
        <v>9.5270184362914545</v>
      </c>
      <c r="N370" s="81">
        <v>10.439062749156655</v>
      </c>
      <c r="O370" s="81">
        <v>10.177196670285923</v>
      </c>
      <c r="P370" s="81">
        <v>15.048735824187769</v>
      </c>
      <c r="Q370" s="81">
        <v>0.82658914769572778</v>
      </c>
      <c r="R370" s="81">
        <v>0</v>
      </c>
      <c r="S370" s="81">
        <v>1.03635817642701</v>
      </c>
      <c r="T370" s="82"/>
      <c r="U370" s="81">
        <v>2280592</v>
      </c>
      <c r="V370" s="81">
        <v>511</v>
      </c>
      <c r="W370" s="81">
        <v>24</v>
      </c>
      <c r="X370" s="81">
        <v>3639</v>
      </c>
      <c r="Y370" s="81">
        <v>3814</v>
      </c>
      <c r="Z370" s="81">
        <v>4186</v>
      </c>
      <c r="AA370" s="81">
        <v>3654</v>
      </c>
      <c r="AB370" s="81">
        <v>13421</v>
      </c>
      <c r="AC370" s="81">
        <v>0</v>
      </c>
      <c r="AD370" s="81">
        <v>1.03635817642701</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2277</v>
      </c>
      <c r="B371" s="80">
        <v>393</v>
      </c>
      <c r="C371" s="80">
        <v>2</v>
      </c>
      <c r="D371" s="80">
        <v>24</v>
      </c>
      <c r="E371" s="80">
        <v>2005</v>
      </c>
      <c r="F371" s="80" t="s">
        <v>565</v>
      </c>
      <c r="G371" s="80" t="s">
        <v>2275</v>
      </c>
      <c r="H371" s="80" t="s">
        <v>2276</v>
      </c>
      <c r="I371" s="177"/>
      <c r="J371" s="81">
        <v>6.5360657468022936</v>
      </c>
      <c r="K371" s="81">
        <v>0.97641410678348428</v>
      </c>
      <c r="L371" s="81">
        <v>2.4815141034210333</v>
      </c>
      <c r="M371" s="81">
        <v>10.057098261759853</v>
      </c>
      <c r="N371" s="81">
        <v>11.071072561053025</v>
      </c>
      <c r="O371" s="81">
        <v>11.614273638283455</v>
      </c>
      <c r="P371" s="81">
        <v>13.35613027733889</v>
      </c>
      <c r="Q371" s="81">
        <v>0.60699921421240521</v>
      </c>
      <c r="R371" s="81">
        <v>0</v>
      </c>
      <c r="S371" s="81">
        <v>0.66141207056236284</v>
      </c>
      <c r="T371" s="82"/>
      <c r="U371" s="81">
        <v>1181001</v>
      </c>
      <c r="V371" s="81">
        <v>485</v>
      </c>
      <c r="W371" s="81">
        <v>32</v>
      </c>
      <c r="X371" s="81">
        <v>2087</v>
      </c>
      <c r="Y371" s="81">
        <v>3717</v>
      </c>
      <c r="Z371" s="81">
        <v>5528</v>
      </c>
      <c r="AA371" s="81">
        <v>2656</v>
      </c>
      <c r="AB371" s="81">
        <v>10303</v>
      </c>
      <c r="AC371" s="81">
        <v>0</v>
      </c>
      <c r="AD371" s="81">
        <v>0.66141207056236284</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2278</v>
      </c>
      <c r="B372" s="80">
        <v>394</v>
      </c>
      <c r="C372" s="80">
        <v>3</v>
      </c>
      <c r="D372" s="80">
        <v>24</v>
      </c>
      <c r="E372" s="80">
        <v>2006</v>
      </c>
      <c r="F372" s="80" t="s">
        <v>566</v>
      </c>
      <c r="G372" s="80" t="s">
        <v>2275</v>
      </c>
      <c r="H372" s="80" t="s">
        <v>2276</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2279</v>
      </c>
      <c r="B373" s="80">
        <v>395</v>
      </c>
      <c r="C373" s="80">
        <v>4</v>
      </c>
      <c r="D373" s="80">
        <v>24</v>
      </c>
      <c r="E373" s="80">
        <v>2007</v>
      </c>
      <c r="F373" s="80" t="s">
        <v>567</v>
      </c>
      <c r="G373" s="80" t="s">
        <v>2275</v>
      </c>
      <c r="H373" s="80" t="s">
        <v>2276</v>
      </c>
      <c r="I373" s="177"/>
      <c r="J373" s="81">
        <v>4.1817185944650994</v>
      </c>
      <c r="K373" s="81">
        <v>0.86073006527783213</v>
      </c>
      <c r="L373" s="81">
        <v>2.4464207731477519</v>
      </c>
      <c r="M373" s="81">
        <v>11.865121281672982</v>
      </c>
      <c r="N373" s="81">
        <v>10.456016973020775</v>
      </c>
      <c r="O373" s="81">
        <v>10.741903133002049</v>
      </c>
      <c r="P373" s="81">
        <v>12.924555069691483</v>
      </c>
      <c r="Q373" s="81">
        <v>0.60381914603425979</v>
      </c>
      <c r="R373" s="81">
        <v>0</v>
      </c>
      <c r="S373" s="81">
        <v>0.79135886747850881</v>
      </c>
      <c r="T373" s="82"/>
      <c r="U373" s="81">
        <v>1086152</v>
      </c>
      <c r="V373" s="81">
        <v>436</v>
      </c>
      <c r="W373" s="81">
        <v>31</v>
      </c>
      <c r="X373" s="81">
        <v>2949</v>
      </c>
      <c r="Y373" s="81">
        <v>3643</v>
      </c>
      <c r="Z373" s="81">
        <v>5315</v>
      </c>
      <c r="AA373" s="81">
        <v>2531</v>
      </c>
      <c r="AB373" s="81">
        <v>9707</v>
      </c>
      <c r="AC373" s="81">
        <v>0</v>
      </c>
      <c r="AD373" s="81">
        <v>0.79135886747850881</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2280</v>
      </c>
      <c r="B374" s="80">
        <v>396</v>
      </c>
      <c r="C374" s="80">
        <v>5</v>
      </c>
      <c r="D374" s="80">
        <v>24</v>
      </c>
      <c r="E374" s="80">
        <v>2008</v>
      </c>
      <c r="F374" s="80" t="s">
        <v>84</v>
      </c>
      <c r="G374" s="80" t="s">
        <v>2275</v>
      </c>
      <c r="H374" s="80" t="s">
        <v>2276</v>
      </c>
      <c r="I374" s="177"/>
      <c r="J374" s="81">
        <v>3.7648809175183628</v>
      </c>
      <c r="K374" s="81">
        <v>0.63538496284965496</v>
      </c>
      <c r="L374" s="81">
        <v>2.1655982960507032</v>
      </c>
      <c r="M374" s="81">
        <v>12.982660207578332</v>
      </c>
      <c r="N374" s="81">
        <v>10.886425209568776</v>
      </c>
      <c r="O374" s="81">
        <v>10.219510821564644</v>
      </c>
      <c r="P374" s="81">
        <v>12.083515175106818</v>
      </c>
      <c r="Q374" s="81">
        <v>0.5803489470004588</v>
      </c>
      <c r="R374" s="81">
        <v>0</v>
      </c>
      <c r="S374" s="81">
        <v>0.73708047331103144</v>
      </c>
      <c r="T374" s="82"/>
      <c r="U374" s="81">
        <v>1052824</v>
      </c>
      <c r="V374" s="81">
        <v>436</v>
      </c>
      <c r="W374" s="81">
        <v>31</v>
      </c>
      <c r="X374" s="81">
        <v>2949</v>
      </c>
      <c r="Y374" s="81">
        <v>3634</v>
      </c>
      <c r="Z374" s="81">
        <v>5234</v>
      </c>
      <c r="AA374" s="81">
        <v>2369</v>
      </c>
      <c r="AB374" s="81">
        <v>9483</v>
      </c>
      <c r="AC374" s="81">
        <v>0</v>
      </c>
      <c r="AD374" s="81">
        <v>0.73708047331103144</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2281</v>
      </c>
      <c r="B375" s="80">
        <v>397</v>
      </c>
      <c r="C375" s="80">
        <v>6</v>
      </c>
      <c r="D375" s="80">
        <v>24</v>
      </c>
      <c r="E375" s="80">
        <v>2009</v>
      </c>
      <c r="F375" s="80" t="s">
        <v>85</v>
      </c>
      <c r="G375" s="80" t="s">
        <v>2275</v>
      </c>
      <c r="H375" s="80" t="s">
        <v>2276</v>
      </c>
      <c r="I375" s="177"/>
      <c r="J375" s="81">
        <v>3.7149016282008094</v>
      </c>
      <c r="K375" s="81">
        <v>0.44013225860469912</v>
      </c>
      <c r="L375" s="81">
        <v>2.0844893903495905</v>
      </c>
      <c r="M375" s="81">
        <v>11.307843129736574</v>
      </c>
      <c r="N375" s="81">
        <v>9.8536030416295191</v>
      </c>
      <c r="O375" s="81">
        <v>10.244806686331929</v>
      </c>
      <c r="P375" s="81">
        <v>11.531788414717596</v>
      </c>
      <c r="Q375" s="81">
        <v>0.53844233828692645</v>
      </c>
      <c r="R375" s="81">
        <v>0</v>
      </c>
      <c r="S375" s="81">
        <v>0.82718199522399927</v>
      </c>
      <c r="T375" s="82"/>
      <c r="U375" s="81">
        <v>1021405</v>
      </c>
      <c r="V375" s="81">
        <v>315</v>
      </c>
      <c r="W375" s="81">
        <v>48</v>
      </c>
      <c r="X375" s="81">
        <v>3097</v>
      </c>
      <c r="Y375" s="81">
        <v>3612</v>
      </c>
      <c r="Z375" s="81">
        <v>5179</v>
      </c>
      <c r="AA375" s="81">
        <v>2321</v>
      </c>
      <c r="AB375" s="81">
        <v>9236</v>
      </c>
      <c r="AC375" s="81">
        <v>0</v>
      </c>
      <c r="AD375" s="81">
        <v>0.82718199522399927</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0</v>
      </c>
      <c r="BL375" s="81">
        <v>0</v>
      </c>
      <c r="BM375" s="82"/>
      <c r="BN375" s="81">
        <v>0</v>
      </c>
      <c r="BO375" s="81">
        <v>0</v>
      </c>
      <c r="BP375" s="81">
        <v>0</v>
      </c>
      <c r="BQ375" s="81">
        <v>0</v>
      </c>
      <c r="BR375" s="81">
        <v>0</v>
      </c>
      <c r="BS375" s="81">
        <v>0</v>
      </c>
      <c r="BT375"/>
      <c r="BU375" s="80"/>
      <c r="BV375" s="80"/>
      <c r="BW375" s="80"/>
      <c r="BX375" s="80"/>
      <c r="BY375" s="80"/>
      <c r="BZ375" s="80"/>
      <c r="CA375" s="80"/>
      <c r="CB375" s="80"/>
      <c r="CC375" s="80"/>
    </row>
    <row r="376" spans="1:81">
      <c r="A376" s="80" t="s">
        <v>2282</v>
      </c>
      <c r="B376" s="80">
        <v>398</v>
      </c>
      <c r="C376" s="80">
        <v>7</v>
      </c>
      <c r="D376" s="80">
        <v>24</v>
      </c>
      <c r="E376" s="80">
        <v>2010</v>
      </c>
      <c r="F376" s="80" t="s">
        <v>86</v>
      </c>
      <c r="G376" s="80" t="s">
        <v>2275</v>
      </c>
      <c r="H376" s="80" t="s">
        <v>2276</v>
      </c>
      <c r="I376" s="177"/>
      <c r="J376" s="81">
        <v>4.1140642980499065</v>
      </c>
      <c r="K376" s="81">
        <v>0.49138872157589514</v>
      </c>
      <c r="L376" s="81">
        <v>2.012842903988501</v>
      </c>
      <c r="M376" s="81">
        <v>12.258753744145633</v>
      </c>
      <c r="N376" s="81">
        <v>9.5493529202123995</v>
      </c>
      <c r="O376" s="81">
        <v>10.108816571676002</v>
      </c>
      <c r="P376" s="81">
        <v>11.536700344987143</v>
      </c>
      <c r="Q376" s="81">
        <v>0.5451986525548872</v>
      </c>
      <c r="R376" s="81">
        <v>0</v>
      </c>
      <c r="S376" s="81">
        <v>0.88852274320492397</v>
      </c>
      <c r="T376" s="82"/>
      <c r="U376" s="81">
        <v>1062568</v>
      </c>
      <c r="V376" s="81">
        <v>315</v>
      </c>
      <c r="W376" s="81">
        <v>48</v>
      </c>
      <c r="X376" s="81">
        <v>3097</v>
      </c>
      <c r="Y376" s="81">
        <v>3559</v>
      </c>
      <c r="Z376" s="81">
        <v>5134</v>
      </c>
      <c r="AA376" s="81">
        <v>2264</v>
      </c>
      <c r="AB376" s="81">
        <v>8961</v>
      </c>
      <c r="AC376" s="81">
        <v>0</v>
      </c>
      <c r="AD376" s="81">
        <v>0.88852274320492397</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0</v>
      </c>
      <c r="BL376" s="81">
        <v>0</v>
      </c>
      <c r="BM376" s="82"/>
      <c r="BN376" s="81">
        <v>0</v>
      </c>
      <c r="BO376" s="81">
        <v>0</v>
      </c>
      <c r="BP376" s="81">
        <v>0</v>
      </c>
      <c r="BQ376" s="81">
        <v>0</v>
      </c>
      <c r="BR376" s="81">
        <v>0</v>
      </c>
      <c r="BS376" s="81">
        <v>0</v>
      </c>
      <c r="BT376"/>
      <c r="BU376" s="80">
        <v>0</v>
      </c>
      <c r="BV376" s="80">
        <v>0</v>
      </c>
      <c r="BW376" s="80">
        <v>0</v>
      </c>
      <c r="BX376" s="80">
        <v>0</v>
      </c>
      <c r="BY376" s="80">
        <v>0</v>
      </c>
      <c r="BZ376" s="80">
        <v>0</v>
      </c>
      <c r="CA376" s="80">
        <v>0</v>
      </c>
      <c r="CB376" s="80">
        <v>0</v>
      </c>
      <c r="CC376" s="80">
        <v>0</v>
      </c>
    </row>
    <row r="377" spans="1:81">
      <c r="A377" s="80" t="s">
        <v>2283</v>
      </c>
      <c r="B377" s="80">
        <v>399</v>
      </c>
      <c r="C377" s="80">
        <v>8</v>
      </c>
      <c r="D377" s="80">
        <v>24</v>
      </c>
      <c r="E377" s="80">
        <v>2011</v>
      </c>
      <c r="F377" s="80" t="s">
        <v>87</v>
      </c>
      <c r="G377" s="80" t="s">
        <v>2275</v>
      </c>
      <c r="H377" s="80" t="s">
        <v>2276</v>
      </c>
      <c r="I377" s="177"/>
      <c r="J377" s="81">
        <v>4.7052801225152097</v>
      </c>
      <c r="K377" s="81">
        <v>0.70234140404398693</v>
      </c>
      <c r="L377" s="81">
        <v>1.619227524830551</v>
      </c>
      <c r="M377" s="81">
        <v>15.00086757603481</v>
      </c>
      <c r="N377" s="81">
        <v>12.030115905206198</v>
      </c>
      <c r="O377" s="81">
        <v>9.8938721609263727</v>
      </c>
      <c r="P377" s="81">
        <v>11.054854018087553</v>
      </c>
      <c r="Q377" s="81">
        <v>0.61644632573328095</v>
      </c>
      <c r="R377" s="81">
        <v>0</v>
      </c>
      <c r="S377" s="81">
        <v>0.65459764755248628</v>
      </c>
      <c r="T377" s="82"/>
      <c r="U377" s="81">
        <v>981504</v>
      </c>
      <c r="V377" s="81">
        <v>315</v>
      </c>
      <c r="W377" s="81">
        <v>48</v>
      </c>
      <c r="X377" s="81">
        <v>3097</v>
      </c>
      <c r="Y377" s="81">
        <v>3543</v>
      </c>
      <c r="Z377" s="81">
        <v>5134</v>
      </c>
      <c r="AA377" s="81">
        <v>2234</v>
      </c>
      <c r="AB377" s="81">
        <v>8784</v>
      </c>
      <c r="AC377" s="81">
        <v>0</v>
      </c>
      <c r="AD377" s="81">
        <v>0.65459764755248628</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0</v>
      </c>
      <c r="BL377" s="81">
        <v>0</v>
      </c>
      <c r="BM377" s="82"/>
      <c r="BN377" s="81">
        <v>0</v>
      </c>
      <c r="BO377" s="81">
        <v>0</v>
      </c>
      <c r="BP377" s="81">
        <v>0</v>
      </c>
      <c r="BQ377" s="81">
        <v>0</v>
      </c>
      <c r="BR377" s="81">
        <v>0</v>
      </c>
      <c r="BS377" s="81">
        <v>0</v>
      </c>
      <c r="BT377"/>
      <c r="BU377" s="80">
        <v>0</v>
      </c>
      <c r="BV377" s="80">
        <v>0</v>
      </c>
      <c r="BW377" s="80">
        <v>0</v>
      </c>
      <c r="BX377" s="80">
        <v>0</v>
      </c>
      <c r="BY377" s="80">
        <v>0</v>
      </c>
      <c r="BZ377" s="80">
        <v>0</v>
      </c>
      <c r="CA377" s="80">
        <v>0</v>
      </c>
      <c r="CB377" s="80">
        <v>0</v>
      </c>
      <c r="CC377" s="80">
        <v>0</v>
      </c>
    </row>
    <row r="378" spans="1:81">
      <c r="A378" s="80" t="s">
        <v>2284</v>
      </c>
      <c r="B378" s="80">
        <v>400</v>
      </c>
      <c r="C378" s="80">
        <v>9</v>
      </c>
      <c r="D378" s="80">
        <v>24</v>
      </c>
      <c r="E378" s="80">
        <v>2012</v>
      </c>
      <c r="F378" s="80" t="s">
        <v>88</v>
      </c>
      <c r="G378" s="80" t="s">
        <v>2275</v>
      </c>
      <c r="H378" s="80" t="s">
        <v>2276</v>
      </c>
      <c r="I378" s="177"/>
      <c r="J378" s="81">
        <v>4.7389785502317032</v>
      </c>
      <c r="K378" s="81">
        <v>0.68327107313041424</v>
      </c>
      <c r="L378" s="81">
        <v>1.5977769584884518</v>
      </c>
      <c r="M378" s="81">
        <v>15.387598909252997</v>
      </c>
      <c r="N378" s="81">
        <v>13.747121263151193</v>
      </c>
      <c r="O378" s="81">
        <v>9.7567445431550777</v>
      </c>
      <c r="P378" s="81">
        <v>10.844038310843867</v>
      </c>
      <c r="Q378" s="81">
        <v>0.65663970388642967</v>
      </c>
      <c r="R378" s="81">
        <v>0</v>
      </c>
      <c r="S378" s="81">
        <v>0.69664855106670798</v>
      </c>
      <c r="T378" s="82"/>
      <c r="U378" s="81">
        <v>990017</v>
      </c>
      <c r="V378" s="81">
        <v>315</v>
      </c>
      <c r="W378" s="81">
        <v>48</v>
      </c>
      <c r="X378" s="81">
        <v>3097</v>
      </c>
      <c r="Y378" s="81">
        <v>3571</v>
      </c>
      <c r="Z378" s="81">
        <v>5103</v>
      </c>
      <c r="AA378" s="81">
        <v>2179</v>
      </c>
      <c r="AB378" s="81">
        <v>8612</v>
      </c>
      <c r="AC378" s="81">
        <v>0</v>
      </c>
      <c r="AD378" s="81">
        <v>0.69664855106670798</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0</v>
      </c>
      <c r="BL378" s="81">
        <v>0</v>
      </c>
      <c r="BM378" s="82"/>
      <c r="BN378" s="81">
        <v>0</v>
      </c>
      <c r="BO378" s="81">
        <v>0</v>
      </c>
      <c r="BP378" s="81">
        <v>0</v>
      </c>
      <c r="BQ378" s="81">
        <v>0</v>
      </c>
      <c r="BR378" s="81">
        <v>0</v>
      </c>
      <c r="BS378" s="81">
        <v>0</v>
      </c>
      <c r="BT378"/>
      <c r="BU378" s="80">
        <v>0</v>
      </c>
      <c r="BV378" s="80">
        <v>0</v>
      </c>
      <c r="BW378" s="80">
        <v>0</v>
      </c>
      <c r="BX378" s="80">
        <v>0</v>
      </c>
      <c r="BY378" s="80">
        <v>0</v>
      </c>
      <c r="BZ378" s="80">
        <v>0</v>
      </c>
      <c r="CA378" s="80">
        <v>0</v>
      </c>
      <c r="CB378" s="80">
        <v>0</v>
      </c>
      <c r="CC378" s="80">
        <v>0</v>
      </c>
    </row>
    <row r="379" spans="1:81">
      <c r="A379" s="80" t="s">
        <v>2285</v>
      </c>
      <c r="B379" s="80">
        <v>401</v>
      </c>
      <c r="C379" s="80">
        <v>10</v>
      </c>
      <c r="D379" s="80">
        <v>24</v>
      </c>
      <c r="E379" s="80">
        <v>2013</v>
      </c>
      <c r="F379" s="80" t="s">
        <v>89</v>
      </c>
      <c r="G379" s="80" t="s">
        <v>2275</v>
      </c>
      <c r="H379" s="80" t="s">
        <v>2276</v>
      </c>
      <c r="I379" s="177"/>
      <c r="J379" s="81">
        <v>6.377935364957219</v>
      </c>
      <c r="K379" s="81">
        <v>0.56374924664457271</v>
      </c>
      <c r="L379" s="81">
        <v>1.4710592676269079</v>
      </c>
      <c r="M379" s="81">
        <v>15.772101985361193</v>
      </c>
      <c r="N379" s="81">
        <v>14.051276859931384</v>
      </c>
      <c r="O379" s="81">
        <v>9.2006435794082932</v>
      </c>
      <c r="P379" s="81">
        <v>10.809967025490215</v>
      </c>
      <c r="Q379" s="81">
        <v>0.65133933561160662</v>
      </c>
      <c r="R379" s="81">
        <v>0</v>
      </c>
      <c r="S379" s="81">
        <v>0.91088174035142189</v>
      </c>
      <c r="T379" s="82"/>
      <c r="U379" s="81">
        <v>1325688</v>
      </c>
      <c r="V379" s="81">
        <v>315</v>
      </c>
      <c r="W379" s="81">
        <v>48</v>
      </c>
      <c r="X379" s="81">
        <v>3097</v>
      </c>
      <c r="Y379" s="81">
        <v>3547</v>
      </c>
      <c r="Z379" s="81">
        <v>5027</v>
      </c>
      <c r="AA379" s="81">
        <v>2164</v>
      </c>
      <c r="AB379" s="81">
        <v>8420</v>
      </c>
      <c r="AC379" s="81">
        <v>0</v>
      </c>
      <c r="AD379" s="81">
        <v>0.91088174035142189</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0</v>
      </c>
      <c r="BL379" s="81">
        <v>0</v>
      </c>
      <c r="BM379" s="82"/>
      <c r="BN379" s="81">
        <v>0</v>
      </c>
      <c r="BO379" s="81">
        <v>0</v>
      </c>
      <c r="BP379" s="81">
        <v>0</v>
      </c>
      <c r="BQ379" s="81">
        <v>0</v>
      </c>
      <c r="BR379" s="81">
        <v>0</v>
      </c>
      <c r="BS379" s="81">
        <v>0</v>
      </c>
      <c r="BT379"/>
      <c r="BU379" s="80">
        <v>0</v>
      </c>
      <c r="BV379" s="80">
        <v>0</v>
      </c>
      <c r="BW379" s="80">
        <v>0</v>
      </c>
      <c r="BX379" s="80">
        <v>0</v>
      </c>
      <c r="BY379" s="80">
        <v>0</v>
      </c>
      <c r="BZ379" s="80">
        <v>0</v>
      </c>
      <c r="CA379" s="80">
        <v>0</v>
      </c>
      <c r="CB379" s="80">
        <v>0</v>
      </c>
      <c r="CC379" s="80">
        <v>0</v>
      </c>
    </row>
    <row r="380" spans="1:81">
      <c r="A380" s="80" t="s">
        <v>2286</v>
      </c>
      <c r="B380" s="80">
        <v>402</v>
      </c>
      <c r="C380" s="80">
        <v>11</v>
      </c>
      <c r="D380" s="80">
        <v>24</v>
      </c>
      <c r="E380" s="80">
        <v>2014</v>
      </c>
      <c r="F380" s="80" t="s">
        <v>90</v>
      </c>
      <c r="G380" s="80" t="s">
        <v>2275</v>
      </c>
      <c r="H380" s="80" t="s">
        <v>2276</v>
      </c>
      <c r="I380" s="177"/>
      <c r="J380" s="81">
        <v>4.4896129757860086</v>
      </c>
      <c r="K380" s="81">
        <v>0.53801227150664399</v>
      </c>
      <c r="L380" s="81">
        <v>1.6772294008962767</v>
      </c>
      <c r="M380" s="81">
        <v>14.171827077729478</v>
      </c>
      <c r="N380" s="81">
        <v>13.491478446288919</v>
      </c>
      <c r="O380" s="81">
        <v>8.5915655208909048</v>
      </c>
      <c r="P380" s="81">
        <v>10.569931226380938</v>
      </c>
      <c r="Q380" s="81">
        <v>0.60503977551253763</v>
      </c>
      <c r="R380" s="81">
        <v>0</v>
      </c>
      <c r="S380" s="81">
        <v>0.67624441570929505</v>
      </c>
      <c r="T380" s="82"/>
      <c r="U380" s="81">
        <v>1038681</v>
      </c>
      <c r="V380" s="81">
        <v>253</v>
      </c>
      <c r="W380" s="81">
        <v>44</v>
      </c>
      <c r="X380" s="81">
        <v>2781</v>
      </c>
      <c r="Y380" s="81">
        <v>3475</v>
      </c>
      <c r="Z380" s="81">
        <v>4944</v>
      </c>
      <c r="AA380" s="81">
        <v>2105</v>
      </c>
      <c r="AB380" s="81">
        <v>8152</v>
      </c>
      <c r="AC380" s="81">
        <v>0</v>
      </c>
      <c r="AD380" s="81">
        <v>0.67624441570929505</v>
      </c>
      <c r="AE380" s="82"/>
      <c r="AF380" s="81">
        <v>6081980.5283722831</v>
      </c>
      <c r="AG380" s="81">
        <v>440847.61966290959</v>
      </c>
      <c r="AH380" s="81">
        <v>426050.55881945149</v>
      </c>
      <c r="AI380" s="81">
        <v>18389104.420302942</v>
      </c>
      <c r="AJ380" s="81">
        <v>19222992.891249925</v>
      </c>
      <c r="AK380" s="81">
        <v>0</v>
      </c>
      <c r="AL380" s="81">
        <v>0</v>
      </c>
      <c r="AM380" s="81">
        <v>1119147.7829115847</v>
      </c>
      <c r="AN380" s="81">
        <v>0</v>
      </c>
      <c r="AO380" s="81">
        <v>0</v>
      </c>
      <c r="AP380" s="82"/>
      <c r="AQ380" s="81">
        <v>72</v>
      </c>
      <c r="AR380" s="81">
        <v>26</v>
      </c>
      <c r="AS380" s="81">
        <v>0</v>
      </c>
      <c r="AT380" s="81">
        <v>0</v>
      </c>
      <c r="AU380" s="81">
        <v>0</v>
      </c>
      <c r="AV380" s="81">
        <v>0</v>
      </c>
      <c r="AW380" s="81" t="s">
        <v>564</v>
      </c>
      <c r="AX380" s="82"/>
      <c r="AY380" s="81">
        <v>311.39999999999998</v>
      </c>
      <c r="AZ380" s="81">
        <v>3899.5</v>
      </c>
      <c r="BA380" s="81">
        <v>0</v>
      </c>
      <c r="BB380" s="81">
        <v>0</v>
      </c>
      <c r="BC380" s="81">
        <v>0</v>
      </c>
      <c r="BD380" s="81">
        <v>0</v>
      </c>
      <c r="BE380" s="81" t="s">
        <v>564</v>
      </c>
      <c r="BF380" s="82"/>
      <c r="BG380" s="81">
        <v>0</v>
      </c>
      <c r="BH380" s="81">
        <v>0</v>
      </c>
      <c r="BI380" s="81">
        <v>0</v>
      </c>
      <c r="BJ380" s="81">
        <v>0</v>
      </c>
      <c r="BK380" s="81">
        <v>0</v>
      </c>
      <c r="BL380" s="81">
        <v>0</v>
      </c>
      <c r="BM380" s="82"/>
      <c r="BN380" s="81">
        <v>0</v>
      </c>
      <c r="BO380" s="81">
        <v>0</v>
      </c>
      <c r="BP380" s="81">
        <v>0</v>
      </c>
      <c r="BQ380" s="81">
        <v>0</v>
      </c>
      <c r="BR380" s="81">
        <v>0</v>
      </c>
      <c r="BS380" s="81">
        <v>0</v>
      </c>
      <c r="BT380"/>
      <c r="BU380" s="80">
        <v>0</v>
      </c>
      <c r="BV380" s="80">
        <v>0</v>
      </c>
      <c r="BW380" s="80">
        <v>0</v>
      </c>
      <c r="BX380" s="80">
        <v>0</v>
      </c>
      <c r="BY380" s="80">
        <v>0</v>
      </c>
      <c r="BZ380" s="80">
        <v>0</v>
      </c>
      <c r="CA380" s="80">
        <v>0</v>
      </c>
      <c r="CB380" s="80">
        <v>0</v>
      </c>
      <c r="CC380" s="80">
        <v>0</v>
      </c>
    </row>
    <row r="381" spans="1:81">
      <c r="A381" s="80" t="s">
        <v>2287</v>
      </c>
      <c r="B381" s="80">
        <v>403</v>
      </c>
      <c r="C381" s="80">
        <v>12</v>
      </c>
      <c r="D381" s="80">
        <v>24</v>
      </c>
      <c r="E381" s="80">
        <v>2015</v>
      </c>
      <c r="F381" s="80" t="s">
        <v>91</v>
      </c>
      <c r="G381" s="80" t="s">
        <v>2275</v>
      </c>
      <c r="H381" s="80" t="s">
        <v>2276</v>
      </c>
      <c r="I381" s="177"/>
      <c r="J381" s="81">
        <v>4.4241371792291533</v>
      </c>
      <c r="K381" s="81">
        <v>0.56176948868248822</v>
      </c>
      <c r="L381" s="81">
        <v>2.0262494693587043</v>
      </c>
      <c r="M381" s="81">
        <v>14.675282933521061</v>
      </c>
      <c r="N381" s="81">
        <v>12.176087580265138</v>
      </c>
      <c r="O381" s="81">
        <v>8.404585007322952</v>
      </c>
      <c r="P381" s="81">
        <v>10.367185398728461</v>
      </c>
      <c r="Q381" s="81">
        <v>0.5717418327127648</v>
      </c>
      <c r="R381" s="81">
        <v>0</v>
      </c>
      <c r="S381" s="81">
        <v>0.58666636726077415</v>
      </c>
      <c r="T381" s="82"/>
      <c r="U381" s="81">
        <v>945723</v>
      </c>
      <c r="V381" s="81">
        <v>253</v>
      </c>
      <c r="W381" s="81">
        <v>44</v>
      </c>
      <c r="X381" s="81">
        <v>2781</v>
      </c>
      <c r="Y381" s="81">
        <v>3414</v>
      </c>
      <c r="Z381" s="81">
        <v>4883</v>
      </c>
      <c r="AA381" s="81">
        <v>2063</v>
      </c>
      <c r="AB381" s="81">
        <v>7869</v>
      </c>
      <c r="AC381" s="81">
        <v>0</v>
      </c>
      <c r="AD381" s="81">
        <v>0.58666636726077415</v>
      </c>
      <c r="AE381" s="82"/>
      <c r="AF381" s="81">
        <v>5867162.4966445724</v>
      </c>
      <c r="AG381" s="81">
        <v>415537.19434131368</v>
      </c>
      <c r="AH381" s="81">
        <v>430509.51797298231</v>
      </c>
      <c r="AI381" s="81">
        <v>17955552.432255089</v>
      </c>
      <c r="AJ381" s="81">
        <v>18032174.865931906</v>
      </c>
      <c r="AK381" s="81">
        <v>0</v>
      </c>
      <c r="AL381" s="81">
        <v>0</v>
      </c>
      <c r="AM381" s="81">
        <v>1078413.4407865</v>
      </c>
      <c r="AN381" s="81">
        <v>0</v>
      </c>
      <c r="AO381" s="81">
        <v>0</v>
      </c>
      <c r="AP381" s="82"/>
      <c r="AQ381" s="81">
        <v>76</v>
      </c>
      <c r="AR381" s="81">
        <v>38</v>
      </c>
      <c r="AS381" s="81">
        <v>0</v>
      </c>
      <c r="AT381" s="81">
        <v>0</v>
      </c>
      <c r="AU381" s="81">
        <v>0</v>
      </c>
      <c r="AV381" s="81">
        <v>0</v>
      </c>
      <c r="AW381" s="81" t="s">
        <v>564</v>
      </c>
      <c r="AX381" s="82"/>
      <c r="AY381" s="81">
        <v>331.1</v>
      </c>
      <c r="AZ381" s="81">
        <v>5243.1</v>
      </c>
      <c r="BA381" s="81">
        <v>0</v>
      </c>
      <c r="BB381" s="81">
        <v>0</v>
      </c>
      <c r="BC381" s="81">
        <v>0</v>
      </c>
      <c r="BD381" s="81">
        <v>0</v>
      </c>
      <c r="BE381" s="81" t="s">
        <v>564</v>
      </c>
      <c r="BF381" s="82"/>
      <c r="BG381" s="81">
        <v>0</v>
      </c>
      <c r="BH381" s="81">
        <v>0</v>
      </c>
      <c r="BI381" s="81">
        <v>0</v>
      </c>
      <c r="BJ381" s="81">
        <v>0</v>
      </c>
      <c r="BK381" s="81">
        <v>0</v>
      </c>
      <c r="BL381" s="81">
        <v>0</v>
      </c>
      <c r="BM381" s="82"/>
      <c r="BN381" s="81">
        <v>0</v>
      </c>
      <c r="BO381" s="81">
        <v>0</v>
      </c>
      <c r="BP381" s="81">
        <v>0</v>
      </c>
      <c r="BQ381" s="81">
        <v>0</v>
      </c>
      <c r="BR381" s="81">
        <v>0</v>
      </c>
      <c r="BS381" s="81">
        <v>0</v>
      </c>
      <c r="BT381"/>
      <c r="BU381" s="80">
        <v>0</v>
      </c>
      <c r="BV381" s="80">
        <v>0</v>
      </c>
      <c r="BW381" s="80">
        <v>0</v>
      </c>
      <c r="BX381" s="80">
        <v>0</v>
      </c>
      <c r="BY381" s="80">
        <v>0</v>
      </c>
      <c r="BZ381" s="80">
        <v>0</v>
      </c>
      <c r="CA381" s="80">
        <v>0</v>
      </c>
      <c r="CB381" s="80">
        <v>0</v>
      </c>
      <c r="CC381" s="80">
        <v>0</v>
      </c>
    </row>
    <row r="382" spans="1:81">
      <c r="A382" s="80" t="s">
        <v>2288</v>
      </c>
      <c r="B382" s="80">
        <v>404</v>
      </c>
      <c r="C382" s="80">
        <v>13</v>
      </c>
      <c r="D382" s="80">
        <v>24</v>
      </c>
      <c r="E382" s="80">
        <v>2016</v>
      </c>
      <c r="F382" s="80" t="s">
        <v>92</v>
      </c>
      <c r="G382" s="80" t="s">
        <v>2275</v>
      </c>
      <c r="H382" s="80" t="s">
        <v>2276</v>
      </c>
      <c r="I382" s="177"/>
      <c r="J382" s="81">
        <v>4.5670431422533495</v>
      </c>
      <c r="K382" s="81">
        <v>0.55656432686091362</v>
      </c>
      <c r="L382" s="81">
        <v>2.1574330533824684</v>
      </c>
      <c r="M382" s="81">
        <v>12.880272576606373</v>
      </c>
      <c r="N382" s="81">
        <v>12.423316880128036</v>
      </c>
      <c r="O382" s="81">
        <v>8.115492289436629</v>
      </c>
      <c r="P382" s="81">
        <v>10.081848013175991</v>
      </c>
      <c r="Q382" s="81">
        <v>0.53906363656116796</v>
      </c>
      <c r="R382" s="81">
        <v>0</v>
      </c>
      <c r="S382" s="81">
        <v>0.58017972084887337</v>
      </c>
      <c r="T382" s="82"/>
      <c r="U382" s="81">
        <v>1033816</v>
      </c>
      <c r="V382" s="81">
        <v>253</v>
      </c>
      <c r="W382" s="81">
        <v>44</v>
      </c>
      <c r="X382" s="81">
        <v>2781</v>
      </c>
      <c r="Y382" s="81">
        <v>3382</v>
      </c>
      <c r="Z382" s="81">
        <v>4773</v>
      </c>
      <c r="AA382" s="81">
        <v>2075</v>
      </c>
      <c r="AB382" s="81">
        <v>7632</v>
      </c>
      <c r="AC382" s="81">
        <v>0</v>
      </c>
      <c r="AD382" s="81">
        <v>0.58017972084887337</v>
      </c>
      <c r="AE382" s="82"/>
      <c r="AF382" s="81">
        <v>6355534.4360550856</v>
      </c>
      <c r="AG382" s="81">
        <v>395844.69397189748</v>
      </c>
      <c r="AH382" s="81">
        <v>359308.1646743631</v>
      </c>
      <c r="AI382" s="81">
        <v>19059107.411902718</v>
      </c>
      <c r="AJ382" s="81">
        <v>17555426.27165046</v>
      </c>
      <c r="AK382" s="81">
        <v>0</v>
      </c>
      <c r="AL382" s="81">
        <v>0</v>
      </c>
      <c r="AM382" s="81">
        <v>1046746.172733542</v>
      </c>
      <c r="AN382" s="81">
        <v>0</v>
      </c>
      <c r="AO382" s="81">
        <v>0</v>
      </c>
      <c r="AP382" s="82"/>
      <c r="AQ382" s="81">
        <v>81</v>
      </c>
      <c r="AR382" s="81">
        <v>48</v>
      </c>
      <c r="AS382" s="81">
        <v>0</v>
      </c>
      <c r="AT382" s="81">
        <v>0</v>
      </c>
      <c r="AU382" s="81">
        <v>0</v>
      </c>
      <c r="AV382" s="81">
        <v>0</v>
      </c>
      <c r="AW382" s="81" t="s">
        <v>564</v>
      </c>
      <c r="AX382" s="82"/>
      <c r="AY382" s="81">
        <v>352.7</v>
      </c>
      <c r="AZ382" s="81">
        <v>6827.9</v>
      </c>
      <c r="BA382" s="81">
        <v>0</v>
      </c>
      <c r="BB382" s="81">
        <v>0</v>
      </c>
      <c r="BC382" s="81">
        <v>0</v>
      </c>
      <c r="BD382" s="81">
        <v>0</v>
      </c>
      <c r="BE382" s="81" t="s">
        <v>564</v>
      </c>
      <c r="BF382" s="82"/>
      <c r="BG382" s="81">
        <v>0</v>
      </c>
      <c r="BH382" s="81">
        <v>0</v>
      </c>
      <c r="BI382" s="81">
        <v>0</v>
      </c>
      <c r="BJ382" s="81">
        <v>0</v>
      </c>
      <c r="BK382" s="81">
        <v>0</v>
      </c>
      <c r="BL382" s="81">
        <v>0</v>
      </c>
      <c r="BM382" s="82"/>
      <c r="BN382" s="81">
        <v>0</v>
      </c>
      <c r="BO382" s="81">
        <v>0</v>
      </c>
      <c r="BP382" s="81">
        <v>0</v>
      </c>
      <c r="BQ382" s="81">
        <v>0</v>
      </c>
      <c r="BR382" s="81">
        <v>0</v>
      </c>
      <c r="BS382" s="81">
        <v>0</v>
      </c>
      <c r="BT382"/>
      <c r="BU382" s="80">
        <v>0</v>
      </c>
      <c r="BV382" s="80">
        <v>0</v>
      </c>
      <c r="BW382" s="80">
        <v>0</v>
      </c>
      <c r="BX382" s="80">
        <v>0</v>
      </c>
      <c r="BY382" s="80">
        <v>0</v>
      </c>
      <c r="BZ382" s="80">
        <v>0</v>
      </c>
      <c r="CA382" s="80">
        <v>0</v>
      </c>
      <c r="CB382" s="80">
        <v>0</v>
      </c>
      <c r="CC382" s="80">
        <v>0</v>
      </c>
    </row>
    <row r="383" spans="1:81">
      <c r="A383" s="80" t="s">
        <v>2289</v>
      </c>
      <c r="B383" s="80">
        <v>405</v>
      </c>
      <c r="C383" s="80">
        <v>14</v>
      </c>
      <c r="D383" s="80">
        <v>24</v>
      </c>
      <c r="E383" s="80">
        <v>2017</v>
      </c>
      <c r="F383" s="80" t="s">
        <v>71</v>
      </c>
      <c r="G383" s="80" t="s">
        <v>2275</v>
      </c>
      <c r="H383" s="80" t="s">
        <v>2276</v>
      </c>
      <c r="I383" s="177"/>
      <c r="J383" s="81">
        <v>3.1482195611807811</v>
      </c>
      <c r="K383" s="81">
        <v>0.54862275424080065</v>
      </c>
      <c r="L383" s="81">
        <v>1.8475664757872217</v>
      </c>
      <c r="M383" s="81">
        <v>11.59200390092216</v>
      </c>
      <c r="N383" s="81">
        <v>10.688678481886143</v>
      </c>
      <c r="O383" s="81">
        <v>7.8024317172852822</v>
      </c>
      <c r="P383" s="81">
        <v>9.7427903171714085</v>
      </c>
      <c r="Q383" s="81">
        <v>0.50310265320290237</v>
      </c>
      <c r="R383" s="81">
        <v>0</v>
      </c>
      <c r="S383" s="81">
        <v>0</v>
      </c>
      <c r="T383" s="82"/>
      <c r="U383" s="81">
        <v>909077</v>
      </c>
      <c r="V383" s="81">
        <v>253</v>
      </c>
      <c r="W383" s="81">
        <v>44</v>
      </c>
      <c r="X383" s="81">
        <v>2781</v>
      </c>
      <c r="Y383" s="81">
        <v>3336</v>
      </c>
      <c r="Z383" s="81">
        <v>4665</v>
      </c>
      <c r="AA383" s="81">
        <v>2018</v>
      </c>
      <c r="AB383" s="81">
        <v>7366</v>
      </c>
      <c r="AC383" s="81">
        <v>0</v>
      </c>
      <c r="AD383" s="81">
        <v>0</v>
      </c>
      <c r="AE383" s="82"/>
      <c r="AF383" s="81">
        <v>4888332.8536678934</v>
      </c>
      <c r="AG383" s="81">
        <v>407236.96037224139</v>
      </c>
      <c r="AH383" s="81">
        <v>413872.86706405273</v>
      </c>
      <c r="AI383" s="81">
        <v>20005644.15386758</v>
      </c>
      <c r="AJ383" s="81">
        <v>17554204.820606042</v>
      </c>
      <c r="AK383" s="81">
        <v>0</v>
      </c>
      <c r="AL383" s="81">
        <v>0</v>
      </c>
      <c r="AM383" s="81">
        <v>1011844.4541042109</v>
      </c>
      <c r="AN383" s="81">
        <v>0</v>
      </c>
      <c r="AO383" s="81">
        <v>0</v>
      </c>
      <c r="AP383" s="82"/>
      <c r="AQ383" s="81">
        <v>82</v>
      </c>
      <c r="AR383" s="81">
        <v>53</v>
      </c>
      <c r="AS383" s="81">
        <v>0</v>
      </c>
      <c r="AT383" s="81">
        <v>0</v>
      </c>
      <c r="AU383" s="81">
        <v>0</v>
      </c>
      <c r="AV383" s="81">
        <v>0</v>
      </c>
      <c r="AW383" s="81" t="s">
        <v>564</v>
      </c>
      <c r="AX383" s="82"/>
      <c r="AY383" s="81">
        <v>357.6</v>
      </c>
      <c r="AZ383" s="81">
        <v>7030.3</v>
      </c>
      <c r="BA383" s="81">
        <v>0</v>
      </c>
      <c r="BB383" s="81">
        <v>0</v>
      </c>
      <c r="BC383" s="81">
        <v>0</v>
      </c>
      <c r="BD383" s="81">
        <v>0</v>
      </c>
      <c r="BE383" s="81" t="s">
        <v>564</v>
      </c>
      <c r="BF383" s="82"/>
      <c r="BG383" s="81">
        <v>0</v>
      </c>
      <c r="BH383" s="81">
        <v>0</v>
      </c>
      <c r="BI383" s="81">
        <v>0</v>
      </c>
      <c r="BJ383" s="81">
        <v>0</v>
      </c>
      <c r="BK383" s="81">
        <v>0</v>
      </c>
      <c r="BL383" s="81">
        <v>0</v>
      </c>
      <c r="BM383" s="82"/>
      <c r="BN383" s="81">
        <v>0</v>
      </c>
      <c r="BO383" s="81">
        <v>0</v>
      </c>
      <c r="BP383" s="81">
        <v>0</v>
      </c>
      <c r="BQ383" s="81">
        <v>0</v>
      </c>
      <c r="BR383" s="81">
        <v>0</v>
      </c>
      <c r="BS383" s="81">
        <v>0</v>
      </c>
      <c r="BT383"/>
      <c r="BU383" s="80">
        <v>0</v>
      </c>
      <c r="BV383" s="80">
        <v>0</v>
      </c>
      <c r="BW383" s="80">
        <v>0</v>
      </c>
      <c r="BX383" s="80">
        <v>0</v>
      </c>
      <c r="BY383" s="80">
        <v>0</v>
      </c>
      <c r="BZ383" s="80">
        <v>0</v>
      </c>
      <c r="CA383" s="80">
        <v>0</v>
      </c>
      <c r="CB383" s="80">
        <v>0</v>
      </c>
      <c r="CC383" s="80">
        <v>0</v>
      </c>
    </row>
    <row r="384" spans="1:81">
      <c r="A384" s="80" t="s">
        <v>2290</v>
      </c>
      <c r="B384" s="80">
        <v>406</v>
      </c>
      <c r="C384" s="80">
        <v>15</v>
      </c>
      <c r="D384" s="80">
        <v>24</v>
      </c>
      <c r="E384" s="80">
        <v>2018</v>
      </c>
      <c r="F384" s="80" t="s">
        <v>93</v>
      </c>
      <c r="G384" s="80" t="s">
        <v>2275</v>
      </c>
      <c r="H384" s="80" t="s">
        <v>2276</v>
      </c>
      <c r="I384" s="177"/>
      <c r="J384" s="81">
        <v>2.6866556453917174</v>
      </c>
      <c r="K384" s="81">
        <v>0.4895262455748437</v>
      </c>
      <c r="L384" s="81">
        <v>1.636229960882311</v>
      </c>
      <c r="M384" s="81">
        <v>10.26571679714853</v>
      </c>
      <c r="N384" s="81">
        <v>8.1570869541527014</v>
      </c>
      <c r="O384" s="81">
        <v>7.4671118530033045</v>
      </c>
      <c r="P384" s="81">
        <v>9.5884496478149774</v>
      </c>
      <c r="Q384" s="81">
        <v>0.4510723610748516</v>
      </c>
      <c r="R384" s="81">
        <v>0</v>
      </c>
      <c r="S384" s="81">
        <v>0</v>
      </c>
      <c r="T384" s="82"/>
      <c r="U384" s="81">
        <v>901021.99999999988</v>
      </c>
      <c r="V384" s="81">
        <v>253</v>
      </c>
      <c r="W384" s="81">
        <v>44</v>
      </c>
      <c r="X384" s="81">
        <v>2781</v>
      </c>
      <c r="Y384" s="81">
        <v>3299</v>
      </c>
      <c r="Z384" s="81">
        <v>4550</v>
      </c>
      <c r="AA384" s="81">
        <v>2006</v>
      </c>
      <c r="AB384" s="81">
        <v>7117</v>
      </c>
      <c r="AC384" s="81">
        <v>0</v>
      </c>
      <c r="AD384" s="81">
        <v>0</v>
      </c>
      <c r="AE384" s="82"/>
      <c r="AF384" s="81">
        <v>4721314.3503724718</v>
      </c>
      <c r="AG384" s="81">
        <v>357607.96130443673</v>
      </c>
      <c r="AH384" s="81">
        <v>386843.36548159248</v>
      </c>
      <c r="AI384" s="81">
        <v>19662550.532653142</v>
      </c>
      <c r="AJ384" s="81">
        <v>15501672.3439952</v>
      </c>
      <c r="AK384" s="81">
        <v>0</v>
      </c>
      <c r="AL384" s="81">
        <v>0</v>
      </c>
      <c r="AM384" s="81">
        <v>979662.95493480505</v>
      </c>
      <c r="AN384" s="81">
        <v>0</v>
      </c>
      <c r="AO384" s="81">
        <v>0</v>
      </c>
      <c r="AP384" s="82"/>
      <c r="AQ384" s="81">
        <v>85</v>
      </c>
      <c r="AR384" s="81">
        <v>58</v>
      </c>
      <c r="AS384" s="81">
        <v>0</v>
      </c>
      <c r="AT384" s="81">
        <v>0</v>
      </c>
      <c r="AU384" s="81">
        <v>0</v>
      </c>
      <c r="AV384" s="81">
        <v>0</v>
      </c>
      <c r="AW384" s="81" t="s">
        <v>564</v>
      </c>
      <c r="AX384" s="82"/>
      <c r="AY384" s="81">
        <v>373.7</v>
      </c>
      <c r="AZ384" s="81">
        <v>7256</v>
      </c>
      <c r="BA384" s="81">
        <v>0</v>
      </c>
      <c r="BB384" s="81">
        <v>0</v>
      </c>
      <c r="BC384" s="81">
        <v>0</v>
      </c>
      <c r="BD384" s="81">
        <v>0</v>
      </c>
      <c r="BE384" s="81" t="s">
        <v>564</v>
      </c>
      <c r="BF384" s="82"/>
      <c r="BG384" s="81">
        <v>0</v>
      </c>
      <c r="BH384" s="81">
        <v>0</v>
      </c>
      <c r="BI384" s="81">
        <v>0</v>
      </c>
      <c r="BJ384" s="81">
        <v>0</v>
      </c>
      <c r="BK384" s="81">
        <v>0</v>
      </c>
      <c r="BL384" s="81">
        <v>0</v>
      </c>
      <c r="BM384" s="82"/>
      <c r="BN384" s="81">
        <v>0</v>
      </c>
      <c r="BO384" s="81">
        <v>0</v>
      </c>
      <c r="BP384" s="81">
        <v>0</v>
      </c>
      <c r="BQ384" s="81">
        <v>0</v>
      </c>
      <c r="BR384" s="81">
        <v>0</v>
      </c>
      <c r="BS384" s="81">
        <v>0</v>
      </c>
      <c r="BT384"/>
      <c r="BU384" s="80">
        <v>0</v>
      </c>
      <c r="BV384" s="80">
        <v>0</v>
      </c>
      <c r="BW384" s="80">
        <v>0</v>
      </c>
      <c r="BX384" s="80">
        <v>0</v>
      </c>
      <c r="BY384" s="80">
        <v>0</v>
      </c>
      <c r="BZ384" s="80">
        <v>0</v>
      </c>
      <c r="CA384" s="80">
        <v>0</v>
      </c>
      <c r="CB384" s="80">
        <v>0</v>
      </c>
      <c r="CC384" s="80">
        <v>0</v>
      </c>
    </row>
    <row r="385" spans="1:81">
      <c r="A385" s="80" t="s">
        <v>2291</v>
      </c>
      <c r="B385" s="80">
        <v>407</v>
      </c>
      <c r="C385" s="80">
        <v>16</v>
      </c>
      <c r="D385" s="80">
        <v>24</v>
      </c>
      <c r="E385" s="80">
        <v>2019</v>
      </c>
      <c r="F385" s="80" t="s">
        <v>73</v>
      </c>
      <c r="G385" s="80" t="s">
        <v>2275</v>
      </c>
      <c r="H385" s="80" t="s">
        <v>2276</v>
      </c>
      <c r="I385" s="177"/>
      <c r="J385" s="81">
        <v>3.0174001078395616</v>
      </c>
      <c r="K385" s="81">
        <v>0.45427860322355268</v>
      </c>
      <c r="L385" s="81">
        <v>1.6498399155485708</v>
      </c>
      <c r="M385" s="81">
        <v>9.1487389557612033</v>
      </c>
      <c r="N385" s="81">
        <v>8.4380828214991794</v>
      </c>
      <c r="O385" s="81">
        <v>7.1110427090937707</v>
      </c>
      <c r="P385" s="81">
        <v>9.2417691826579738</v>
      </c>
      <c r="Q385" s="81">
        <v>0.42381596917599701</v>
      </c>
      <c r="R385" s="81">
        <v>0</v>
      </c>
      <c r="S385" s="81">
        <v>0</v>
      </c>
      <c r="T385" s="82"/>
      <c r="U385" s="81">
        <v>1063989</v>
      </c>
      <c r="V385" s="81">
        <v>253</v>
      </c>
      <c r="W385" s="81">
        <v>44</v>
      </c>
      <c r="X385" s="81">
        <v>2781</v>
      </c>
      <c r="Y385" s="81">
        <v>3238</v>
      </c>
      <c r="Z385" s="81">
        <v>4452</v>
      </c>
      <c r="AA385" s="81">
        <v>1919</v>
      </c>
      <c r="AB385" s="81">
        <v>6868</v>
      </c>
      <c r="AC385" s="81">
        <v>0</v>
      </c>
      <c r="AD385" s="81">
        <v>0</v>
      </c>
      <c r="AE385" s="82"/>
      <c r="AF385" s="81">
        <v>5571586.4622195885</v>
      </c>
      <c r="AG385" s="81">
        <v>348907.94269463728</v>
      </c>
      <c r="AH385" s="81">
        <v>415195.85672278522</v>
      </c>
      <c r="AI385" s="81">
        <v>18291011.873936199</v>
      </c>
      <c r="AJ385" s="81">
        <v>16439209.241444541</v>
      </c>
      <c r="AK385" s="81">
        <v>0</v>
      </c>
      <c r="AL385" s="81">
        <v>0</v>
      </c>
      <c r="AM385" s="81">
        <v>935369.89772368129</v>
      </c>
      <c r="AN385" s="81">
        <v>0</v>
      </c>
      <c r="AO385" s="81">
        <v>0</v>
      </c>
      <c r="AP385" s="82"/>
      <c r="AQ385" s="81">
        <v>87</v>
      </c>
      <c r="AR385" s="81">
        <v>69</v>
      </c>
      <c r="AS385" s="81">
        <v>0</v>
      </c>
      <c r="AT385" s="81">
        <v>0</v>
      </c>
      <c r="AU385" s="81">
        <v>0</v>
      </c>
      <c r="AV385" s="81">
        <v>0</v>
      </c>
      <c r="AW385" s="81" t="s">
        <v>564</v>
      </c>
      <c r="AX385" s="82"/>
      <c r="AY385" s="81">
        <v>389.5</v>
      </c>
      <c r="AZ385" s="81">
        <v>7704.4000000000005</v>
      </c>
      <c r="BA385" s="81">
        <v>0</v>
      </c>
      <c r="BB385" s="81">
        <v>0</v>
      </c>
      <c r="BC385" s="81">
        <v>0</v>
      </c>
      <c r="BD385" s="81">
        <v>0</v>
      </c>
      <c r="BE385" s="81" t="s">
        <v>564</v>
      </c>
      <c r="BF385" s="82"/>
      <c r="BG385" s="81">
        <v>0</v>
      </c>
      <c r="BH385" s="81">
        <v>0</v>
      </c>
      <c r="BI385" s="81">
        <v>0</v>
      </c>
      <c r="BJ385" s="81">
        <v>0</v>
      </c>
      <c r="BK385" s="81">
        <v>0</v>
      </c>
      <c r="BL385" s="81">
        <v>0</v>
      </c>
      <c r="BM385" s="82"/>
      <c r="BN385" s="81">
        <v>0</v>
      </c>
      <c r="BO385" s="81">
        <v>0</v>
      </c>
      <c r="BP385" s="81">
        <v>0</v>
      </c>
      <c r="BQ385" s="81">
        <v>0</v>
      </c>
      <c r="BR385" s="81">
        <v>0</v>
      </c>
      <c r="BS385" s="81">
        <v>0</v>
      </c>
      <c r="BT385"/>
      <c r="BU385" s="80">
        <v>0</v>
      </c>
      <c r="BV385" s="80">
        <v>0</v>
      </c>
      <c r="BW385" s="80">
        <v>0</v>
      </c>
      <c r="BX385" s="80">
        <v>0</v>
      </c>
      <c r="BY385" s="80">
        <v>0</v>
      </c>
      <c r="BZ385" s="80">
        <v>0</v>
      </c>
      <c r="CA385" s="80">
        <v>0</v>
      </c>
      <c r="CB385" s="80">
        <v>0</v>
      </c>
      <c r="CC385" s="80">
        <v>0</v>
      </c>
    </row>
    <row r="386" spans="1:81">
      <c r="A386" s="80" t="s">
        <v>2292</v>
      </c>
      <c r="B386" s="80">
        <v>408</v>
      </c>
      <c r="C386" s="80">
        <v>17</v>
      </c>
      <c r="D386" s="80">
        <v>24</v>
      </c>
      <c r="E386" s="80">
        <v>2020</v>
      </c>
      <c r="F386" s="80" t="s">
        <v>218</v>
      </c>
      <c r="G386" s="174" t="s">
        <v>2275</v>
      </c>
      <c r="H386" s="80" t="s">
        <v>2276</v>
      </c>
      <c r="I386" s="177"/>
      <c r="J386" s="81">
        <v>3.3268333373543411</v>
      </c>
      <c r="K386" s="81">
        <v>0.42183749841685136</v>
      </c>
      <c r="L386" s="81">
        <v>1.8578534754806</v>
      </c>
      <c r="M386" s="81">
        <v>6.8340355329224884</v>
      </c>
      <c r="N386" s="81">
        <v>7.5202546097209879</v>
      </c>
      <c r="O386" s="81">
        <v>6.0875373806618356</v>
      </c>
      <c r="P386" s="81">
        <v>8.6258124090432187</v>
      </c>
      <c r="Q386" s="81">
        <v>0.39145649261554283</v>
      </c>
      <c r="R386" s="81">
        <v>0</v>
      </c>
      <c r="S386" s="81">
        <v>0</v>
      </c>
      <c r="T386" s="82"/>
      <c r="U386" s="81">
        <v>916256</v>
      </c>
      <c r="V386" s="81">
        <v>202</v>
      </c>
      <c r="W386" s="81">
        <v>72</v>
      </c>
      <c r="X386" s="81">
        <v>2339</v>
      </c>
      <c r="Y386" s="81">
        <v>3176</v>
      </c>
      <c r="Z386" s="81">
        <v>4350</v>
      </c>
      <c r="AA386" s="81">
        <v>1946</v>
      </c>
      <c r="AB386" s="81">
        <v>6639</v>
      </c>
      <c r="AC386" s="81">
        <v>0</v>
      </c>
      <c r="AD386" s="81">
        <v>0</v>
      </c>
      <c r="AE386" s="82"/>
      <c r="AF386" s="81">
        <v>5701529.6853640191</v>
      </c>
      <c r="AG386" s="81">
        <v>297823.23124435672</v>
      </c>
      <c r="AH386" s="81">
        <v>516212.49753847288</v>
      </c>
      <c r="AI386" s="81">
        <v>13174628.884126429</v>
      </c>
      <c r="AJ386" s="81">
        <v>13786901.043855364</v>
      </c>
      <c r="AK386" s="81"/>
      <c r="AL386" s="81"/>
      <c r="AM386" s="81">
        <v>866463.26082843309</v>
      </c>
      <c r="AN386" s="81"/>
      <c r="AO386" s="81"/>
      <c r="AP386" s="82"/>
      <c r="AQ386" s="81">
        <v>91</v>
      </c>
      <c r="AR386" s="81">
        <v>76</v>
      </c>
      <c r="AS386" s="81">
        <v>0</v>
      </c>
      <c r="AT386" s="81">
        <v>0</v>
      </c>
      <c r="AU386" s="81">
        <v>0</v>
      </c>
      <c r="AV386" s="81">
        <v>0</v>
      </c>
      <c r="AW386" s="81">
        <v>0</v>
      </c>
      <c r="AX386" s="82"/>
      <c r="AY386" s="81">
        <v>418.40000000000009</v>
      </c>
      <c r="AZ386" s="81">
        <v>32240.5</v>
      </c>
      <c r="BA386" s="81">
        <v>0</v>
      </c>
      <c r="BB386" s="81">
        <v>0</v>
      </c>
      <c r="BC386" s="81">
        <v>0</v>
      </c>
      <c r="BD386" s="81">
        <v>0</v>
      </c>
      <c r="BE386" s="81">
        <v>0</v>
      </c>
      <c r="BF386" s="82"/>
      <c r="BG386" s="81">
        <v>0</v>
      </c>
      <c r="BH386" s="81">
        <v>0</v>
      </c>
      <c r="BI386" s="81">
        <v>0</v>
      </c>
      <c r="BJ386" s="81">
        <v>0</v>
      </c>
      <c r="BK386" s="81">
        <v>0</v>
      </c>
      <c r="BL386" s="81">
        <v>0</v>
      </c>
      <c r="BM386" s="82"/>
      <c r="BN386" s="81">
        <v>0</v>
      </c>
      <c r="BO386" s="81">
        <v>0</v>
      </c>
      <c r="BP386" s="81">
        <v>0</v>
      </c>
      <c r="BQ386" s="81">
        <v>0</v>
      </c>
      <c r="BR386" s="81">
        <v>0</v>
      </c>
      <c r="BS386" s="81">
        <v>0</v>
      </c>
      <c r="BT386"/>
      <c r="BU386" s="80">
        <v>0</v>
      </c>
      <c r="BV386" s="80">
        <v>0</v>
      </c>
      <c r="BW386" s="80">
        <v>0</v>
      </c>
      <c r="BX386" s="80">
        <v>0</v>
      </c>
      <c r="BY386" s="80">
        <v>0</v>
      </c>
      <c r="BZ386" s="80">
        <v>0</v>
      </c>
      <c r="CA386" s="80">
        <v>0</v>
      </c>
      <c r="CB386" s="80">
        <v>0</v>
      </c>
      <c r="CC386" s="80">
        <v>0</v>
      </c>
    </row>
    <row r="387" spans="1:81">
      <c r="A387" s="80" t="s">
        <v>2293</v>
      </c>
      <c r="B387" s="80">
        <v>408</v>
      </c>
      <c r="C387" s="80">
        <v>18</v>
      </c>
      <c r="D387" s="80">
        <v>24</v>
      </c>
      <c r="E387" s="80">
        <v>2021</v>
      </c>
      <c r="F387" s="80" t="s">
        <v>75</v>
      </c>
      <c r="G387" s="174" t="s">
        <v>2275</v>
      </c>
      <c r="H387" s="80" t="s">
        <v>2276</v>
      </c>
      <c r="I387" s="177"/>
      <c r="J387" s="81">
        <v>2.7196900660429799</v>
      </c>
      <c r="K387" s="81">
        <v>0.44256098603212307</v>
      </c>
      <c r="L387" s="81">
        <v>2.0748965998661069</v>
      </c>
      <c r="M387" s="81">
        <v>6.8441074639287649</v>
      </c>
      <c r="N387" s="81">
        <v>7.2096969827089197</v>
      </c>
      <c r="O387" s="81">
        <v>5.8386460101444104</v>
      </c>
      <c r="P387" s="81">
        <v>8.7405963463541223</v>
      </c>
      <c r="Q387" s="81">
        <v>0.38612959743589503</v>
      </c>
      <c r="R387" s="81">
        <v>0</v>
      </c>
      <c r="S387" s="81">
        <v>0</v>
      </c>
      <c r="T387" s="82"/>
      <c r="U387" s="81">
        <v>984573</v>
      </c>
      <c r="V387" s="81">
        <v>202</v>
      </c>
      <c r="W387" s="81">
        <v>72</v>
      </c>
      <c r="X387" s="81">
        <v>2339</v>
      </c>
      <c r="Y387" s="81">
        <v>3139</v>
      </c>
      <c r="Z387" s="81">
        <v>4296</v>
      </c>
      <c r="AA387" s="81">
        <v>1923</v>
      </c>
      <c r="AB387" s="81">
        <v>6471</v>
      </c>
      <c r="AC387" s="81">
        <v>0</v>
      </c>
      <c r="AD387" s="81">
        <v>0</v>
      </c>
      <c r="AE387" s="82"/>
      <c r="AF387" s="81">
        <v>5715720.55459191</v>
      </c>
      <c r="AG387" s="81">
        <v>324041.85646635143</v>
      </c>
      <c r="AH387" s="81">
        <v>556756.67280593712</v>
      </c>
      <c r="AI387" s="81">
        <v>15169210.990400972</v>
      </c>
      <c r="AJ387" s="81">
        <v>14385239.647460986</v>
      </c>
      <c r="AK387" s="81">
        <v>0</v>
      </c>
      <c r="AL387" s="81">
        <v>0</v>
      </c>
      <c r="AM387" s="81">
        <v>849408.61800429272</v>
      </c>
      <c r="AN387" s="81">
        <v>0</v>
      </c>
      <c r="AO387" s="81">
        <v>0</v>
      </c>
      <c r="AP387" s="82"/>
      <c r="AQ387" s="81">
        <v>96</v>
      </c>
      <c r="AR387" s="81">
        <v>89</v>
      </c>
      <c r="AS387" s="81">
        <v>0</v>
      </c>
      <c r="AT387" s="81">
        <v>0</v>
      </c>
      <c r="AU387" s="81">
        <v>0</v>
      </c>
      <c r="AV387" s="81">
        <v>0</v>
      </c>
      <c r="AW387" s="81"/>
      <c r="AX387" s="82"/>
      <c r="AY387" s="81">
        <v>452.30000000000013</v>
      </c>
      <c r="AZ387" s="81">
        <v>32825.699999999997</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2294</v>
      </c>
      <c r="B388" s="80">
        <v>408</v>
      </c>
      <c r="C388" s="80">
        <v>19</v>
      </c>
      <c r="D388" s="80">
        <v>24</v>
      </c>
      <c r="E388" s="80">
        <v>2022</v>
      </c>
      <c r="F388" s="80" t="s">
        <v>568</v>
      </c>
      <c r="G388" s="80" t="s">
        <v>2275</v>
      </c>
      <c r="H388" s="80" t="s">
        <v>2276</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96</v>
      </c>
      <c r="AR388" s="81">
        <v>102</v>
      </c>
      <c r="AS388" s="81">
        <v>0</v>
      </c>
      <c r="AT388" s="81">
        <v>0</v>
      </c>
      <c r="AU388" s="81">
        <v>0</v>
      </c>
      <c r="AV388" s="81">
        <v>0</v>
      </c>
      <c r="AW388" s="81"/>
      <c r="AX388" s="82"/>
      <c r="AY388" s="81">
        <v>452.30000000000007</v>
      </c>
      <c r="AZ388" s="81">
        <v>33469.200000000004</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2295</v>
      </c>
      <c r="B389" s="80">
        <v>239</v>
      </c>
      <c r="C389" s="80">
        <v>1</v>
      </c>
      <c r="D389" s="80">
        <v>15</v>
      </c>
      <c r="E389" s="80">
        <v>1990</v>
      </c>
      <c r="F389" s="80" t="s">
        <v>562</v>
      </c>
      <c r="G389" s="80" t="s">
        <v>1680</v>
      </c>
      <c r="H389" s="80" t="s">
        <v>1681</v>
      </c>
      <c r="I389" s="177"/>
      <c r="J389" s="81">
        <v>31.208929359003591</v>
      </c>
      <c r="K389" s="81">
        <v>2.7764099123739383</v>
      </c>
      <c r="L389" s="81">
        <v>3.1633349699885565</v>
      </c>
      <c r="M389" s="81">
        <v>7.8938160117508724</v>
      </c>
      <c r="N389" s="81">
        <v>20.95582049111103</v>
      </c>
      <c r="O389" s="81">
        <v>7.8018691148942976</v>
      </c>
      <c r="P389" s="81">
        <v>6.4988793460778052</v>
      </c>
      <c r="Q389" s="81">
        <v>0.83428780230134336</v>
      </c>
      <c r="R389" s="81">
        <v>5.4635575413340396</v>
      </c>
      <c r="S389" s="81">
        <v>0.67937074265630004</v>
      </c>
      <c r="T389" s="82"/>
      <c r="U389" s="81">
        <v>876236</v>
      </c>
      <c r="V389" s="81">
        <v>508</v>
      </c>
      <c r="W389" s="81">
        <v>37</v>
      </c>
      <c r="X389" s="81">
        <v>2647</v>
      </c>
      <c r="Y389" s="81">
        <v>4483</v>
      </c>
      <c r="Z389" s="81">
        <v>3209</v>
      </c>
      <c r="AA389" s="81">
        <v>1578</v>
      </c>
      <c r="AB389" s="81">
        <v>13546</v>
      </c>
      <c r="AC389" s="81">
        <v>946298</v>
      </c>
      <c r="AD389" s="81">
        <v>0.67937074265630004</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2296</v>
      </c>
      <c r="B390" s="80">
        <v>240</v>
      </c>
      <c r="C390" s="80">
        <v>2</v>
      </c>
      <c r="D390" s="80">
        <v>15</v>
      </c>
      <c r="E390" s="80">
        <v>2005</v>
      </c>
      <c r="F390" s="80" t="s">
        <v>565</v>
      </c>
      <c r="G390" s="80" t="s">
        <v>1680</v>
      </c>
      <c r="H390" s="80" t="s">
        <v>1681</v>
      </c>
      <c r="I390" s="177"/>
      <c r="J390" s="81">
        <v>13.615570023610656</v>
      </c>
      <c r="K390" s="81">
        <v>1.1441241389852062</v>
      </c>
      <c r="L390" s="81">
        <v>5.8559313509996977</v>
      </c>
      <c r="M390" s="81">
        <v>8.9533609098367748</v>
      </c>
      <c r="N390" s="81">
        <v>22.68509500631556</v>
      </c>
      <c r="O390" s="81">
        <v>9.1792260357562263</v>
      </c>
      <c r="P390" s="81">
        <v>6.1550841338338858</v>
      </c>
      <c r="Q390" s="81">
        <v>0.61377441654516518</v>
      </c>
      <c r="R390" s="81">
        <v>0.63615025193258423</v>
      </c>
      <c r="S390" s="81">
        <v>0.97351089687278936</v>
      </c>
      <c r="T390" s="82"/>
      <c r="U390" s="81">
        <v>420522</v>
      </c>
      <c r="V390" s="81">
        <v>349</v>
      </c>
      <c r="W390" s="81">
        <v>52</v>
      </c>
      <c r="X390" s="81">
        <v>1454</v>
      </c>
      <c r="Y390" s="81">
        <v>4625</v>
      </c>
      <c r="Z390" s="81">
        <v>4369</v>
      </c>
      <c r="AA390" s="81">
        <v>1224</v>
      </c>
      <c r="AB390" s="81">
        <v>10418</v>
      </c>
      <c r="AC390" s="81">
        <v>112490</v>
      </c>
      <c r="AD390" s="81">
        <v>0.97351089687278936</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2297</v>
      </c>
      <c r="B391" s="80">
        <v>241</v>
      </c>
      <c r="C391" s="80">
        <v>3</v>
      </c>
      <c r="D391" s="80">
        <v>15</v>
      </c>
      <c r="E391" s="80">
        <v>2006</v>
      </c>
      <c r="F391" s="80" t="s">
        <v>566</v>
      </c>
      <c r="G391" s="80" t="s">
        <v>1680</v>
      </c>
      <c r="H391" s="80" t="s">
        <v>1681</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2298</v>
      </c>
      <c r="B392" s="80">
        <v>242</v>
      </c>
      <c r="C392" s="80">
        <v>4</v>
      </c>
      <c r="D392" s="80">
        <v>15</v>
      </c>
      <c r="E392" s="80">
        <v>2007</v>
      </c>
      <c r="F392" s="80" t="s">
        <v>567</v>
      </c>
      <c r="G392" s="80" t="s">
        <v>1680</v>
      </c>
      <c r="H392" s="80" t="s">
        <v>1681</v>
      </c>
      <c r="I392" s="177"/>
      <c r="J392" s="81">
        <v>11.781043688911438</v>
      </c>
      <c r="K392" s="81">
        <v>1.0729874213048693</v>
      </c>
      <c r="L392" s="81">
        <v>6.0730924265560606</v>
      </c>
      <c r="M392" s="81">
        <v>9.0064161537010694</v>
      </c>
      <c r="N392" s="81">
        <v>22.199950156962828</v>
      </c>
      <c r="O392" s="81">
        <v>8.3752486515824067</v>
      </c>
      <c r="P392" s="81">
        <v>5.903115630408279</v>
      </c>
      <c r="Q392" s="81">
        <v>0.6134608445647336</v>
      </c>
      <c r="R392" s="81">
        <v>0.60361297615533227</v>
      </c>
      <c r="S392" s="81">
        <v>0.60468510270432341</v>
      </c>
      <c r="T392" s="82"/>
      <c r="U392" s="81">
        <v>386892</v>
      </c>
      <c r="V392" s="81">
        <v>357</v>
      </c>
      <c r="W392" s="81">
        <v>74</v>
      </c>
      <c r="X392" s="81">
        <v>1832</v>
      </c>
      <c r="Y392" s="81">
        <v>4538</v>
      </c>
      <c r="Z392" s="81">
        <v>4144</v>
      </c>
      <c r="AA392" s="81">
        <v>1156</v>
      </c>
      <c r="AB392" s="81">
        <v>9862</v>
      </c>
      <c r="AC392" s="81">
        <v>109799</v>
      </c>
      <c r="AD392" s="81">
        <v>0.60468510270432341</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2299</v>
      </c>
      <c r="B393" s="80">
        <v>243</v>
      </c>
      <c r="C393" s="80">
        <v>5</v>
      </c>
      <c r="D393" s="80">
        <v>15</v>
      </c>
      <c r="E393" s="80">
        <v>2008</v>
      </c>
      <c r="F393" s="80" t="s">
        <v>84</v>
      </c>
      <c r="G393" s="80" t="s">
        <v>1680</v>
      </c>
      <c r="H393" s="80" t="s">
        <v>1681</v>
      </c>
      <c r="I393" s="177"/>
      <c r="J393" s="81">
        <v>11.136483879199918</v>
      </c>
      <c r="K393" s="81">
        <v>0.94171543027738669</v>
      </c>
      <c r="L393" s="81">
        <v>5.2438861001045742</v>
      </c>
      <c r="M393" s="81">
        <v>10.538379040418073</v>
      </c>
      <c r="N393" s="81">
        <v>22.275656824013222</v>
      </c>
      <c r="O393" s="81">
        <v>7.9272475994559528</v>
      </c>
      <c r="P393" s="81">
        <v>5.717864293497148</v>
      </c>
      <c r="Q393" s="81">
        <v>0.58555085151327535</v>
      </c>
      <c r="R393" s="81">
        <v>0.48920450498750678</v>
      </c>
      <c r="S393" s="81">
        <v>0.74032588721883719</v>
      </c>
      <c r="T393" s="82"/>
      <c r="U393" s="81">
        <v>384263</v>
      </c>
      <c r="V393" s="81">
        <v>357</v>
      </c>
      <c r="W393" s="81">
        <v>74</v>
      </c>
      <c r="X393" s="81">
        <v>1832</v>
      </c>
      <c r="Y393" s="81">
        <v>4493</v>
      </c>
      <c r="Z393" s="81">
        <v>4060</v>
      </c>
      <c r="AA393" s="81">
        <v>1121</v>
      </c>
      <c r="AB393" s="81">
        <v>9568</v>
      </c>
      <c r="AC393" s="81">
        <v>92404</v>
      </c>
      <c r="AD393" s="81">
        <v>0.74032588721883719</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2300</v>
      </c>
      <c r="B394" s="80">
        <v>244</v>
      </c>
      <c r="C394" s="80">
        <v>6</v>
      </c>
      <c r="D394" s="80">
        <v>15</v>
      </c>
      <c r="E394" s="80">
        <v>2009</v>
      </c>
      <c r="F394" s="80" t="s">
        <v>85</v>
      </c>
      <c r="G394" s="80" t="s">
        <v>1680</v>
      </c>
      <c r="H394" s="80" t="s">
        <v>1681</v>
      </c>
      <c r="I394" s="177"/>
      <c r="J394" s="81">
        <v>10.681248992331588</v>
      </c>
      <c r="K394" s="81">
        <v>0.45875368256271387</v>
      </c>
      <c r="L394" s="81">
        <v>5.0089991728254715</v>
      </c>
      <c r="M394" s="81">
        <v>8.8137028308617982</v>
      </c>
      <c r="N394" s="81">
        <v>19.128954023040741</v>
      </c>
      <c r="O394" s="81">
        <v>7.9382910276597851</v>
      </c>
      <c r="P394" s="81">
        <v>5.5000817643655227</v>
      </c>
      <c r="Q394" s="81">
        <v>0.54666238697666847</v>
      </c>
      <c r="R394" s="81">
        <v>0.54572094309114905</v>
      </c>
      <c r="S394" s="81">
        <v>0.76145039641135759</v>
      </c>
      <c r="T394" s="82"/>
      <c r="U394" s="81">
        <v>372189</v>
      </c>
      <c r="V394" s="81">
        <v>213</v>
      </c>
      <c r="W394" s="81">
        <v>81</v>
      </c>
      <c r="X394" s="81">
        <v>1935</v>
      </c>
      <c r="Y394" s="81">
        <v>4492</v>
      </c>
      <c r="Z394" s="81">
        <v>4013</v>
      </c>
      <c r="AA394" s="81">
        <v>1107</v>
      </c>
      <c r="AB394" s="81">
        <v>9377</v>
      </c>
      <c r="AC394" s="81">
        <v>100562</v>
      </c>
      <c r="AD394" s="81">
        <v>0.76145039641135759</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2301</v>
      </c>
      <c r="B395" s="80">
        <v>245</v>
      </c>
      <c r="C395" s="80">
        <v>7</v>
      </c>
      <c r="D395" s="80">
        <v>15</v>
      </c>
      <c r="E395" s="80">
        <v>2010</v>
      </c>
      <c r="F395" s="80" t="s">
        <v>86</v>
      </c>
      <c r="G395" s="80" t="s">
        <v>1680</v>
      </c>
      <c r="H395" s="80" t="s">
        <v>1681</v>
      </c>
      <c r="I395" s="177"/>
      <c r="J395" s="81">
        <v>9.9291209490859682</v>
      </c>
      <c r="K395" s="81">
        <v>0.47843707110937861</v>
      </c>
      <c r="L395" s="81">
        <v>4.5602041327871756</v>
      </c>
      <c r="M395" s="81">
        <v>7.8894932617301006</v>
      </c>
      <c r="N395" s="81">
        <v>18.649500732472511</v>
      </c>
      <c r="O395" s="81">
        <v>7.8287212093852334</v>
      </c>
      <c r="P395" s="81">
        <v>5.4829900932889428</v>
      </c>
      <c r="Q395" s="81">
        <v>0.55462904995986517</v>
      </c>
      <c r="R395" s="81">
        <v>0.56134000470718293</v>
      </c>
      <c r="S395" s="81">
        <v>0.70041302215383439</v>
      </c>
      <c r="T395" s="82"/>
      <c r="U395" s="81">
        <v>387297</v>
      </c>
      <c r="V395" s="81">
        <v>213</v>
      </c>
      <c r="W395" s="81">
        <v>81</v>
      </c>
      <c r="X395" s="81">
        <v>1935</v>
      </c>
      <c r="Y395" s="81">
        <v>4454</v>
      </c>
      <c r="Z395" s="81">
        <v>3976</v>
      </c>
      <c r="AA395" s="81">
        <v>1076</v>
      </c>
      <c r="AB395" s="81">
        <v>9116</v>
      </c>
      <c r="AC395" s="81">
        <v>98026</v>
      </c>
      <c r="AD395" s="81">
        <v>0.70041302215383439</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2302</v>
      </c>
      <c r="B396" s="80">
        <v>246</v>
      </c>
      <c r="C396" s="80">
        <v>8</v>
      </c>
      <c r="D396" s="80">
        <v>15</v>
      </c>
      <c r="E396" s="80">
        <v>2011</v>
      </c>
      <c r="F396" s="80" t="s">
        <v>87</v>
      </c>
      <c r="G396" s="80" t="s">
        <v>1680</v>
      </c>
      <c r="H396" s="80" t="s">
        <v>1681</v>
      </c>
      <c r="I396" s="177"/>
      <c r="J396" s="81">
        <v>9.2148899672646376</v>
      </c>
      <c r="K396" s="81">
        <v>0.67037932906369302</v>
      </c>
      <c r="L396" s="81">
        <v>4.2550027344399917</v>
      </c>
      <c r="M396" s="81">
        <v>9.9666480769262407</v>
      </c>
      <c r="N396" s="81">
        <v>22.266569366416945</v>
      </c>
      <c r="O396" s="81">
        <v>7.594809151969387</v>
      </c>
      <c r="P396" s="81">
        <v>5.0919627504978031</v>
      </c>
      <c r="Q396" s="81">
        <v>0.62402558383655893</v>
      </c>
      <c r="R396" s="81">
        <v>0.84879666489602146</v>
      </c>
      <c r="S396" s="81">
        <v>0.72391284843463832</v>
      </c>
      <c r="T396" s="82"/>
      <c r="U396" s="81">
        <v>338517</v>
      </c>
      <c r="V396" s="81">
        <v>213</v>
      </c>
      <c r="W396" s="81">
        <v>81</v>
      </c>
      <c r="X396" s="81">
        <v>1935</v>
      </c>
      <c r="Y396" s="81">
        <v>4418</v>
      </c>
      <c r="Z396" s="81">
        <v>3941</v>
      </c>
      <c r="AA396" s="81">
        <v>1029</v>
      </c>
      <c r="AB396" s="81">
        <v>8892</v>
      </c>
      <c r="AC396" s="81">
        <v>147979</v>
      </c>
      <c r="AD396" s="81">
        <v>0.72391284843463832</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2303</v>
      </c>
      <c r="B397" s="80">
        <v>247</v>
      </c>
      <c r="C397" s="80">
        <v>9</v>
      </c>
      <c r="D397" s="80">
        <v>15</v>
      </c>
      <c r="E397" s="80">
        <v>2012</v>
      </c>
      <c r="F397" s="80" t="s">
        <v>88</v>
      </c>
      <c r="G397" s="80" t="s">
        <v>1680</v>
      </c>
      <c r="H397" s="80" t="s">
        <v>1681</v>
      </c>
      <c r="I397" s="177"/>
      <c r="J397" s="81">
        <v>12.309286038272774</v>
      </c>
      <c r="K397" s="81">
        <v>0.7552082417979864</v>
      </c>
      <c r="L397" s="81">
        <v>4.2931712331658423</v>
      </c>
      <c r="M397" s="81">
        <v>12.378545244143416</v>
      </c>
      <c r="N397" s="81">
        <v>24.266267363741058</v>
      </c>
      <c r="O397" s="81">
        <v>7.4795972276744402</v>
      </c>
      <c r="P397" s="81">
        <v>5.1756768440925303</v>
      </c>
      <c r="Q397" s="81">
        <v>0.65854588045368012</v>
      </c>
      <c r="R397" s="81">
        <v>0.92582205311385668</v>
      </c>
      <c r="S397" s="81">
        <v>0.88603633948451765</v>
      </c>
      <c r="T397" s="82"/>
      <c r="U397" s="81">
        <v>433262</v>
      </c>
      <c r="V397" s="81">
        <v>213</v>
      </c>
      <c r="W397" s="81">
        <v>81</v>
      </c>
      <c r="X397" s="81">
        <v>1935</v>
      </c>
      <c r="Y397" s="81">
        <v>4383</v>
      </c>
      <c r="Z397" s="81">
        <v>3912</v>
      </c>
      <c r="AA397" s="81">
        <v>1040</v>
      </c>
      <c r="AB397" s="81">
        <v>8637</v>
      </c>
      <c r="AC397" s="81">
        <v>157227</v>
      </c>
      <c r="AD397" s="81">
        <v>0.88603633948451765</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0</v>
      </c>
      <c r="BL397" s="81">
        <v>0</v>
      </c>
      <c r="BM397" s="82"/>
      <c r="BN397" s="81">
        <v>0</v>
      </c>
      <c r="BO397" s="81">
        <v>0</v>
      </c>
      <c r="BP397" s="81">
        <v>0</v>
      </c>
      <c r="BQ397" s="81">
        <v>0</v>
      </c>
      <c r="BR397" s="81">
        <v>0</v>
      </c>
      <c r="BS397" s="81">
        <v>0</v>
      </c>
      <c r="BT397"/>
      <c r="BU397" s="80">
        <v>0</v>
      </c>
      <c r="BV397" s="80">
        <v>0</v>
      </c>
      <c r="BW397" s="80">
        <v>0</v>
      </c>
      <c r="BX397" s="80">
        <v>0</v>
      </c>
      <c r="BY397" s="80">
        <v>0</v>
      </c>
      <c r="BZ397" s="80">
        <v>0</v>
      </c>
      <c r="CA397" s="80">
        <v>0</v>
      </c>
      <c r="CB397" s="80">
        <v>0</v>
      </c>
      <c r="CC397" s="80">
        <v>0</v>
      </c>
    </row>
    <row r="398" spans="1:81">
      <c r="A398" s="80" t="s">
        <v>2304</v>
      </c>
      <c r="B398" s="80">
        <v>248</v>
      </c>
      <c r="C398" s="80">
        <v>10</v>
      </c>
      <c r="D398" s="80">
        <v>15</v>
      </c>
      <c r="E398" s="80">
        <v>2013</v>
      </c>
      <c r="F398" s="80" t="s">
        <v>89</v>
      </c>
      <c r="G398" s="80" t="s">
        <v>1680</v>
      </c>
      <c r="H398" s="80" t="s">
        <v>1681</v>
      </c>
      <c r="I398" s="177"/>
      <c r="J398" s="81">
        <v>13.938562528786697</v>
      </c>
      <c r="K398" s="81">
        <v>0.62418218783611923</v>
      </c>
      <c r="L398" s="81">
        <v>3.7912087223998876</v>
      </c>
      <c r="M398" s="81">
        <v>11.51234302580303</v>
      </c>
      <c r="N398" s="81">
        <v>23.415295123016733</v>
      </c>
      <c r="O398" s="81">
        <v>7.042784263688703</v>
      </c>
      <c r="P398" s="81">
        <v>5.2051689651390038</v>
      </c>
      <c r="Q398" s="81">
        <v>0.65760518907770404</v>
      </c>
      <c r="R398" s="81">
        <v>0.69843600181650223</v>
      </c>
      <c r="S398" s="81">
        <v>0.88563077023409587</v>
      </c>
      <c r="T398" s="82"/>
      <c r="U398" s="81">
        <v>499541</v>
      </c>
      <c r="V398" s="81">
        <v>213</v>
      </c>
      <c r="W398" s="81">
        <v>81</v>
      </c>
      <c r="X398" s="81">
        <v>1935</v>
      </c>
      <c r="Y398" s="81">
        <v>4364</v>
      </c>
      <c r="Z398" s="81">
        <v>3848</v>
      </c>
      <c r="AA398" s="81">
        <v>1042</v>
      </c>
      <c r="AB398" s="81">
        <v>8501</v>
      </c>
      <c r="AC398" s="81">
        <v>115781</v>
      </c>
      <c r="AD398" s="81">
        <v>0.88563077023409587</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2305</v>
      </c>
      <c r="B399" s="80">
        <v>249</v>
      </c>
      <c r="C399" s="80">
        <v>11</v>
      </c>
      <c r="D399" s="80">
        <v>15</v>
      </c>
      <c r="E399" s="80">
        <v>2014</v>
      </c>
      <c r="F399" s="80" t="s">
        <v>90</v>
      </c>
      <c r="G399" s="80" t="s">
        <v>1680</v>
      </c>
      <c r="H399" s="80" t="s">
        <v>1681</v>
      </c>
      <c r="I399" s="177"/>
      <c r="J399" s="81">
        <v>12.206177824445609</v>
      </c>
      <c r="K399" s="81">
        <v>0.79595052753707785</v>
      </c>
      <c r="L399" s="81">
        <v>2.1092408488997592</v>
      </c>
      <c r="M399" s="81">
        <v>11.014158369453074</v>
      </c>
      <c r="N399" s="81">
        <v>24.53242901908818</v>
      </c>
      <c r="O399" s="81">
        <v>6.5983362222537956</v>
      </c>
      <c r="P399" s="81">
        <v>5.0966651756658674</v>
      </c>
      <c r="Q399" s="81">
        <v>0.61238753529857071</v>
      </c>
      <c r="R399" s="81">
        <v>0.55956033807214289</v>
      </c>
      <c r="S399" s="81">
        <v>1.0356854808283065</v>
      </c>
      <c r="T399" s="82"/>
      <c r="U399" s="81">
        <v>485844</v>
      </c>
      <c r="V399" s="81">
        <v>236</v>
      </c>
      <c r="W399" s="81">
        <v>46</v>
      </c>
      <c r="X399" s="81">
        <v>1760</v>
      </c>
      <c r="Y399" s="81">
        <v>4318</v>
      </c>
      <c r="Z399" s="81">
        <v>3797</v>
      </c>
      <c r="AA399" s="81">
        <v>1015</v>
      </c>
      <c r="AB399" s="81">
        <v>8251</v>
      </c>
      <c r="AC399" s="81">
        <v>93051</v>
      </c>
      <c r="AD399" s="81">
        <v>1.0356854808283065</v>
      </c>
      <c r="AE399" s="82"/>
      <c r="AF399" s="81">
        <v>3956788.0646072794</v>
      </c>
      <c r="AG399" s="81">
        <v>558514.21938326058</v>
      </c>
      <c r="AH399" s="81">
        <v>343068.24189625843</v>
      </c>
      <c r="AI399" s="81">
        <v>11590328.212111931</v>
      </c>
      <c r="AJ399" s="81">
        <v>18571613.826342713</v>
      </c>
      <c r="AK399" s="81">
        <v>0</v>
      </c>
      <c r="AL399" s="81">
        <v>0</v>
      </c>
      <c r="AM399" s="81">
        <v>1132739.003533303</v>
      </c>
      <c r="AN399" s="81">
        <v>0</v>
      </c>
      <c r="AO399" s="81">
        <v>0</v>
      </c>
      <c r="AP399" s="82"/>
      <c r="AQ399" s="81">
        <v>3</v>
      </c>
      <c r="AR399" s="81">
        <v>0</v>
      </c>
      <c r="AS399" s="81">
        <v>1</v>
      </c>
      <c r="AT399" s="81">
        <v>0</v>
      </c>
      <c r="AU399" s="81">
        <v>0</v>
      </c>
      <c r="AV399" s="81">
        <v>0</v>
      </c>
      <c r="AW399" s="81" t="s">
        <v>564</v>
      </c>
      <c r="AX399" s="82"/>
      <c r="AY399" s="81">
        <v>10.9</v>
      </c>
      <c r="AZ399" s="81">
        <v>0</v>
      </c>
      <c r="BA399" s="81">
        <v>800</v>
      </c>
      <c r="BB399" s="81">
        <v>0</v>
      </c>
      <c r="BC399" s="81">
        <v>0</v>
      </c>
      <c r="BD399" s="81">
        <v>0</v>
      </c>
      <c r="BE399" s="81" t="s">
        <v>564</v>
      </c>
      <c r="BF399" s="82"/>
      <c r="BG399" s="81">
        <v>0</v>
      </c>
      <c r="BH399" s="81">
        <v>0</v>
      </c>
      <c r="BI399" s="81">
        <v>0</v>
      </c>
      <c r="BJ399" s="81">
        <v>0</v>
      </c>
      <c r="BK399" s="81">
        <v>0</v>
      </c>
      <c r="BL399" s="81">
        <v>0</v>
      </c>
      <c r="BM399" s="82"/>
      <c r="BN399" s="81">
        <v>0</v>
      </c>
      <c r="BO399" s="81">
        <v>0</v>
      </c>
      <c r="BP399" s="81">
        <v>0</v>
      </c>
      <c r="BQ399" s="81">
        <v>0</v>
      </c>
      <c r="BR399" s="81">
        <v>0</v>
      </c>
      <c r="BS399" s="81">
        <v>0</v>
      </c>
      <c r="BT399"/>
      <c r="BU399" s="80">
        <v>0</v>
      </c>
      <c r="BV399" s="80">
        <v>0</v>
      </c>
      <c r="BW399" s="80">
        <v>0</v>
      </c>
      <c r="BX399" s="80">
        <v>0</v>
      </c>
      <c r="BY399" s="80">
        <v>0</v>
      </c>
      <c r="BZ399" s="80">
        <v>0</v>
      </c>
      <c r="CA399" s="80">
        <v>0</v>
      </c>
      <c r="CB399" s="80">
        <v>0</v>
      </c>
      <c r="CC399" s="80">
        <v>0</v>
      </c>
    </row>
    <row r="400" spans="1:81">
      <c r="A400" s="80" t="s">
        <v>2306</v>
      </c>
      <c r="B400" s="80">
        <v>250</v>
      </c>
      <c r="C400" s="80">
        <v>12</v>
      </c>
      <c r="D400" s="80">
        <v>15</v>
      </c>
      <c r="E400" s="80">
        <v>2015</v>
      </c>
      <c r="F400" s="80" t="s">
        <v>91</v>
      </c>
      <c r="G400" s="80" t="s">
        <v>1680</v>
      </c>
      <c r="H400" s="80" t="s">
        <v>1681</v>
      </c>
      <c r="I400" s="177"/>
      <c r="J400" s="81">
        <v>8.911086188674739</v>
      </c>
      <c r="K400" s="81">
        <v>0.76323381463162021</v>
      </c>
      <c r="L400" s="81">
        <v>2.2201960373463145</v>
      </c>
      <c r="M400" s="81">
        <v>10.657000511247492</v>
      </c>
      <c r="N400" s="81">
        <v>22.365233064683576</v>
      </c>
      <c r="O400" s="81">
        <v>6.4561946267598609</v>
      </c>
      <c r="P400" s="81">
        <v>5.0604729503245567</v>
      </c>
      <c r="Q400" s="81">
        <v>0.58380297697891281</v>
      </c>
      <c r="R400" s="81">
        <v>0.43355976838861182</v>
      </c>
      <c r="S400" s="81">
        <v>0.8559986490448378</v>
      </c>
      <c r="T400" s="82"/>
      <c r="U400" s="81">
        <v>355615</v>
      </c>
      <c r="V400" s="81">
        <v>236</v>
      </c>
      <c r="W400" s="81">
        <v>46</v>
      </c>
      <c r="X400" s="81">
        <v>1760</v>
      </c>
      <c r="Y400" s="81">
        <v>4277</v>
      </c>
      <c r="Z400" s="81">
        <v>3751</v>
      </c>
      <c r="AA400" s="81">
        <v>1007</v>
      </c>
      <c r="AB400" s="81">
        <v>8035</v>
      </c>
      <c r="AC400" s="81">
        <v>74270</v>
      </c>
      <c r="AD400" s="81">
        <v>0.8559986490448378</v>
      </c>
      <c r="AE400" s="82"/>
      <c r="AF400" s="81">
        <v>2744387.8415589831</v>
      </c>
      <c r="AG400" s="81">
        <v>508481.53108032688</v>
      </c>
      <c r="AH400" s="81">
        <v>287075.48693001689</v>
      </c>
      <c r="AI400" s="81">
        <v>11193742.849029647</v>
      </c>
      <c r="AJ400" s="81">
        <v>17653551.503167715</v>
      </c>
      <c r="AK400" s="81">
        <v>0</v>
      </c>
      <c r="AL400" s="81">
        <v>0</v>
      </c>
      <c r="AM400" s="81">
        <v>1101163.0444426902</v>
      </c>
      <c r="AN400" s="81">
        <v>0</v>
      </c>
      <c r="AO400" s="81">
        <v>0</v>
      </c>
      <c r="AP400" s="82"/>
      <c r="AQ400" s="81">
        <v>3</v>
      </c>
      <c r="AR400" s="81">
        <v>0</v>
      </c>
      <c r="AS400" s="81">
        <v>2</v>
      </c>
      <c r="AT400" s="81">
        <v>0</v>
      </c>
      <c r="AU400" s="81">
        <v>0</v>
      </c>
      <c r="AV400" s="81">
        <v>0</v>
      </c>
      <c r="AW400" s="81" t="s">
        <v>564</v>
      </c>
      <c r="AX400" s="82"/>
      <c r="AY400" s="81">
        <v>10.9</v>
      </c>
      <c r="AZ400" s="81">
        <v>0</v>
      </c>
      <c r="BA400" s="81">
        <v>809.8</v>
      </c>
      <c r="BB400" s="81">
        <v>0</v>
      </c>
      <c r="BC400" s="81">
        <v>0</v>
      </c>
      <c r="BD400" s="81">
        <v>0</v>
      </c>
      <c r="BE400" s="81" t="s">
        <v>564</v>
      </c>
      <c r="BF400" s="82"/>
      <c r="BG400" s="81">
        <v>0</v>
      </c>
      <c r="BH400" s="81">
        <v>0</v>
      </c>
      <c r="BI400" s="81">
        <v>0</v>
      </c>
      <c r="BJ400" s="81">
        <v>0</v>
      </c>
      <c r="BK400" s="81">
        <v>0</v>
      </c>
      <c r="BL400" s="81">
        <v>0</v>
      </c>
      <c r="BM400" s="82"/>
      <c r="BN400" s="81">
        <v>0</v>
      </c>
      <c r="BO400" s="81">
        <v>0</v>
      </c>
      <c r="BP400" s="81">
        <v>0</v>
      </c>
      <c r="BQ400" s="81">
        <v>0</v>
      </c>
      <c r="BR400" s="81">
        <v>0</v>
      </c>
      <c r="BS400" s="81">
        <v>0</v>
      </c>
      <c r="BT400"/>
      <c r="BU400" s="80">
        <v>0</v>
      </c>
      <c r="BV400" s="80">
        <v>0</v>
      </c>
      <c r="BW400" s="80">
        <v>0</v>
      </c>
      <c r="BX400" s="80">
        <v>0</v>
      </c>
      <c r="BY400" s="80">
        <v>0</v>
      </c>
      <c r="BZ400" s="80">
        <v>0</v>
      </c>
      <c r="CA400" s="80">
        <v>0</v>
      </c>
      <c r="CB400" s="80">
        <v>0</v>
      </c>
      <c r="CC400" s="80">
        <v>0</v>
      </c>
    </row>
    <row r="401" spans="1:81">
      <c r="A401" s="80" t="s">
        <v>2307</v>
      </c>
      <c r="B401" s="80">
        <v>251</v>
      </c>
      <c r="C401" s="80">
        <v>13</v>
      </c>
      <c r="D401" s="80">
        <v>15</v>
      </c>
      <c r="E401" s="80">
        <v>2016</v>
      </c>
      <c r="F401" s="80" t="s">
        <v>92</v>
      </c>
      <c r="G401" s="80" t="s">
        <v>1680</v>
      </c>
      <c r="H401" s="80" t="s">
        <v>1681</v>
      </c>
      <c r="I401" s="177"/>
      <c r="J401" s="81">
        <v>10.612249050565735</v>
      </c>
      <c r="K401" s="81">
        <v>0.71994171052877964</v>
      </c>
      <c r="L401" s="81">
        <v>2.3874837545446632</v>
      </c>
      <c r="M401" s="81">
        <v>9.1371420065586122</v>
      </c>
      <c r="N401" s="81">
        <v>22.366405014961</v>
      </c>
      <c r="O401" s="81">
        <v>6.4066991298129521</v>
      </c>
      <c r="P401" s="81">
        <v>4.9753312604781756</v>
      </c>
      <c r="Q401" s="81">
        <v>0.55043539304522826</v>
      </c>
      <c r="R401" s="81">
        <v>0.40350606355579444</v>
      </c>
      <c r="S401" s="81">
        <v>1.2301408483394427</v>
      </c>
      <c r="T401" s="82"/>
      <c r="U401" s="81">
        <v>403118</v>
      </c>
      <c r="V401" s="81">
        <v>236</v>
      </c>
      <c r="W401" s="81">
        <v>46</v>
      </c>
      <c r="X401" s="81">
        <v>1760</v>
      </c>
      <c r="Y401" s="81">
        <v>4206</v>
      </c>
      <c r="Z401" s="81">
        <v>3768</v>
      </c>
      <c r="AA401" s="81">
        <v>1024</v>
      </c>
      <c r="AB401" s="81">
        <v>7793</v>
      </c>
      <c r="AC401" s="81">
        <v>68914.863751444063</v>
      </c>
      <c r="AD401" s="81">
        <v>1.2301408483394429</v>
      </c>
      <c r="AE401" s="82"/>
      <c r="AF401" s="81">
        <v>3325520.2861229191</v>
      </c>
      <c r="AG401" s="81">
        <v>484686.88905599777</v>
      </c>
      <c r="AH401" s="81">
        <v>243310.62099089121</v>
      </c>
      <c r="AI401" s="81">
        <v>11173587.14423083</v>
      </c>
      <c r="AJ401" s="81">
        <v>18069797.016664039</v>
      </c>
      <c r="AK401" s="81">
        <v>0</v>
      </c>
      <c r="AL401" s="81">
        <v>0</v>
      </c>
      <c r="AM401" s="81">
        <v>1068827.6892180941</v>
      </c>
      <c r="AN401" s="81">
        <v>0</v>
      </c>
      <c r="AO401" s="81">
        <v>0</v>
      </c>
      <c r="AP401" s="82"/>
      <c r="AQ401" s="81">
        <v>3</v>
      </c>
      <c r="AR401" s="81">
        <v>0</v>
      </c>
      <c r="AS401" s="81">
        <v>4</v>
      </c>
      <c r="AT401" s="81">
        <v>0</v>
      </c>
      <c r="AU401" s="81">
        <v>0</v>
      </c>
      <c r="AV401" s="81">
        <v>0</v>
      </c>
      <c r="AW401" s="81" t="s">
        <v>564</v>
      </c>
      <c r="AX401" s="82"/>
      <c r="AY401" s="81">
        <v>10.9</v>
      </c>
      <c r="AZ401" s="81">
        <v>0</v>
      </c>
      <c r="BA401" s="81">
        <v>829.4</v>
      </c>
      <c r="BB401" s="81">
        <v>0</v>
      </c>
      <c r="BC401" s="81">
        <v>0</v>
      </c>
      <c r="BD401" s="81">
        <v>0</v>
      </c>
      <c r="BE401" s="81" t="s">
        <v>564</v>
      </c>
      <c r="BF401" s="82"/>
      <c r="BG401" s="81">
        <v>0</v>
      </c>
      <c r="BH401" s="81">
        <v>0</v>
      </c>
      <c r="BI401" s="81">
        <v>0</v>
      </c>
      <c r="BJ401" s="81">
        <v>0</v>
      </c>
      <c r="BK401" s="81">
        <v>0</v>
      </c>
      <c r="BL401" s="81">
        <v>0</v>
      </c>
      <c r="BM401" s="82"/>
      <c r="BN401" s="81">
        <v>0</v>
      </c>
      <c r="BO401" s="81">
        <v>0</v>
      </c>
      <c r="BP401" s="81">
        <v>0</v>
      </c>
      <c r="BQ401" s="81">
        <v>0</v>
      </c>
      <c r="BR401" s="81">
        <v>0</v>
      </c>
      <c r="BS401" s="81">
        <v>0</v>
      </c>
      <c r="BT401"/>
      <c r="BU401" s="80">
        <v>0</v>
      </c>
      <c r="BV401" s="80">
        <v>0</v>
      </c>
      <c r="BW401" s="80">
        <v>0</v>
      </c>
      <c r="BX401" s="80">
        <v>0</v>
      </c>
      <c r="BY401" s="80">
        <v>0</v>
      </c>
      <c r="BZ401" s="80">
        <v>0</v>
      </c>
      <c r="CA401" s="80">
        <v>0</v>
      </c>
      <c r="CB401" s="80">
        <v>0</v>
      </c>
      <c r="CC401" s="80">
        <v>0</v>
      </c>
    </row>
    <row r="402" spans="1:81">
      <c r="A402" s="80" t="s">
        <v>2308</v>
      </c>
      <c r="B402" s="80">
        <v>252</v>
      </c>
      <c r="C402" s="80">
        <v>14</v>
      </c>
      <c r="D402" s="80">
        <v>15</v>
      </c>
      <c r="E402" s="80">
        <v>2017</v>
      </c>
      <c r="F402" s="80" t="s">
        <v>71</v>
      </c>
      <c r="G402" s="80" t="s">
        <v>1680</v>
      </c>
      <c r="H402" s="80" t="s">
        <v>1681</v>
      </c>
      <c r="I402" s="177"/>
      <c r="J402" s="81">
        <v>11.093832126164381</v>
      </c>
      <c r="K402" s="81">
        <v>0.7356726327164762</v>
      </c>
      <c r="L402" s="81">
        <v>2.1552055915072246</v>
      </c>
      <c r="M402" s="81">
        <v>9.161720648884037</v>
      </c>
      <c r="N402" s="81">
        <v>21.579799368851635</v>
      </c>
      <c r="O402" s="81">
        <v>6.2536532027716332</v>
      </c>
      <c r="P402" s="81">
        <v>4.818287778264156</v>
      </c>
      <c r="Q402" s="81">
        <v>0.51491866718662527</v>
      </c>
      <c r="R402" s="81">
        <v>0.41897705622877218</v>
      </c>
      <c r="S402" s="81">
        <v>0.89407395369171716</v>
      </c>
      <c r="T402" s="82"/>
      <c r="U402" s="81">
        <v>414660.99999999988</v>
      </c>
      <c r="V402" s="81">
        <v>236</v>
      </c>
      <c r="W402" s="81">
        <v>46</v>
      </c>
      <c r="X402" s="81">
        <v>1760</v>
      </c>
      <c r="Y402" s="81">
        <v>4147</v>
      </c>
      <c r="Z402" s="81">
        <v>3739</v>
      </c>
      <c r="AA402" s="81">
        <v>998</v>
      </c>
      <c r="AB402" s="81">
        <v>7539</v>
      </c>
      <c r="AC402" s="81">
        <v>72976.999999999971</v>
      </c>
      <c r="AD402" s="81">
        <v>0.89407395369171716</v>
      </c>
      <c r="AE402" s="82"/>
      <c r="AF402" s="81">
        <v>3361355.4291396309</v>
      </c>
      <c r="AG402" s="81">
        <v>486095.17015782028</v>
      </c>
      <c r="AH402" s="81">
        <v>297229.66657638201</v>
      </c>
      <c r="AI402" s="81">
        <v>10897145.564914189</v>
      </c>
      <c r="AJ402" s="81">
        <v>15613128.29651022</v>
      </c>
      <c r="AK402" s="81">
        <v>0</v>
      </c>
      <c r="AL402" s="81">
        <v>0</v>
      </c>
      <c r="AM402" s="81">
        <v>1035608.92472056</v>
      </c>
      <c r="AN402" s="81">
        <v>0</v>
      </c>
      <c r="AO402" s="81">
        <v>0</v>
      </c>
      <c r="AP402" s="82"/>
      <c r="AQ402" s="81">
        <v>4</v>
      </c>
      <c r="AR402" s="81">
        <v>0</v>
      </c>
      <c r="AS402" s="81">
        <v>12</v>
      </c>
      <c r="AT402" s="81">
        <v>0</v>
      </c>
      <c r="AU402" s="81">
        <v>0</v>
      </c>
      <c r="AV402" s="81">
        <v>0</v>
      </c>
      <c r="AW402" s="81" t="s">
        <v>564</v>
      </c>
      <c r="AX402" s="82"/>
      <c r="AY402" s="81">
        <v>20.5</v>
      </c>
      <c r="AZ402" s="81">
        <v>0</v>
      </c>
      <c r="BA402" s="81">
        <v>987.80000000000007</v>
      </c>
      <c r="BB402" s="81">
        <v>0</v>
      </c>
      <c r="BC402" s="81">
        <v>0</v>
      </c>
      <c r="BD402" s="81">
        <v>0</v>
      </c>
      <c r="BE402" s="81" t="s">
        <v>564</v>
      </c>
      <c r="BF402" s="82"/>
      <c r="BG402" s="81">
        <v>0</v>
      </c>
      <c r="BH402" s="81">
        <v>0</v>
      </c>
      <c r="BI402" s="81">
        <v>0</v>
      </c>
      <c r="BJ402" s="81">
        <v>0</v>
      </c>
      <c r="BK402" s="81">
        <v>0</v>
      </c>
      <c r="BL402" s="81">
        <v>0</v>
      </c>
      <c r="BM402" s="82"/>
      <c r="BN402" s="81">
        <v>0</v>
      </c>
      <c r="BO402" s="81">
        <v>0</v>
      </c>
      <c r="BP402" s="81">
        <v>0</v>
      </c>
      <c r="BQ402" s="81">
        <v>0</v>
      </c>
      <c r="BR402" s="81">
        <v>0</v>
      </c>
      <c r="BS402" s="81">
        <v>0</v>
      </c>
      <c r="BT402"/>
      <c r="BU402" s="80">
        <v>0</v>
      </c>
      <c r="BV402" s="80">
        <v>0</v>
      </c>
      <c r="BW402" s="80">
        <v>0</v>
      </c>
      <c r="BX402" s="80">
        <v>0</v>
      </c>
      <c r="BY402" s="80">
        <v>0</v>
      </c>
      <c r="BZ402" s="80">
        <v>0</v>
      </c>
      <c r="CA402" s="80">
        <v>0</v>
      </c>
      <c r="CB402" s="80">
        <v>0</v>
      </c>
      <c r="CC402" s="80">
        <v>0</v>
      </c>
    </row>
    <row r="403" spans="1:81">
      <c r="A403" s="80" t="s">
        <v>2309</v>
      </c>
      <c r="B403" s="80">
        <v>253</v>
      </c>
      <c r="C403" s="80">
        <v>15</v>
      </c>
      <c r="D403" s="80">
        <v>15</v>
      </c>
      <c r="E403" s="80">
        <v>2018</v>
      </c>
      <c r="F403" s="80" t="s">
        <v>93</v>
      </c>
      <c r="G403" s="80" t="s">
        <v>1680</v>
      </c>
      <c r="H403" s="80" t="s">
        <v>1681</v>
      </c>
      <c r="I403" s="177"/>
      <c r="J403" s="81">
        <v>9.2827611839501607</v>
      </c>
      <c r="K403" s="81">
        <v>0.68471196109931221</v>
      </c>
      <c r="L403" s="81">
        <v>1.9771235321340102</v>
      </c>
      <c r="M403" s="81">
        <v>9.206906954897498</v>
      </c>
      <c r="N403" s="81">
        <v>19.523206850894059</v>
      </c>
      <c r="O403" s="81">
        <v>6.0524634096431171</v>
      </c>
      <c r="P403" s="81">
        <v>4.7368662018866603</v>
      </c>
      <c r="Q403" s="81">
        <v>0.45994550011524493</v>
      </c>
      <c r="R403" s="81">
        <v>0.38409451973144554</v>
      </c>
      <c r="S403" s="81">
        <v>1.0453181008300916</v>
      </c>
      <c r="T403" s="82"/>
      <c r="U403" s="81">
        <v>362540</v>
      </c>
      <c r="V403" s="81">
        <v>236</v>
      </c>
      <c r="W403" s="81">
        <v>46</v>
      </c>
      <c r="X403" s="81">
        <v>1760</v>
      </c>
      <c r="Y403" s="81">
        <v>4075</v>
      </c>
      <c r="Z403" s="81">
        <v>3688</v>
      </c>
      <c r="AA403" s="81">
        <v>991</v>
      </c>
      <c r="AB403" s="81">
        <v>7257</v>
      </c>
      <c r="AC403" s="81">
        <v>66639</v>
      </c>
      <c r="AD403" s="81">
        <v>1.045318100830092</v>
      </c>
      <c r="AE403" s="82"/>
      <c r="AF403" s="81">
        <v>2950087.1916702101</v>
      </c>
      <c r="AG403" s="81">
        <v>439799.84439774859</v>
      </c>
      <c r="AH403" s="81">
        <v>280138.99732072512</v>
      </c>
      <c r="AI403" s="81">
        <v>11139108.667559311</v>
      </c>
      <c r="AJ403" s="81">
        <v>14869175.12388806</v>
      </c>
      <c r="AK403" s="81">
        <v>0</v>
      </c>
      <c r="AL403" s="81">
        <v>0</v>
      </c>
      <c r="AM403" s="81">
        <v>998934.11043443577</v>
      </c>
      <c r="AN403" s="81">
        <v>0</v>
      </c>
      <c r="AO403" s="81">
        <v>0</v>
      </c>
      <c r="AP403" s="82"/>
      <c r="AQ403" s="81">
        <v>4</v>
      </c>
      <c r="AR403" s="81">
        <v>1</v>
      </c>
      <c r="AS403" s="81">
        <v>39</v>
      </c>
      <c r="AT403" s="81">
        <v>0</v>
      </c>
      <c r="AU403" s="81">
        <v>0</v>
      </c>
      <c r="AV403" s="81">
        <v>0</v>
      </c>
      <c r="AW403" s="81" t="s">
        <v>564</v>
      </c>
      <c r="AX403" s="82"/>
      <c r="AY403" s="81">
        <v>20.399999999999999</v>
      </c>
      <c r="AZ403" s="81">
        <v>1980</v>
      </c>
      <c r="BA403" s="81">
        <v>1502</v>
      </c>
      <c r="BB403" s="81">
        <v>0</v>
      </c>
      <c r="BC403" s="81">
        <v>0</v>
      </c>
      <c r="BD403" s="81">
        <v>0</v>
      </c>
      <c r="BE403" s="81" t="s">
        <v>564</v>
      </c>
      <c r="BF403" s="82"/>
      <c r="BG403" s="81">
        <v>0</v>
      </c>
      <c r="BH403" s="81">
        <v>0</v>
      </c>
      <c r="BI403" s="81">
        <v>0</v>
      </c>
      <c r="BJ403" s="81">
        <v>0</v>
      </c>
      <c r="BK403" s="81">
        <v>0</v>
      </c>
      <c r="BL403" s="81">
        <v>0</v>
      </c>
      <c r="BM403" s="82"/>
      <c r="BN403" s="81">
        <v>0</v>
      </c>
      <c r="BO403" s="81">
        <v>0</v>
      </c>
      <c r="BP403" s="81">
        <v>0</v>
      </c>
      <c r="BQ403" s="81">
        <v>0</v>
      </c>
      <c r="BR403" s="81">
        <v>0</v>
      </c>
      <c r="BS403" s="81">
        <v>0</v>
      </c>
      <c r="BT403"/>
      <c r="BU403" s="80">
        <v>0</v>
      </c>
      <c r="BV403" s="80">
        <v>0</v>
      </c>
      <c r="BW403" s="80">
        <v>0</v>
      </c>
      <c r="BX403" s="80">
        <v>0</v>
      </c>
      <c r="BY403" s="80">
        <v>0</v>
      </c>
      <c r="BZ403" s="80">
        <v>0</v>
      </c>
      <c r="CA403" s="80">
        <v>0</v>
      </c>
      <c r="CB403" s="80">
        <v>0</v>
      </c>
      <c r="CC403" s="80">
        <v>0</v>
      </c>
    </row>
    <row r="404" spans="1:81">
      <c r="A404" s="80" t="s">
        <v>2310</v>
      </c>
      <c r="B404" s="80">
        <v>254</v>
      </c>
      <c r="C404" s="80">
        <v>16</v>
      </c>
      <c r="D404" s="80">
        <v>15</v>
      </c>
      <c r="E404" s="80">
        <v>2019</v>
      </c>
      <c r="F404" s="80" t="s">
        <v>73</v>
      </c>
      <c r="G404" s="80" t="s">
        <v>1680</v>
      </c>
      <c r="H404" s="80" t="s">
        <v>1681</v>
      </c>
      <c r="I404" s="177"/>
      <c r="J404" s="81">
        <v>11.078325141083138</v>
      </c>
      <c r="K404" s="81">
        <v>0.63536228098715519</v>
      </c>
      <c r="L404" s="81">
        <v>1.9859817201743755</v>
      </c>
      <c r="M404" s="81">
        <v>8.2594315528484792</v>
      </c>
      <c r="N404" s="81">
        <v>19.19685413320493</v>
      </c>
      <c r="O404" s="81">
        <v>5.7932955763439145</v>
      </c>
      <c r="P404" s="81">
        <v>4.4210235068681705</v>
      </c>
      <c r="Q404" s="81">
        <v>0.43171469428585835</v>
      </c>
      <c r="R404" s="81">
        <v>0.53336767490539272</v>
      </c>
      <c r="S404" s="81">
        <v>0.84910800340921189</v>
      </c>
      <c r="T404" s="82"/>
      <c r="U404" s="81">
        <v>455143</v>
      </c>
      <c r="V404" s="81">
        <v>236</v>
      </c>
      <c r="W404" s="81">
        <v>46</v>
      </c>
      <c r="X404" s="81">
        <v>1760</v>
      </c>
      <c r="Y404" s="81">
        <v>3958</v>
      </c>
      <c r="Z404" s="81">
        <v>3627</v>
      </c>
      <c r="AA404" s="81">
        <v>918</v>
      </c>
      <c r="AB404" s="81">
        <v>6996</v>
      </c>
      <c r="AC404" s="81">
        <v>94053</v>
      </c>
      <c r="AD404" s="81">
        <v>0.84910800340921189</v>
      </c>
      <c r="AE404" s="82"/>
      <c r="AF404" s="81">
        <v>3634239.5290997829</v>
      </c>
      <c r="AG404" s="81">
        <v>439669.60732093902</v>
      </c>
      <c r="AH404" s="81">
        <v>302466.438985279</v>
      </c>
      <c r="AI404" s="81">
        <v>10915401.77853523</v>
      </c>
      <c r="AJ404" s="81">
        <v>14688386.105883893</v>
      </c>
      <c r="AK404" s="81">
        <v>0</v>
      </c>
      <c r="AL404" s="81">
        <v>0</v>
      </c>
      <c r="AM404" s="81">
        <v>952802.53414019709</v>
      </c>
      <c r="AN404" s="81">
        <v>0</v>
      </c>
      <c r="AO404" s="81">
        <v>0</v>
      </c>
      <c r="AP404" s="82"/>
      <c r="AQ404" s="81">
        <v>4</v>
      </c>
      <c r="AR404" s="81">
        <v>1</v>
      </c>
      <c r="AS404" s="81">
        <v>55</v>
      </c>
      <c r="AT404" s="81">
        <v>0</v>
      </c>
      <c r="AU404" s="81">
        <v>0</v>
      </c>
      <c r="AV404" s="81">
        <v>0</v>
      </c>
      <c r="AW404" s="81" t="s">
        <v>564</v>
      </c>
      <c r="AX404" s="82"/>
      <c r="AY404" s="81">
        <v>20.5</v>
      </c>
      <c r="AZ404" s="81">
        <v>1980</v>
      </c>
      <c r="BA404" s="81">
        <v>42597.7</v>
      </c>
      <c r="BB404" s="81">
        <v>0</v>
      </c>
      <c r="BC404" s="81">
        <v>0</v>
      </c>
      <c r="BD404" s="81">
        <v>0</v>
      </c>
      <c r="BE404" s="81" t="s">
        <v>564</v>
      </c>
      <c r="BF404" s="82"/>
      <c r="BG404" s="81">
        <v>0</v>
      </c>
      <c r="BH404" s="81">
        <v>0</v>
      </c>
      <c r="BI404" s="81">
        <v>0</v>
      </c>
      <c r="BJ404" s="81">
        <v>0</v>
      </c>
      <c r="BK404" s="81">
        <v>0</v>
      </c>
      <c r="BL404" s="81">
        <v>0</v>
      </c>
      <c r="BM404" s="82"/>
      <c r="BN404" s="81">
        <v>0</v>
      </c>
      <c r="BO404" s="81">
        <v>0</v>
      </c>
      <c r="BP404" s="81">
        <v>0</v>
      </c>
      <c r="BQ404" s="81">
        <v>0</v>
      </c>
      <c r="BR404" s="81">
        <v>0</v>
      </c>
      <c r="BS404" s="81">
        <v>0</v>
      </c>
      <c r="BT404"/>
      <c r="BU404" s="80">
        <v>0</v>
      </c>
      <c r="BV404" s="80">
        <v>0</v>
      </c>
      <c r="BW404" s="80">
        <v>0</v>
      </c>
      <c r="BX404" s="80">
        <v>0</v>
      </c>
      <c r="BY404" s="80">
        <v>0</v>
      </c>
      <c r="BZ404" s="80">
        <v>0</v>
      </c>
      <c r="CA404" s="80">
        <v>0</v>
      </c>
      <c r="CB404" s="80">
        <v>0</v>
      </c>
      <c r="CC404" s="80">
        <v>0</v>
      </c>
    </row>
    <row r="405" spans="1:81">
      <c r="A405" s="80" t="s">
        <v>2311</v>
      </c>
      <c r="B405" s="80">
        <v>255</v>
      </c>
      <c r="C405" s="80">
        <v>17</v>
      </c>
      <c r="D405" s="80">
        <v>15</v>
      </c>
      <c r="E405" s="80">
        <v>2020</v>
      </c>
      <c r="F405" s="80" t="s">
        <v>218</v>
      </c>
      <c r="G405" s="80" t="s">
        <v>1680</v>
      </c>
      <c r="H405" s="80" t="s">
        <v>1681</v>
      </c>
      <c r="I405" s="177"/>
      <c r="J405" s="81">
        <v>13.63688296742421</v>
      </c>
      <c r="K405" s="81">
        <v>0.58198166967760412</v>
      </c>
      <c r="L405" s="81">
        <v>3.6926736608679707</v>
      </c>
      <c r="M405" s="81">
        <v>7.2876125384445336</v>
      </c>
      <c r="N405" s="81">
        <v>17.239366443119795</v>
      </c>
      <c r="O405" s="81">
        <v>5.0043755570682125</v>
      </c>
      <c r="P405" s="81">
        <v>4.1444679354858227</v>
      </c>
      <c r="Q405" s="81">
        <v>0.39817829411549338</v>
      </c>
      <c r="R405" s="81">
        <v>0.5647644716268504</v>
      </c>
      <c r="S405" s="81">
        <v>0.96713958342177364</v>
      </c>
      <c r="T405" s="82"/>
      <c r="U405" s="81">
        <v>635103</v>
      </c>
      <c r="V405" s="81">
        <v>200</v>
      </c>
      <c r="W405" s="81">
        <v>76</v>
      </c>
      <c r="X405" s="81">
        <v>1633</v>
      </c>
      <c r="Y405" s="81">
        <v>3878</v>
      </c>
      <c r="Z405" s="81">
        <v>3576</v>
      </c>
      <c r="AA405" s="81">
        <v>935</v>
      </c>
      <c r="AB405" s="81">
        <v>6753</v>
      </c>
      <c r="AC405" s="81">
        <v>100109</v>
      </c>
      <c r="AD405" s="81">
        <v>0.96713958342177364</v>
      </c>
      <c r="AE405" s="82"/>
      <c r="AF405" s="81">
        <v>4958825.4351811204</v>
      </c>
      <c r="AG405" s="81">
        <v>372876.00258780725</v>
      </c>
      <c r="AH405" s="81">
        <v>541524.27080538636</v>
      </c>
      <c r="AI405" s="81">
        <v>9376166.14761905</v>
      </c>
      <c r="AJ405" s="81">
        <v>14692265.34989023</v>
      </c>
      <c r="AK405" s="81"/>
      <c r="AL405" s="81"/>
      <c r="AM405" s="81">
        <v>881341.52739484981</v>
      </c>
      <c r="AN405" s="81"/>
      <c r="AO405" s="81"/>
      <c r="AP405" s="82"/>
      <c r="AQ405" s="81">
        <v>4</v>
      </c>
      <c r="AR405" s="81">
        <v>1</v>
      </c>
      <c r="AS405" s="81">
        <v>69</v>
      </c>
      <c r="AT405" s="81">
        <v>0</v>
      </c>
      <c r="AU405" s="81">
        <v>0</v>
      </c>
      <c r="AV405" s="81">
        <v>0</v>
      </c>
      <c r="AW405" s="81">
        <v>69</v>
      </c>
      <c r="AX405" s="82"/>
      <c r="AY405" s="81">
        <v>20.5</v>
      </c>
      <c r="AZ405" s="81">
        <v>1980</v>
      </c>
      <c r="BA405" s="81">
        <v>42091.7</v>
      </c>
      <c r="BB405" s="81">
        <v>0</v>
      </c>
      <c r="BC405" s="81">
        <v>0</v>
      </c>
      <c r="BD405" s="81">
        <v>0</v>
      </c>
      <c r="BE405" s="81">
        <v>42091.7</v>
      </c>
      <c r="BF405" s="82"/>
      <c r="BG405" s="81">
        <v>0</v>
      </c>
      <c r="BH405" s="81">
        <v>0</v>
      </c>
      <c r="BI405" s="81">
        <v>0</v>
      </c>
      <c r="BJ405" s="81">
        <v>0</v>
      </c>
      <c r="BK405" s="81">
        <v>0</v>
      </c>
      <c r="BL405" s="81">
        <v>0</v>
      </c>
      <c r="BM405" s="82"/>
      <c r="BN405" s="81">
        <v>0</v>
      </c>
      <c r="BO405" s="81">
        <v>0</v>
      </c>
      <c r="BP405" s="81">
        <v>0</v>
      </c>
      <c r="BQ405" s="81">
        <v>0</v>
      </c>
      <c r="BR405" s="81">
        <v>0</v>
      </c>
      <c r="BS405" s="81">
        <v>0</v>
      </c>
      <c r="BT405"/>
      <c r="BU405" s="80">
        <v>0</v>
      </c>
      <c r="BV405" s="80">
        <v>0</v>
      </c>
      <c r="BW405" s="80">
        <v>0</v>
      </c>
      <c r="BX405" s="80">
        <v>0</v>
      </c>
      <c r="BY405" s="80">
        <v>0</v>
      </c>
      <c r="BZ405" s="80">
        <v>0</v>
      </c>
      <c r="CA405" s="80">
        <v>0</v>
      </c>
      <c r="CB405" s="80">
        <v>0</v>
      </c>
      <c r="CC405" s="80">
        <v>0</v>
      </c>
    </row>
    <row r="406" spans="1:81">
      <c r="A406" s="80" t="s">
        <v>1682</v>
      </c>
      <c r="B406" s="80">
        <v>255</v>
      </c>
      <c r="C406" s="80">
        <v>18</v>
      </c>
      <c r="D406" s="80">
        <v>15</v>
      </c>
      <c r="E406" s="80">
        <v>2021</v>
      </c>
      <c r="F406" s="80" t="s">
        <v>75</v>
      </c>
      <c r="G406" s="174" t="s">
        <v>1680</v>
      </c>
      <c r="H406" s="80" t="s">
        <v>1681</v>
      </c>
      <c r="I406" s="177"/>
      <c r="J406" s="81">
        <v>10.188136029326795</v>
      </c>
      <c r="K406" s="81">
        <v>0.56060989607859424</v>
      </c>
      <c r="L406" s="81">
        <v>3.3698931557988585</v>
      </c>
      <c r="M406" s="81">
        <v>7.3607203716328975</v>
      </c>
      <c r="N406" s="81">
        <v>15.877524239858834</v>
      </c>
      <c r="O406" s="81">
        <v>4.8098156959732474</v>
      </c>
      <c r="P406" s="81">
        <v>4.1407609316321405</v>
      </c>
      <c r="Q406" s="81">
        <v>0.38457815723602901</v>
      </c>
      <c r="R406" s="81">
        <v>0.5217283276993836</v>
      </c>
      <c r="S406" s="81">
        <v>0.74892744634659314</v>
      </c>
      <c r="T406" s="82"/>
      <c r="U406" s="81">
        <v>487265</v>
      </c>
      <c r="V406" s="81">
        <v>200</v>
      </c>
      <c r="W406" s="81">
        <v>76</v>
      </c>
      <c r="X406" s="81">
        <v>1633</v>
      </c>
      <c r="Y406" s="81">
        <v>3760</v>
      </c>
      <c r="Z406" s="81">
        <v>3539</v>
      </c>
      <c r="AA406" s="81">
        <v>911</v>
      </c>
      <c r="AB406" s="81">
        <v>6445</v>
      </c>
      <c r="AC406" s="81">
        <v>89637.999999999985</v>
      </c>
      <c r="AD406" s="81">
        <v>0.74892744634659314</v>
      </c>
      <c r="AE406" s="82"/>
      <c r="AF406" s="81">
        <v>3732240.1638165633</v>
      </c>
      <c r="AG406" s="81">
        <v>379314.98586229247</v>
      </c>
      <c r="AH406" s="81">
        <v>485508.02352976124</v>
      </c>
      <c r="AI406" s="81">
        <v>10230782.451614808</v>
      </c>
      <c r="AJ406" s="81">
        <v>13882291.114999946</v>
      </c>
      <c r="AK406" s="81">
        <v>0</v>
      </c>
      <c r="AL406" s="81">
        <v>0</v>
      </c>
      <c r="AM406" s="81">
        <v>845995.75692128984</v>
      </c>
      <c r="AN406" s="81">
        <v>0</v>
      </c>
      <c r="AO406" s="81">
        <v>0</v>
      </c>
      <c r="AP406" s="82"/>
      <c r="AQ406" s="81">
        <v>6</v>
      </c>
      <c r="AR406" s="81">
        <v>5</v>
      </c>
      <c r="AS406" s="81">
        <v>77</v>
      </c>
      <c r="AT406" s="81">
        <v>0</v>
      </c>
      <c r="AU406" s="81">
        <v>0</v>
      </c>
      <c r="AV406" s="81">
        <v>0</v>
      </c>
      <c r="AW406" s="81"/>
      <c r="AX406" s="82"/>
      <c r="AY406" s="81">
        <v>34.5</v>
      </c>
      <c r="AZ406" s="81">
        <v>2175.6999999999998</v>
      </c>
      <c r="BA406" s="81">
        <v>42245.3</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1679</v>
      </c>
      <c r="B407" s="80">
        <v>255</v>
      </c>
      <c r="C407" s="80">
        <v>19</v>
      </c>
      <c r="D407" s="80">
        <v>15</v>
      </c>
      <c r="E407" s="80">
        <v>2022</v>
      </c>
      <c r="F407" s="80" t="s">
        <v>568</v>
      </c>
      <c r="G407" s="174" t="s">
        <v>1680</v>
      </c>
      <c r="H407" s="80" t="s">
        <v>1681</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6</v>
      </c>
      <c r="AR407" s="81">
        <v>5</v>
      </c>
      <c r="AS407" s="81">
        <v>112</v>
      </c>
      <c r="AT407" s="81">
        <v>0</v>
      </c>
      <c r="AU407" s="81">
        <v>0</v>
      </c>
      <c r="AV407" s="81">
        <v>0</v>
      </c>
      <c r="AW407" s="81"/>
      <c r="AX407" s="82"/>
      <c r="AY407" s="81">
        <v>34.5</v>
      </c>
      <c r="AZ407" s="81">
        <v>2175.6999999999998</v>
      </c>
      <c r="BA407" s="81">
        <v>42923.1</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2312</v>
      </c>
      <c r="B408" s="80">
        <v>188</v>
      </c>
      <c r="C408" s="80">
        <v>1</v>
      </c>
      <c r="D408" s="80">
        <v>12</v>
      </c>
      <c r="E408" s="80">
        <v>1990</v>
      </c>
      <c r="F408" s="80" t="s">
        <v>562</v>
      </c>
      <c r="G408" s="80" t="s">
        <v>1817</v>
      </c>
      <c r="H408" s="80" t="s">
        <v>1818</v>
      </c>
      <c r="I408" s="177"/>
      <c r="J408" s="81">
        <v>39.812651865063167</v>
      </c>
      <c r="K408" s="81">
        <v>3.3994625305050978</v>
      </c>
      <c r="L408" s="81">
        <v>29.324970127191211</v>
      </c>
      <c r="M408" s="81">
        <v>8.2039621640826024</v>
      </c>
      <c r="N408" s="81">
        <v>15.785814365041702</v>
      </c>
      <c r="O408" s="81">
        <v>8.443718116555905</v>
      </c>
      <c r="P408" s="81">
        <v>13.944997126628294</v>
      </c>
      <c r="Q408" s="81">
        <v>0.63720224439758588</v>
      </c>
      <c r="R408" s="81">
        <v>14.768016276509778</v>
      </c>
      <c r="S408" s="81">
        <v>0.51888156677410902</v>
      </c>
      <c r="T408" s="82"/>
      <c r="U408" s="81">
        <v>1117798</v>
      </c>
      <c r="V408" s="81">
        <v>622</v>
      </c>
      <c r="W408" s="81">
        <v>343</v>
      </c>
      <c r="X408" s="81">
        <v>2751</v>
      </c>
      <c r="Y408" s="81">
        <v>3377</v>
      </c>
      <c r="Z408" s="81">
        <v>3473</v>
      </c>
      <c r="AA408" s="81">
        <v>3386</v>
      </c>
      <c r="AB408" s="81">
        <v>10346</v>
      </c>
      <c r="AC408" s="81">
        <v>2557847</v>
      </c>
      <c r="AD408" s="81">
        <v>0.51888156677410902</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2313</v>
      </c>
      <c r="B409" s="80">
        <v>189</v>
      </c>
      <c r="C409" s="80">
        <v>2</v>
      </c>
      <c r="D409" s="80">
        <v>12</v>
      </c>
      <c r="E409" s="80">
        <v>2005</v>
      </c>
      <c r="F409" s="80" t="s">
        <v>565</v>
      </c>
      <c r="G409" s="80" t="s">
        <v>1817</v>
      </c>
      <c r="H409" s="80" t="s">
        <v>1818</v>
      </c>
      <c r="I409" s="177"/>
      <c r="J409" s="81">
        <v>20.625230511841028</v>
      </c>
      <c r="K409" s="81">
        <v>1.5801370630110869</v>
      </c>
      <c r="L409" s="81">
        <v>30.743639592748412</v>
      </c>
      <c r="M409" s="81">
        <v>11.761292529427951</v>
      </c>
      <c r="N409" s="81">
        <v>16.995427934461276</v>
      </c>
      <c r="O409" s="81">
        <v>9.660352783796549</v>
      </c>
      <c r="P409" s="81">
        <v>12.471085499924866</v>
      </c>
      <c r="Q409" s="81">
        <v>0.50590141244704678</v>
      </c>
      <c r="R409" s="81">
        <v>5.5762875995055268</v>
      </c>
      <c r="S409" s="81">
        <v>1.2882652518852666</v>
      </c>
      <c r="T409" s="82"/>
      <c r="U409" s="81">
        <v>637018</v>
      </c>
      <c r="V409" s="81">
        <v>482</v>
      </c>
      <c r="W409" s="81">
        <v>273</v>
      </c>
      <c r="X409" s="81">
        <v>1910</v>
      </c>
      <c r="Y409" s="81">
        <v>3465</v>
      </c>
      <c r="Z409" s="81">
        <v>4598</v>
      </c>
      <c r="AA409" s="81">
        <v>2480</v>
      </c>
      <c r="AB409" s="81">
        <v>8587</v>
      </c>
      <c r="AC409" s="81">
        <v>986051</v>
      </c>
      <c r="AD409" s="81">
        <v>1.2882652518852666</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2314</v>
      </c>
      <c r="B410" s="80">
        <v>190</v>
      </c>
      <c r="C410" s="80">
        <v>3</v>
      </c>
      <c r="D410" s="80">
        <v>12</v>
      </c>
      <c r="E410" s="80">
        <v>2006</v>
      </c>
      <c r="F410" s="80" t="s">
        <v>566</v>
      </c>
      <c r="G410" s="80" t="s">
        <v>1817</v>
      </c>
      <c r="H410" s="80" t="s">
        <v>1818</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2315</v>
      </c>
      <c r="B411" s="80">
        <v>191</v>
      </c>
      <c r="C411" s="80">
        <v>4</v>
      </c>
      <c r="D411" s="80">
        <v>12</v>
      </c>
      <c r="E411" s="80">
        <v>2007</v>
      </c>
      <c r="F411" s="80" t="s">
        <v>567</v>
      </c>
      <c r="G411" s="80" t="s">
        <v>1817</v>
      </c>
      <c r="H411" s="80" t="s">
        <v>1818</v>
      </c>
      <c r="I411" s="177"/>
      <c r="J411" s="81">
        <v>23.24113941177259</v>
      </c>
      <c r="K411" s="81">
        <v>1.1090542253823439</v>
      </c>
      <c r="L411" s="81">
        <v>28.149604085253092</v>
      </c>
      <c r="M411" s="81">
        <v>11.784049956561933</v>
      </c>
      <c r="N411" s="81">
        <v>16.89211720846026</v>
      </c>
      <c r="O411" s="81">
        <v>9.1109123844916731</v>
      </c>
      <c r="P411" s="81">
        <v>12.16879286095409</v>
      </c>
      <c r="Q411" s="81">
        <v>0.51461788350071391</v>
      </c>
      <c r="R411" s="81">
        <v>3.4289212582112909</v>
      </c>
      <c r="S411" s="81">
        <v>1.0416209253565785</v>
      </c>
      <c r="T411" s="82"/>
      <c r="U411" s="81">
        <v>763244</v>
      </c>
      <c r="V411" s="81">
        <v>369</v>
      </c>
      <c r="W411" s="81">
        <v>343</v>
      </c>
      <c r="X411" s="81">
        <v>2397</v>
      </c>
      <c r="Y411" s="81">
        <v>3453</v>
      </c>
      <c r="Z411" s="81">
        <v>4508</v>
      </c>
      <c r="AA411" s="81">
        <v>2383</v>
      </c>
      <c r="AB411" s="81">
        <v>8273</v>
      </c>
      <c r="AC411" s="81">
        <v>623731</v>
      </c>
      <c r="AD411" s="81">
        <v>1.0416209253565785</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2316</v>
      </c>
      <c r="B412" s="80">
        <v>192</v>
      </c>
      <c r="C412" s="80">
        <v>5</v>
      </c>
      <c r="D412" s="80">
        <v>12</v>
      </c>
      <c r="E412" s="80">
        <v>2008</v>
      </c>
      <c r="F412" s="80" t="s">
        <v>84</v>
      </c>
      <c r="G412" s="80" t="s">
        <v>1817</v>
      </c>
      <c r="H412" s="80" t="s">
        <v>1818</v>
      </c>
      <c r="I412" s="177"/>
      <c r="J412" s="81">
        <v>19.199605062918785</v>
      </c>
      <c r="K412" s="81">
        <v>0.9733697304547777</v>
      </c>
      <c r="L412" s="81">
        <v>24.306120707241472</v>
      </c>
      <c r="M412" s="81">
        <v>13.788479563254432</v>
      </c>
      <c r="N412" s="81">
        <v>17.174020751921166</v>
      </c>
      <c r="O412" s="81">
        <v>8.815646037326017</v>
      </c>
      <c r="P412" s="81">
        <v>11.808078358114091</v>
      </c>
      <c r="Q412" s="81">
        <v>0.49944403210700666</v>
      </c>
      <c r="R412" s="81">
        <v>3.329379614188924</v>
      </c>
      <c r="S412" s="81">
        <v>0.61260873150510309</v>
      </c>
      <c r="T412" s="82"/>
      <c r="U412" s="81">
        <v>662480</v>
      </c>
      <c r="V412" s="81">
        <v>369</v>
      </c>
      <c r="W412" s="81">
        <v>343</v>
      </c>
      <c r="X412" s="81">
        <v>2397</v>
      </c>
      <c r="Y412" s="81">
        <v>3464</v>
      </c>
      <c r="Z412" s="81">
        <v>4515</v>
      </c>
      <c r="AA412" s="81">
        <v>2315</v>
      </c>
      <c r="AB412" s="81">
        <v>8161</v>
      </c>
      <c r="AC412" s="81">
        <v>628874</v>
      </c>
      <c r="AD412" s="81">
        <v>0.61260873150510309</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2317</v>
      </c>
      <c r="B413" s="80">
        <v>193</v>
      </c>
      <c r="C413" s="80">
        <v>6</v>
      </c>
      <c r="D413" s="80">
        <v>12</v>
      </c>
      <c r="E413" s="80">
        <v>2009</v>
      </c>
      <c r="F413" s="80" t="s">
        <v>85</v>
      </c>
      <c r="G413" s="80" t="s">
        <v>1817</v>
      </c>
      <c r="H413" s="80" t="s">
        <v>1818</v>
      </c>
      <c r="I413" s="177"/>
      <c r="J413" s="81">
        <v>18.04776912080024</v>
      </c>
      <c r="K413" s="81">
        <v>0.88735454091942789</v>
      </c>
      <c r="L413" s="81">
        <v>20.901749634753202</v>
      </c>
      <c r="M413" s="81">
        <v>10.626547134057144</v>
      </c>
      <c r="N413" s="81">
        <v>14.887538571805527</v>
      </c>
      <c r="O413" s="81">
        <v>9.0064886740431103</v>
      </c>
      <c r="P413" s="81">
        <v>11.497009216568943</v>
      </c>
      <c r="Q413" s="81">
        <v>0.47343982559854164</v>
      </c>
      <c r="R413" s="81">
        <v>3.2366968423002604</v>
      </c>
      <c r="S413" s="81">
        <v>0.46122934446774222</v>
      </c>
      <c r="T413" s="82"/>
      <c r="U413" s="81">
        <v>628876</v>
      </c>
      <c r="V413" s="81">
        <v>412</v>
      </c>
      <c r="W413" s="81">
        <v>338</v>
      </c>
      <c r="X413" s="81">
        <v>2333</v>
      </c>
      <c r="Y413" s="81">
        <v>3496</v>
      </c>
      <c r="Z413" s="81">
        <v>4553</v>
      </c>
      <c r="AA413" s="81">
        <v>2314</v>
      </c>
      <c r="AB413" s="81">
        <v>8121</v>
      </c>
      <c r="AC413" s="81">
        <v>596438</v>
      </c>
      <c r="AD413" s="81">
        <v>0.46122934446774222</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2318</v>
      </c>
      <c r="B414" s="80">
        <v>194</v>
      </c>
      <c r="C414" s="80">
        <v>7</v>
      </c>
      <c r="D414" s="80">
        <v>12</v>
      </c>
      <c r="E414" s="80">
        <v>2010</v>
      </c>
      <c r="F414" s="80" t="s">
        <v>86</v>
      </c>
      <c r="G414" s="80" t="s">
        <v>1817</v>
      </c>
      <c r="H414" s="80" t="s">
        <v>1818</v>
      </c>
      <c r="I414" s="177"/>
      <c r="J414" s="81">
        <v>16.841001450611337</v>
      </c>
      <c r="K414" s="81">
        <v>0.92542757416461974</v>
      </c>
      <c r="L414" s="81">
        <v>19.02899996150698</v>
      </c>
      <c r="M414" s="81">
        <v>9.5122417465717444</v>
      </c>
      <c r="N414" s="81">
        <v>14.742903475311113</v>
      </c>
      <c r="O414" s="81">
        <v>8.8722881714008697</v>
      </c>
      <c r="P414" s="81">
        <v>11.74052897299045</v>
      </c>
      <c r="Q414" s="81">
        <v>0.48934636340798549</v>
      </c>
      <c r="R414" s="81">
        <v>3.8314120979072253</v>
      </c>
      <c r="S414" s="81">
        <v>0.31532326655473608</v>
      </c>
      <c r="T414" s="82"/>
      <c r="U414" s="81">
        <v>656903</v>
      </c>
      <c r="V414" s="81">
        <v>412</v>
      </c>
      <c r="W414" s="81">
        <v>338</v>
      </c>
      <c r="X414" s="81">
        <v>2333</v>
      </c>
      <c r="Y414" s="81">
        <v>3521</v>
      </c>
      <c r="Z414" s="81">
        <v>4506</v>
      </c>
      <c r="AA414" s="81">
        <v>2304</v>
      </c>
      <c r="AB414" s="81">
        <v>8043</v>
      </c>
      <c r="AC414" s="81">
        <v>669074</v>
      </c>
      <c r="AD414" s="81">
        <v>0.31532326655473608</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2319</v>
      </c>
      <c r="B415" s="80">
        <v>195</v>
      </c>
      <c r="C415" s="80">
        <v>8</v>
      </c>
      <c r="D415" s="80">
        <v>12</v>
      </c>
      <c r="E415" s="80">
        <v>2011</v>
      </c>
      <c r="F415" s="80" t="s">
        <v>87</v>
      </c>
      <c r="G415" s="80" t="s">
        <v>1817</v>
      </c>
      <c r="H415" s="80" t="s">
        <v>1818</v>
      </c>
      <c r="I415" s="177"/>
      <c r="J415" s="81">
        <v>15.692972558773199</v>
      </c>
      <c r="K415" s="81">
        <v>1.2966961670152184</v>
      </c>
      <c r="L415" s="81">
        <v>17.755443509144659</v>
      </c>
      <c r="M415" s="81">
        <v>12.016635640035616</v>
      </c>
      <c r="N415" s="81">
        <v>17.695320290966475</v>
      </c>
      <c r="O415" s="81">
        <v>8.7144701814781946</v>
      </c>
      <c r="P415" s="81">
        <v>10.945987953451061</v>
      </c>
      <c r="Q415" s="81">
        <v>0.55384726806546603</v>
      </c>
      <c r="R415" s="81">
        <v>3.3275084630216805</v>
      </c>
      <c r="S415" s="81">
        <v>0.25414794823969389</v>
      </c>
      <c r="T415" s="82"/>
      <c r="U415" s="81">
        <v>576495</v>
      </c>
      <c r="V415" s="81">
        <v>412</v>
      </c>
      <c r="W415" s="81">
        <v>338</v>
      </c>
      <c r="X415" s="81">
        <v>2333</v>
      </c>
      <c r="Y415" s="81">
        <v>3511</v>
      </c>
      <c r="Z415" s="81">
        <v>4522</v>
      </c>
      <c r="AA415" s="81">
        <v>2212</v>
      </c>
      <c r="AB415" s="81">
        <v>7892</v>
      </c>
      <c r="AC415" s="81">
        <v>580117</v>
      </c>
      <c r="AD415" s="81">
        <v>0.25414794823969389</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9.23</v>
      </c>
      <c r="BJ415" s="81">
        <v>0</v>
      </c>
      <c r="BK415" s="81">
        <v>0</v>
      </c>
      <c r="BL415" s="81">
        <v>0</v>
      </c>
      <c r="BM415" s="82"/>
      <c r="BN415" s="81">
        <v>0</v>
      </c>
      <c r="BO415" s="81">
        <v>0</v>
      </c>
      <c r="BP415" s="81">
        <v>1</v>
      </c>
      <c r="BQ415" s="81">
        <v>0</v>
      </c>
      <c r="BR415" s="81">
        <v>0</v>
      </c>
      <c r="BS415" s="81">
        <v>0</v>
      </c>
      <c r="BT415"/>
      <c r="BU415" s="80">
        <v>9.23</v>
      </c>
      <c r="BV415" s="80">
        <v>0</v>
      </c>
      <c r="BW415" s="80">
        <v>0</v>
      </c>
      <c r="BX415" s="80">
        <v>0</v>
      </c>
      <c r="BY415" s="80">
        <v>0</v>
      </c>
      <c r="BZ415" s="80">
        <v>0</v>
      </c>
      <c r="CA415" s="80">
        <v>0</v>
      </c>
      <c r="CB415" s="80">
        <v>0</v>
      </c>
      <c r="CC415" s="80">
        <v>0</v>
      </c>
    </row>
    <row r="416" spans="1:81">
      <c r="A416" s="80" t="s">
        <v>2320</v>
      </c>
      <c r="B416" s="80">
        <v>196</v>
      </c>
      <c r="C416" s="80">
        <v>9</v>
      </c>
      <c r="D416" s="80">
        <v>12</v>
      </c>
      <c r="E416" s="80">
        <v>2012</v>
      </c>
      <c r="F416" s="80" t="s">
        <v>88</v>
      </c>
      <c r="G416" s="80" t="s">
        <v>1817</v>
      </c>
      <c r="H416" s="80" t="s">
        <v>1818</v>
      </c>
      <c r="I416" s="177"/>
      <c r="J416" s="81">
        <v>24.385263231213401</v>
      </c>
      <c r="K416" s="81">
        <v>1.460778383196105</v>
      </c>
      <c r="L416" s="81">
        <v>17.914714528519195</v>
      </c>
      <c r="M416" s="81">
        <v>14.924623284024079</v>
      </c>
      <c r="N416" s="81">
        <v>19.432945116753618</v>
      </c>
      <c r="O416" s="81">
        <v>8.6114790167294668</v>
      </c>
      <c r="P416" s="81">
        <v>10.63502059214013</v>
      </c>
      <c r="Q416" s="81">
        <v>0.58916105340576419</v>
      </c>
      <c r="R416" s="81">
        <v>3.7062677640520074</v>
      </c>
      <c r="S416" s="81">
        <v>0.21034029022775491</v>
      </c>
      <c r="T416" s="82"/>
      <c r="U416" s="81">
        <v>858312</v>
      </c>
      <c r="V416" s="81">
        <v>412</v>
      </c>
      <c r="W416" s="81">
        <v>338</v>
      </c>
      <c r="X416" s="81">
        <v>2333</v>
      </c>
      <c r="Y416" s="81">
        <v>3510</v>
      </c>
      <c r="Z416" s="81">
        <v>4504</v>
      </c>
      <c r="AA416" s="81">
        <v>2137</v>
      </c>
      <c r="AB416" s="81">
        <v>7727</v>
      </c>
      <c r="AC416" s="81">
        <v>629414</v>
      </c>
      <c r="AD416" s="81">
        <v>0.21034029022775491</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10.958</v>
      </c>
      <c r="BJ416" s="81">
        <v>0</v>
      </c>
      <c r="BK416" s="81">
        <v>0</v>
      </c>
      <c r="BL416" s="81">
        <v>0</v>
      </c>
      <c r="BM416" s="82"/>
      <c r="BN416" s="81">
        <v>0</v>
      </c>
      <c r="BO416" s="81">
        <v>0</v>
      </c>
      <c r="BP416" s="81">
        <v>1</v>
      </c>
      <c r="BQ416" s="81">
        <v>0</v>
      </c>
      <c r="BR416" s="81">
        <v>0</v>
      </c>
      <c r="BS416" s="81">
        <v>0</v>
      </c>
      <c r="BT416"/>
      <c r="BU416" s="80">
        <v>10.958</v>
      </c>
      <c r="BV416" s="80">
        <v>0</v>
      </c>
      <c r="BW416" s="80">
        <v>0</v>
      </c>
      <c r="BX416" s="80">
        <v>0</v>
      </c>
      <c r="BY416" s="80">
        <v>0</v>
      </c>
      <c r="BZ416" s="80">
        <v>0</v>
      </c>
      <c r="CA416" s="80">
        <v>0</v>
      </c>
      <c r="CB416" s="80">
        <v>0</v>
      </c>
      <c r="CC416" s="80">
        <v>0</v>
      </c>
    </row>
    <row r="417" spans="1:81">
      <c r="A417" s="80" t="s">
        <v>2321</v>
      </c>
      <c r="B417" s="80">
        <v>197</v>
      </c>
      <c r="C417" s="80">
        <v>10</v>
      </c>
      <c r="D417" s="80">
        <v>12</v>
      </c>
      <c r="E417" s="80">
        <v>2013</v>
      </c>
      <c r="F417" s="80" t="s">
        <v>89</v>
      </c>
      <c r="G417" s="80" t="s">
        <v>1817</v>
      </c>
      <c r="H417" s="80" t="s">
        <v>1818</v>
      </c>
      <c r="I417" s="177"/>
      <c r="J417" s="81">
        <v>23.320775069132615</v>
      </c>
      <c r="K417" s="81">
        <v>1.2073383163778455</v>
      </c>
      <c r="L417" s="81">
        <v>15.82010553297731</v>
      </c>
      <c r="M417" s="81">
        <v>13.880256475037969</v>
      </c>
      <c r="N417" s="81">
        <v>18.763356334828028</v>
      </c>
      <c r="O417" s="81">
        <v>8.3184653010564329</v>
      </c>
      <c r="P417" s="81">
        <v>10.770004115968993</v>
      </c>
      <c r="Q417" s="81">
        <v>0.58883551338189422</v>
      </c>
      <c r="R417" s="81">
        <v>3.9281045496830216</v>
      </c>
      <c r="S417" s="81">
        <v>0.35160165263800441</v>
      </c>
      <c r="T417" s="82"/>
      <c r="U417" s="81">
        <v>835788</v>
      </c>
      <c r="V417" s="81">
        <v>412</v>
      </c>
      <c r="W417" s="81">
        <v>338</v>
      </c>
      <c r="X417" s="81">
        <v>2333</v>
      </c>
      <c r="Y417" s="81">
        <v>3497</v>
      </c>
      <c r="Z417" s="81">
        <v>4545</v>
      </c>
      <c r="AA417" s="81">
        <v>2156</v>
      </c>
      <c r="AB417" s="81">
        <v>7612</v>
      </c>
      <c r="AC417" s="81">
        <v>651169</v>
      </c>
      <c r="AD417" s="81">
        <v>0.35160165263800441</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12.443</v>
      </c>
      <c r="BJ417" s="81">
        <v>0</v>
      </c>
      <c r="BK417" s="81">
        <v>0</v>
      </c>
      <c r="BL417" s="81">
        <v>0</v>
      </c>
      <c r="BM417" s="82"/>
      <c r="BN417" s="81">
        <v>0</v>
      </c>
      <c r="BO417" s="81">
        <v>0</v>
      </c>
      <c r="BP417" s="81">
        <v>1</v>
      </c>
      <c r="BQ417" s="81">
        <v>0</v>
      </c>
      <c r="BR417" s="81">
        <v>0</v>
      </c>
      <c r="BS417" s="81">
        <v>0</v>
      </c>
      <c r="BT417"/>
      <c r="BU417" s="80">
        <v>12.443</v>
      </c>
      <c r="BV417" s="80">
        <v>0</v>
      </c>
      <c r="BW417" s="80">
        <v>0</v>
      </c>
      <c r="BX417" s="80">
        <v>0</v>
      </c>
      <c r="BY417" s="80">
        <v>0</v>
      </c>
      <c r="BZ417" s="80">
        <v>0</v>
      </c>
      <c r="CA417" s="80">
        <v>0</v>
      </c>
      <c r="CB417" s="80">
        <v>0</v>
      </c>
      <c r="CC417" s="80">
        <v>0</v>
      </c>
    </row>
    <row r="418" spans="1:81">
      <c r="A418" s="80" t="s">
        <v>2322</v>
      </c>
      <c r="B418" s="80">
        <v>198</v>
      </c>
      <c r="C418" s="80">
        <v>11</v>
      </c>
      <c r="D418" s="80">
        <v>12</v>
      </c>
      <c r="E418" s="80">
        <v>2014</v>
      </c>
      <c r="F418" s="80" t="s">
        <v>90</v>
      </c>
      <c r="G418" s="80" t="s">
        <v>1817</v>
      </c>
      <c r="H418" s="80" t="s">
        <v>1818</v>
      </c>
      <c r="I418" s="177"/>
      <c r="J418" s="81">
        <v>21.339657073910008</v>
      </c>
      <c r="K418" s="81">
        <v>1.2175344933935808</v>
      </c>
      <c r="L418" s="81">
        <v>11.967649164409501</v>
      </c>
      <c r="M418" s="81">
        <v>13.410989423714737</v>
      </c>
      <c r="N418" s="81">
        <v>19.799795074460931</v>
      </c>
      <c r="O418" s="81">
        <v>7.8721261750881473</v>
      </c>
      <c r="P418" s="81">
        <v>10.685422161396026</v>
      </c>
      <c r="Q418" s="81">
        <v>0.55427343517267313</v>
      </c>
      <c r="R418" s="81">
        <v>3.8310919648402826</v>
      </c>
      <c r="S418" s="81">
        <v>0.35396730024040973</v>
      </c>
      <c r="T418" s="82"/>
      <c r="U418" s="81">
        <v>849385</v>
      </c>
      <c r="V418" s="81">
        <v>361</v>
      </c>
      <c r="W418" s="81">
        <v>261</v>
      </c>
      <c r="X418" s="81">
        <v>2143</v>
      </c>
      <c r="Y418" s="81">
        <v>3485</v>
      </c>
      <c r="Z418" s="81">
        <v>4530</v>
      </c>
      <c r="AA418" s="81">
        <v>2128</v>
      </c>
      <c r="AB418" s="81">
        <v>7468</v>
      </c>
      <c r="AC418" s="81">
        <v>637084</v>
      </c>
      <c r="AD418" s="81">
        <v>0.35396730024040973</v>
      </c>
      <c r="AE418" s="82"/>
      <c r="AF418" s="81">
        <v>6917521.7358996999</v>
      </c>
      <c r="AG418" s="81">
        <v>854337.42880236031</v>
      </c>
      <c r="AH418" s="81">
        <v>1946539.3724983355</v>
      </c>
      <c r="AI418" s="81">
        <v>14112541.680997649</v>
      </c>
      <c r="AJ418" s="81">
        <v>14988900.92283565</v>
      </c>
      <c r="AK418" s="81">
        <v>0</v>
      </c>
      <c r="AL418" s="81">
        <v>0</v>
      </c>
      <c r="AM418" s="81">
        <v>1025244.8040706225</v>
      </c>
      <c r="AN418" s="81">
        <v>0</v>
      </c>
      <c r="AO418" s="81">
        <v>0</v>
      </c>
      <c r="AP418" s="82"/>
      <c r="AQ418" s="81">
        <v>29</v>
      </c>
      <c r="AR418" s="81">
        <v>9</v>
      </c>
      <c r="AS418" s="81">
        <v>0</v>
      </c>
      <c r="AT418" s="81">
        <v>0</v>
      </c>
      <c r="AU418" s="81">
        <v>0</v>
      </c>
      <c r="AV418" s="81">
        <v>1</v>
      </c>
      <c r="AW418" s="81" t="s">
        <v>564</v>
      </c>
      <c r="AX418" s="82"/>
      <c r="AY418" s="81">
        <v>182.78399999999999</v>
      </c>
      <c r="AZ418" s="81">
        <v>1297.0999999999999</v>
      </c>
      <c r="BA418" s="81">
        <v>0</v>
      </c>
      <c r="BB418" s="81">
        <v>0</v>
      </c>
      <c r="BC418" s="81">
        <v>0</v>
      </c>
      <c r="BD418" s="81">
        <v>100</v>
      </c>
      <c r="BE418" s="81" t="s">
        <v>564</v>
      </c>
      <c r="BF418" s="82"/>
      <c r="BG418" s="81">
        <v>0</v>
      </c>
      <c r="BH418" s="81">
        <v>0</v>
      </c>
      <c r="BI418" s="81">
        <v>11.864000000000001</v>
      </c>
      <c r="BJ418" s="81">
        <v>0</v>
      </c>
      <c r="BK418" s="81">
        <v>0</v>
      </c>
      <c r="BL418" s="81">
        <v>0</v>
      </c>
      <c r="BM418" s="82"/>
      <c r="BN418" s="81">
        <v>0</v>
      </c>
      <c r="BO418" s="81">
        <v>0</v>
      </c>
      <c r="BP418" s="81">
        <v>1</v>
      </c>
      <c r="BQ418" s="81">
        <v>0</v>
      </c>
      <c r="BR418" s="81">
        <v>0</v>
      </c>
      <c r="BS418" s="81">
        <v>0</v>
      </c>
      <c r="BT418"/>
      <c r="BU418" s="80">
        <v>11.864000000000001</v>
      </c>
      <c r="BV418" s="80">
        <v>0</v>
      </c>
      <c r="BW418" s="80">
        <v>0</v>
      </c>
      <c r="BX418" s="80">
        <v>0</v>
      </c>
      <c r="BY418" s="80">
        <v>0</v>
      </c>
      <c r="BZ418" s="80">
        <v>0</v>
      </c>
      <c r="CA418" s="80">
        <v>0</v>
      </c>
      <c r="CB418" s="80">
        <v>0</v>
      </c>
      <c r="CC418" s="80">
        <v>0</v>
      </c>
    </row>
    <row r="419" spans="1:81">
      <c r="A419" s="80" t="s">
        <v>2323</v>
      </c>
      <c r="B419" s="80">
        <v>199</v>
      </c>
      <c r="C419" s="80">
        <v>12</v>
      </c>
      <c r="D419" s="80">
        <v>12</v>
      </c>
      <c r="E419" s="80">
        <v>2015</v>
      </c>
      <c r="F419" s="80" t="s">
        <v>91</v>
      </c>
      <c r="G419" s="80" t="s">
        <v>1817</v>
      </c>
      <c r="H419" s="80" t="s">
        <v>1818</v>
      </c>
      <c r="I419" s="177"/>
      <c r="J419" s="81">
        <v>28.973791022157883</v>
      </c>
      <c r="K419" s="81">
        <v>1.1674890130593853</v>
      </c>
      <c r="L419" s="81">
        <v>12.597199255378001</v>
      </c>
      <c r="M419" s="81">
        <v>12.976109145229191</v>
      </c>
      <c r="N419" s="81">
        <v>18.228946098547336</v>
      </c>
      <c r="O419" s="81">
        <v>7.8073310655779062</v>
      </c>
      <c r="P419" s="81">
        <v>10.62850078444532</v>
      </c>
      <c r="Q419" s="81">
        <v>0.5309809776928307</v>
      </c>
      <c r="R419" s="81">
        <v>3.5323183198179007</v>
      </c>
      <c r="S419" s="81">
        <v>0.53529492161910996</v>
      </c>
      <c r="T419" s="82"/>
      <c r="U419" s="81">
        <v>1156258</v>
      </c>
      <c r="V419" s="81">
        <v>361</v>
      </c>
      <c r="W419" s="81">
        <v>261</v>
      </c>
      <c r="X419" s="81">
        <v>2143</v>
      </c>
      <c r="Y419" s="81">
        <v>3486</v>
      </c>
      <c r="Z419" s="81">
        <v>4536</v>
      </c>
      <c r="AA419" s="81">
        <v>2115</v>
      </c>
      <c r="AB419" s="81">
        <v>7308</v>
      </c>
      <c r="AC419" s="81">
        <v>605096</v>
      </c>
      <c r="AD419" s="81">
        <v>0.53529492161910996</v>
      </c>
      <c r="AE419" s="82"/>
      <c r="AF419" s="81">
        <v>8923190.5203810483</v>
      </c>
      <c r="AG419" s="81">
        <v>777804.37593219499</v>
      </c>
      <c r="AH419" s="81">
        <v>1628841.3497550958</v>
      </c>
      <c r="AI419" s="81">
        <v>13629653.934926439</v>
      </c>
      <c r="AJ419" s="81">
        <v>14388655.725986127</v>
      </c>
      <c r="AK419" s="81">
        <v>0</v>
      </c>
      <c r="AL419" s="81">
        <v>0</v>
      </c>
      <c r="AM419" s="81">
        <v>1001530.7440929906</v>
      </c>
      <c r="AN419" s="81">
        <v>0</v>
      </c>
      <c r="AO419" s="81">
        <v>0</v>
      </c>
      <c r="AP419" s="82"/>
      <c r="AQ419" s="81">
        <v>35</v>
      </c>
      <c r="AR419" s="81">
        <v>10</v>
      </c>
      <c r="AS419" s="81">
        <v>0</v>
      </c>
      <c r="AT419" s="81">
        <v>0</v>
      </c>
      <c r="AU419" s="81">
        <v>0</v>
      </c>
      <c r="AV419" s="81">
        <v>1</v>
      </c>
      <c r="AW419" s="81" t="s">
        <v>564</v>
      </c>
      <c r="AX419" s="82"/>
      <c r="AY419" s="81">
        <v>211.28399999999999</v>
      </c>
      <c r="AZ419" s="81">
        <v>1337.1</v>
      </c>
      <c r="BA419" s="81">
        <v>0</v>
      </c>
      <c r="BB419" s="81">
        <v>0</v>
      </c>
      <c r="BC419" s="81">
        <v>0</v>
      </c>
      <c r="BD419" s="81">
        <v>100</v>
      </c>
      <c r="BE419" s="81" t="s">
        <v>564</v>
      </c>
      <c r="BF419" s="82"/>
      <c r="BG419" s="81">
        <v>0</v>
      </c>
      <c r="BH419" s="81">
        <v>0</v>
      </c>
      <c r="BI419" s="81">
        <v>11.512</v>
      </c>
      <c r="BJ419" s="81">
        <v>0</v>
      </c>
      <c r="BK419" s="81">
        <v>0</v>
      </c>
      <c r="BL419" s="81">
        <v>0</v>
      </c>
      <c r="BM419" s="82"/>
      <c r="BN419" s="81">
        <v>0</v>
      </c>
      <c r="BO419" s="81">
        <v>0</v>
      </c>
      <c r="BP419" s="81">
        <v>1</v>
      </c>
      <c r="BQ419" s="81">
        <v>0</v>
      </c>
      <c r="BR419" s="81">
        <v>0</v>
      </c>
      <c r="BS419" s="81">
        <v>0</v>
      </c>
      <c r="BT419"/>
      <c r="BU419" s="80">
        <v>11.512</v>
      </c>
      <c r="BV419" s="80">
        <v>0</v>
      </c>
      <c r="BW419" s="80">
        <v>0</v>
      </c>
      <c r="BX419" s="80">
        <v>0</v>
      </c>
      <c r="BY419" s="80">
        <v>0</v>
      </c>
      <c r="BZ419" s="80">
        <v>0</v>
      </c>
      <c r="CA419" s="80">
        <v>0</v>
      </c>
      <c r="CB419" s="80">
        <v>0</v>
      </c>
      <c r="CC419" s="80">
        <v>0</v>
      </c>
    </row>
    <row r="420" spans="1:81">
      <c r="A420" s="80" t="s">
        <v>2324</v>
      </c>
      <c r="B420" s="80">
        <v>200</v>
      </c>
      <c r="C420" s="80">
        <v>13</v>
      </c>
      <c r="D420" s="80">
        <v>12</v>
      </c>
      <c r="E420" s="80">
        <v>2016</v>
      </c>
      <c r="F420" s="80" t="s">
        <v>92</v>
      </c>
      <c r="G420" s="80" t="s">
        <v>1817</v>
      </c>
      <c r="H420" s="80" t="s">
        <v>1818</v>
      </c>
      <c r="I420" s="177"/>
      <c r="J420" s="81">
        <v>24.292251479448804</v>
      </c>
      <c r="K420" s="81">
        <v>1.1012667690715654</v>
      </c>
      <c r="L420" s="81">
        <v>13.546375216003415</v>
      </c>
      <c r="M420" s="81">
        <v>11.125508704576763</v>
      </c>
      <c r="N420" s="81">
        <v>18.372783957843616</v>
      </c>
      <c r="O420" s="81">
        <v>7.673416447145927</v>
      </c>
      <c r="P420" s="81">
        <v>11.758107080426937</v>
      </c>
      <c r="Q420" s="81">
        <v>0.50706732794452636</v>
      </c>
      <c r="R420" s="81">
        <v>3.5616677784941766</v>
      </c>
      <c r="S420" s="81">
        <v>0.60247015733079956</v>
      </c>
      <c r="T420" s="82"/>
      <c r="U420" s="81">
        <v>922768</v>
      </c>
      <c r="V420" s="81">
        <v>361</v>
      </c>
      <c r="W420" s="81">
        <v>261</v>
      </c>
      <c r="X420" s="81">
        <v>2143</v>
      </c>
      <c r="Y420" s="81">
        <v>3455</v>
      </c>
      <c r="Z420" s="81">
        <v>4513</v>
      </c>
      <c r="AA420" s="81">
        <v>2420</v>
      </c>
      <c r="AB420" s="81">
        <v>7179</v>
      </c>
      <c r="AC420" s="81">
        <v>608297.79736109218</v>
      </c>
      <c r="AD420" s="81">
        <v>0.60247015733079956</v>
      </c>
      <c r="AE420" s="82"/>
      <c r="AF420" s="81">
        <v>7612370.82785952</v>
      </c>
      <c r="AG420" s="81">
        <v>741406.63961531862</v>
      </c>
      <c r="AH420" s="81">
        <v>1380523.3060570131</v>
      </c>
      <c r="AI420" s="81">
        <v>13605112.07391287</v>
      </c>
      <c r="AJ420" s="81">
        <v>14843354.42048841</v>
      </c>
      <c r="AK420" s="81">
        <v>0</v>
      </c>
      <c r="AL420" s="81">
        <v>0</v>
      </c>
      <c r="AM420" s="81">
        <v>984616.19156893354</v>
      </c>
      <c r="AN420" s="81">
        <v>0</v>
      </c>
      <c r="AO420" s="81">
        <v>0</v>
      </c>
      <c r="AP420" s="82"/>
      <c r="AQ420" s="81">
        <v>37</v>
      </c>
      <c r="AR420" s="81">
        <v>12</v>
      </c>
      <c r="AS420" s="81">
        <v>0</v>
      </c>
      <c r="AT420" s="81">
        <v>0</v>
      </c>
      <c r="AU420" s="81">
        <v>0</v>
      </c>
      <c r="AV420" s="81">
        <v>1</v>
      </c>
      <c r="AW420" s="81" t="s">
        <v>564</v>
      </c>
      <c r="AX420" s="82"/>
      <c r="AY420" s="81">
        <v>224.084</v>
      </c>
      <c r="AZ420" s="81">
        <v>1391.9</v>
      </c>
      <c r="BA420" s="81">
        <v>0</v>
      </c>
      <c r="BB420" s="81">
        <v>0</v>
      </c>
      <c r="BC420" s="81">
        <v>0</v>
      </c>
      <c r="BD420" s="81">
        <v>100</v>
      </c>
      <c r="BE420" s="81" t="s">
        <v>564</v>
      </c>
      <c r="BF420" s="82"/>
      <c r="BG420" s="81">
        <v>0</v>
      </c>
      <c r="BH420" s="81">
        <v>0</v>
      </c>
      <c r="BI420" s="81">
        <v>12.065</v>
      </c>
      <c r="BJ420" s="81">
        <v>0</v>
      </c>
      <c r="BK420" s="81">
        <v>0</v>
      </c>
      <c r="BL420" s="81">
        <v>0</v>
      </c>
      <c r="BM420" s="82"/>
      <c r="BN420" s="81">
        <v>0</v>
      </c>
      <c r="BO420" s="81">
        <v>0</v>
      </c>
      <c r="BP420" s="81">
        <v>1</v>
      </c>
      <c r="BQ420" s="81">
        <v>0</v>
      </c>
      <c r="BR420" s="81">
        <v>0</v>
      </c>
      <c r="BS420" s="81">
        <v>0</v>
      </c>
      <c r="BT420"/>
      <c r="BU420" s="80">
        <v>12.065</v>
      </c>
      <c r="BV420" s="80">
        <v>0</v>
      </c>
      <c r="BW420" s="80">
        <v>0</v>
      </c>
      <c r="BX420" s="80">
        <v>0</v>
      </c>
      <c r="BY420" s="80">
        <v>0</v>
      </c>
      <c r="BZ420" s="80">
        <v>0</v>
      </c>
      <c r="CA420" s="80">
        <v>0</v>
      </c>
      <c r="CB420" s="80">
        <v>0</v>
      </c>
      <c r="CC420" s="80">
        <v>0</v>
      </c>
    </row>
    <row r="421" spans="1:81">
      <c r="A421" s="80" t="s">
        <v>2325</v>
      </c>
      <c r="B421" s="80">
        <v>201</v>
      </c>
      <c r="C421" s="80">
        <v>14</v>
      </c>
      <c r="D421" s="80">
        <v>12</v>
      </c>
      <c r="E421" s="80">
        <v>2017</v>
      </c>
      <c r="F421" s="80" t="s">
        <v>71</v>
      </c>
      <c r="G421" s="80" t="s">
        <v>1817</v>
      </c>
      <c r="H421" s="80" t="s">
        <v>1818</v>
      </c>
      <c r="I421" s="177"/>
      <c r="J421" s="81">
        <v>23.903209715794201</v>
      </c>
      <c r="K421" s="81">
        <v>1.1253297475027453</v>
      </c>
      <c r="L421" s="81">
        <v>12.228449117030122</v>
      </c>
      <c r="M421" s="81">
        <v>11.155435994635509</v>
      </c>
      <c r="N421" s="81">
        <v>17.781088604621665</v>
      </c>
      <c r="O421" s="81">
        <v>7.4980281647566818</v>
      </c>
      <c r="P421" s="81">
        <v>11.678795727075144</v>
      </c>
      <c r="Q421" s="81">
        <v>0.48015363182411142</v>
      </c>
      <c r="R421" s="81">
        <v>3.4791280167878909</v>
      </c>
      <c r="S421" s="81">
        <v>0.43212850016822585</v>
      </c>
      <c r="T421" s="82"/>
      <c r="U421" s="81">
        <v>893445.00000000012</v>
      </c>
      <c r="V421" s="81">
        <v>361</v>
      </c>
      <c r="W421" s="81">
        <v>261</v>
      </c>
      <c r="X421" s="81">
        <v>2143</v>
      </c>
      <c r="Y421" s="81">
        <v>3417</v>
      </c>
      <c r="Z421" s="81">
        <v>4483</v>
      </c>
      <c r="AA421" s="81">
        <v>2419</v>
      </c>
      <c r="AB421" s="81">
        <v>7030</v>
      </c>
      <c r="AC421" s="81">
        <v>605990.99999999988</v>
      </c>
      <c r="AD421" s="81">
        <v>0.43212850016822579</v>
      </c>
      <c r="AE421" s="82"/>
      <c r="AF421" s="81">
        <v>7242509.4267067751</v>
      </c>
      <c r="AG421" s="81">
        <v>743560.8323176828</v>
      </c>
      <c r="AH421" s="81">
        <v>1686455.282096429</v>
      </c>
      <c r="AI421" s="81">
        <v>13268513.03727903</v>
      </c>
      <c r="AJ421" s="81">
        <v>12864735.806408349</v>
      </c>
      <c r="AK421" s="81">
        <v>0</v>
      </c>
      <c r="AL421" s="81">
        <v>0</v>
      </c>
      <c r="AM421" s="81">
        <v>965689.1816932665</v>
      </c>
      <c r="AN421" s="81">
        <v>0</v>
      </c>
      <c r="AO421" s="81">
        <v>0</v>
      </c>
      <c r="AP421" s="82"/>
      <c r="AQ421" s="81">
        <v>40</v>
      </c>
      <c r="AR421" s="81">
        <v>15</v>
      </c>
      <c r="AS421" s="81">
        <v>0</v>
      </c>
      <c r="AT421" s="81">
        <v>0</v>
      </c>
      <c r="AU421" s="81">
        <v>0</v>
      </c>
      <c r="AV421" s="81">
        <v>1</v>
      </c>
      <c r="AW421" s="81" t="s">
        <v>564</v>
      </c>
      <c r="AX421" s="82"/>
      <c r="AY421" s="81">
        <v>248.28399999999999</v>
      </c>
      <c r="AZ421" s="81">
        <v>1889.4</v>
      </c>
      <c r="BA421" s="81">
        <v>0</v>
      </c>
      <c r="BB421" s="81">
        <v>0</v>
      </c>
      <c r="BC421" s="81">
        <v>0</v>
      </c>
      <c r="BD421" s="81">
        <v>100</v>
      </c>
      <c r="BE421" s="81" t="s">
        <v>564</v>
      </c>
      <c r="BF421" s="82"/>
      <c r="BG421" s="81">
        <v>0</v>
      </c>
      <c r="BH421" s="81">
        <v>0</v>
      </c>
      <c r="BI421" s="81">
        <v>12.474</v>
      </c>
      <c r="BJ421" s="81">
        <v>0</v>
      </c>
      <c r="BK421" s="81">
        <v>0</v>
      </c>
      <c r="BL421" s="81">
        <v>0</v>
      </c>
      <c r="BM421" s="82"/>
      <c r="BN421" s="81">
        <v>0</v>
      </c>
      <c r="BO421" s="81">
        <v>0</v>
      </c>
      <c r="BP421" s="81">
        <v>1</v>
      </c>
      <c r="BQ421" s="81">
        <v>0</v>
      </c>
      <c r="BR421" s="81">
        <v>0</v>
      </c>
      <c r="BS421" s="81">
        <v>0</v>
      </c>
      <c r="BT421"/>
      <c r="BU421" s="80">
        <v>12.474</v>
      </c>
      <c r="BV421" s="80">
        <v>0</v>
      </c>
      <c r="BW421" s="80">
        <v>0</v>
      </c>
      <c r="BX421" s="80">
        <v>0</v>
      </c>
      <c r="BY421" s="80">
        <v>0</v>
      </c>
      <c r="BZ421" s="80">
        <v>0</v>
      </c>
      <c r="CA421" s="80">
        <v>0</v>
      </c>
      <c r="CB421" s="80">
        <v>0</v>
      </c>
      <c r="CC421" s="80">
        <v>0</v>
      </c>
    </row>
    <row r="422" spans="1:81">
      <c r="A422" s="80" t="s">
        <v>2326</v>
      </c>
      <c r="B422" s="80">
        <v>202</v>
      </c>
      <c r="C422" s="80">
        <v>15</v>
      </c>
      <c r="D422" s="80">
        <v>12</v>
      </c>
      <c r="E422" s="80">
        <v>2018</v>
      </c>
      <c r="F422" s="80" t="s">
        <v>93</v>
      </c>
      <c r="G422" s="80" t="s">
        <v>1817</v>
      </c>
      <c r="H422" s="80" t="s">
        <v>1818</v>
      </c>
      <c r="I422" s="177"/>
      <c r="J422" s="81">
        <v>22.791874891163953</v>
      </c>
      <c r="K422" s="81">
        <v>1.0473771947324224</v>
      </c>
      <c r="L422" s="81">
        <v>11.218026997542969</v>
      </c>
      <c r="M422" s="81">
        <v>11.210455457014397</v>
      </c>
      <c r="N422" s="81">
        <v>16.179109088458706</v>
      </c>
      <c r="O422" s="81">
        <v>7.3505920856267686</v>
      </c>
      <c r="P422" s="81">
        <v>11.500403715175889</v>
      </c>
      <c r="Q422" s="81">
        <v>0.43655844078735112</v>
      </c>
      <c r="R422" s="81">
        <v>3.7690704893949016</v>
      </c>
      <c r="S422" s="81">
        <v>0.68304805781473443</v>
      </c>
      <c r="T422" s="82"/>
      <c r="U422" s="81">
        <v>890141</v>
      </c>
      <c r="V422" s="81">
        <v>361</v>
      </c>
      <c r="W422" s="81">
        <v>261</v>
      </c>
      <c r="X422" s="81">
        <v>2143</v>
      </c>
      <c r="Y422" s="81">
        <v>3377</v>
      </c>
      <c r="Z422" s="81">
        <v>4479</v>
      </c>
      <c r="AA422" s="81">
        <v>2406</v>
      </c>
      <c r="AB422" s="81">
        <v>6888</v>
      </c>
      <c r="AC422" s="81">
        <v>653920</v>
      </c>
      <c r="AD422" s="81">
        <v>0.68304805781473443</v>
      </c>
      <c r="AE422" s="82"/>
      <c r="AF422" s="81">
        <v>7243320.9104664652</v>
      </c>
      <c r="AG422" s="81">
        <v>672744.6772355393</v>
      </c>
      <c r="AH422" s="81">
        <v>1589484.310884984</v>
      </c>
      <c r="AI422" s="81">
        <v>13563130.610556589</v>
      </c>
      <c r="AJ422" s="81">
        <v>12322258.746839261</v>
      </c>
      <c r="AK422" s="81">
        <v>0</v>
      </c>
      <c r="AL422" s="81">
        <v>0</v>
      </c>
      <c r="AM422" s="81">
        <v>948140.85058183735</v>
      </c>
      <c r="AN422" s="81">
        <v>0</v>
      </c>
      <c r="AO422" s="81">
        <v>0</v>
      </c>
      <c r="AP422" s="82"/>
      <c r="AQ422" s="81">
        <v>43</v>
      </c>
      <c r="AR422" s="81">
        <v>23</v>
      </c>
      <c r="AS422" s="81">
        <v>0</v>
      </c>
      <c r="AT422" s="81">
        <v>0</v>
      </c>
      <c r="AU422" s="81">
        <v>0</v>
      </c>
      <c r="AV422" s="81">
        <v>1</v>
      </c>
      <c r="AW422" s="81" t="s">
        <v>564</v>
      </c>
      <c r="AX422" s="82"/>
      <c r="AY422" s="81">
        <v>271.18400000000003</v>
      </c>
      <c r="AZ422" s="81">
        <v>4189</v>
      </c>
      <c r="BA422" s="81">
        <v>0</v>
      </c>
      <c r="BB422" s="81">
        <v>0</v>
      </c>
      <c r="BC422" s="81">
        <v>0</v>
      </c>
      <c r="BD422" s="81">
        <v>100</v>
      </c>
      <c r="BE422" s="81" t="s">
        <v>564</v>
      </c>
      <c r="BF422" s="82"/>
      <c r="BG422" s="81">
        <v>0</v>
      </c>
      <c r="BH422" s="81">
        <v>0</v>
      </c>
      <c r="BI422" s="81">
        <v>12.744999999999999</v>
      </c>
      <c r="BJ422" s="81">
        <v>0</v>
      </c>
      <c r="BK422" s="81">
        <v>0</v>
      </c>
      <c r="BL422" s="81">
        <v>0</v>
      </c>
      <c r="BM422" s="82"/>
      <c r="BN422" s="81">
        <v>0</v>
      </c>
      <c r="BO422" s="81">
        <v>0</v>
      </c>
      <c r="BP422" s="81">
        <v>1</v>
      </c>
      <c r="BQ422" s="81">
        <v>0</v>
      </c>
      <c r="BR422" s="81">
        <v>0</v>
      </c>
      <c r="BS422" s="81">
        <v>0</v>
      </c>
      <c r="BT422"/>
      <c r="BU422" s="80">
        <v>12.744999999999999</v>
      </c>
      <c r="BV422" s="80">
        <v>0</v>
      </c>
      <c r="BW422" s="80">
        <v>0</v>
      </c>
      <c r="BX422" s="80">
        <v>0</v>
      </c>
      <c r="BY422" s="80">
        <v>0</v>
      </c>
      <c r="BZ422" s="80">
        <v>0</v>
      </c>
      <c r="CA422" s="80">
        <v>0</v>
      </c>
      <c r="CB422" s="80">
        <v>0</v>
      </c>
      <c r="CC422" s="80">
        <v>0</v>
      </c>
    </row>
    <row r="423" spans="1:81">
      <c r="A423" s="80" t="s">
        <v>2327</v>
      </c>
      <c r="B423" s="80">
        <v>203</v>
      </c>
      <c r="C423" s="80">
        <v>16</v>
      </c>
      <c r="D423" s="80">
        <v>12</v>
      </c>
      <c r="E423" s="80">
        <v>2019</v>
      </c>
      <c r="F423" s="80" t="s">
        <v>73</v>
      </c>
      <c r="G423" s="80" t="s">
        <v>1817</v>
      </c>
      <c r="H423" s="80" t="s">
        <v>1818</v>
      </c>
      <c r="I423" s="177"/>
      <c r="J423" s="81">
        <v>23.759192447955424</v>
      </c>
      <c r="K423" s="81">
        <v>0.97188891286594492</v>
      </c>
      <c r="L423" s="81">
        <v>11.268287586206782</v>
      </c>
      <c r="M423" s="81">
        <v>10.056796487360392</v>
      </c>
      <c r="N423" s="81">
        <v>16.102464811076395</v>
      </c>
      <c r="O423" s="81">
        <v>7.0663191700428669</v>
      </c>
      <c r="P423" s="81">
        <v>9.9448949255803623</v>
      </c>
      <c r="Q423" s="81">
        <v>0.41153591998175948</v>
      </c>
      <c r="R423" s="81">
        <v>3.9308425827394902</v>
      </c>
      <c r="S423" s="81">
        <v>0.492128527834574</v>
      </c>
      <c r="T423" s="82"/>
      <c r="U423" s="81">
        <v>976125</v>
      </c>
      <c r="V423" s="81">
        <v>361</v>
      </c>
      <c r="W423" s="81">
        <v>261</v>
      </c>
      <c r="X423" s="81">
        <v>2143</v>
      </c>
      <c r="Y423" s="81">
        <v>3320</v>
      </c>
      <c r="Z423" s="81">
        <v>4424</v>
      </c>
      <c r="AA423" s="81">
        <v>2065</v>
      </c>
      <c r="AB423" s="81">
        <v>6669</v>
      </c>
      <c r="AC423" s="81">
        <v>693157</v>
      </c>
      <c r="AD423" s="81">
        <v>0.492128527834574</v>
      </c>
      <c r="AE423" s="82"/>
      <c r="AF423" s="81">
        <v>7794192.287572315</v>
      </c>
      <c r="AG423" s="81">
        <v>672545.45865618205</v>
      </c>
      <c r="AH423" s="81">
        <v>1716168.2733729959</v>
      </c>
      <c r="AI423" s="81">
        <v>13290742.05193238</v>
      </c>
      <c r="AJ423" s="81">
        <v>12320728.113070875</v>
      </c>
      <c r="AK423" s="81">
        <v>0</v>
      </c>
      <c r="AL423" s="81">
        <v>0</v>
      </c>
      <c r="AM423" s="81">
        <v>908267.59579487913</v>
      </c>
      <c r="AN423" s="81">
        <v>0</v>
      </c>
      <c r="AO423" s="81">
        <v>0</v>
      </c>
      <c r="AP423" s="82"/>
      <c r="AQ423" s="81">
        <v>48</v>
      </c>
      <c r="AR423" s="81">
        <v>36</v>
      </c>
      <c r="AS423" s="81">
        <v>0</v>
      </c>
      <c r="AT423" s="81">
        <v>0</v>
      </c>
      <c r="AU423" s="81">
        <v>0</v>
      </c>
      <c r="AV423" s="81">
        <v>1</v>
      </c>
      <c r="AW423" s="81" t="s">
        <v>564</v>
      </c>
      <c r="AX423" s="82"/>
      <c r="AY423" s="81">
        <v>319.084</v>
      </c>
      <c r="AZ423" s="81">
        <v>6380.2000000000007</v>
      </c>
      <c r="BA423" s="81">
        <v>0</v>
      </c>
      <c r="BB423" s="81">
        <v>0</v>
      </c>
      <c r="BC423" s="81">
        <v>0</v>
      </c>
      <c r="BD423" s="81">
        <v>100</v>
      </c>
      <c r="BE423" s="81" t="s">
        <v>564</v>
      </c>
      <c r="BF423" s="82"/>
      <c r="BG423" s="81">
        <v>0</v>
      </c>
      <c r="BH423" s="81">
        <v>0</v>
      </c>
      <c r="BI423" s="81">
        <v>12.917</v>
      </c>
      <c r="BJ423" s="81">
        <v>0</v>
      </c>
      <c r="BK423" s="81">
        <v>0</v>
      </c>
      <c r="BL423" s="81">
        <v>0</v>
      </c>
      <c r="BM423" s="82"/>
      <c r="BN423" s="81">
        <v>0</v>
      </c>
      <c r="BO423" s="81">
        <v>0</v>
      </c>
      <c r="BP423" s="81">
        <v>1</v>
      </c>
      <c r="BQ423" s="81">
        <v>0</v>
      </c>
      <c r="BR423" s="81">
        <v>0</v>
      </c>
      <c r="BS423" s="81">
        <v>0</v>
      </c>
      <c r="BT423"/>
      <c r="BU423" s="80">
        <v>12.917</v>
      </c>
      <c r="BV423" s="80">
        <v>0</v>
      </c>
      <c r="BW423" s="80">
        <v>0</v>
      </c>
      <c r="BX423" s="80">
        <v>0</v>
      </c>
      <c r="BY423" s="80">
        <v>0</v>
      </c>
      <c r="BZ423" s="80">
        <v>0</v>
      </c>
      <c r="CA423" s="80">
        <v>0</v>
      </c>
      <c r="CB423" s="80">
        <v>0</v>
      </c>
      <c r="CC423" s="80">
        <v>0</v>
      </c>
    </row>
    <row r="424" spans="1:81">
      <c r="A424" s="80" t="s">
        <v>2328</v>
      </c>
      <c r="B424" s="80">
        <v>204</v>
      </c>
      <c r="C424" s="80">
        <v>17</v>
      </c>
      <c r="D424" s="80">
        <v>12</v>
      </c>
      <c r="E424" s="80">
        <v>2020</v>
      </c>
      <c r="F424" s="80" t="s">
        <v>218</v>
      </c>
      <c r="G424" s="80" t="s">
        <v>1817</v>
      </c>
      <c r="H424" s="80" t="s">
        <v>1818</v>
      </c>
      <c r="I424" s="177"/>
      <c r="J424" s="81">
        <v>26.48117282636596</v>
      </c>
      <c r="K424" s="81">
        <v>0.85260314607769006</v>
      </c>
      <c r="L424" s="81">
        <v>17.685963323104488</v>
      </c>
      <c r="M424" s="81">
        <v>8.6308895586967118</v>
      </c>
      <c r="N424" s="81">
        <v>14.62545528567925</v>
      </c>
      <c r="O424" s="81">
        <v>6.1938943555883412</v>
      </c>
      <c r="P424" s="81">
        <v>10.624908707336381</v>
      </c>
      <c r="Q424" s="81">
        <v>0.38603188087874063</v>
      </c>
      <c r="R424" s="81">
        <v>3.6105627526561634</v>
      </c>
      <c r="S424" s="81">
        <v>0.47165294982214989</v>
      </c>
      <c r="T424" s="82"/>
      <c r="U424" s="81">
        <v>1233293</v>
      </c>
      <c r="V424" s="81">
        <v>293</v>
      </c>
      <c r="W424" s="81">
        <v>364</v>
      </c>
      <c r="X424" s="81">
        <v>1934</v>
      </c>
      <c r="Y424" s="81">
        <v>3290</v>
      </c>
      <c r="Z424" s="81">
        <v>4426</v>
      </c>
      <c r="AA424" s="81">
        <v>2397</v>
      </c>
      <c r="AB424" s="81">
        <v>6547</v>
      </c>
      <c r="AC424" s="81">
        <v>640001</v>
      </c>
      <c r="AD424" s="81">
        <v>0.47165294982214989</v>
      </c>
      <c r="AE424" s="82"/>
      <c r="AF424" s="81">
        <v>9629437.5832437091</v>
      </c>
      <c r="AG424" s="81">
        <v>546263.34379113757</v>
      </c>
      <c r="AH424" s="81">
        <v>2593616.2443836927</v>
      </c>
      <c r="AI424" s="81">
        <v>11104412.326696415</v>
      </c>
      <c r="AJ424" s="81">
        <v>12464557.246296763</v>
      </c>
      <c r="AK424" s="81"/>
      <c r="AL424" s="81"/>
      <c r="AM424" s="81">
        <v>854456.23868711421</v>
      </c>
      <c r="AN424" s="81"/>
      <c r="AO424" s="81"/>
      <c r="AP424" s="82"/>
      <c r="AQ424" s="81">
        <v>50</v>
      </c>
      <c r="AR424" s="81">
        <v>48</v>
      </c>
      <c r="AS424" s="81">
        <v>0</v>
      </c>
      <c r="AT424" s="81">
        <v>0</v>
      </c>
      <c r="AU424" s="81">
        <v>0</v>
      </c>
      <c r="AV424" s="81">
        <v>2</v>
      </c>
      <c r="AW424" s="81">
        <v>0</v>
      </c>
      <c r="AX424" s="82"/>
      <c r="AY424" s="81">
        <v>332.38400000000001</v>
      </c>
      <c r="AZ424" s="81">
        <v>6969.0999999999995</v>
      </c>
      <c r="BA424" s="81">
        <v>0</v>
      </c>
      <c r="BB424" s="81">
        <v>0</v>
      </c>
      <c r="BC424" s="81">
        <v>0</v>
      </c>
      <c r="BD424" s="81">
        <v>200</v>
      </c>
      <c r="BE424" s="81">
        <v>0</v>
      </c>
      <c r="BF424" s="82"/>
      <c r="BG424" s="81">
        <v>0</v>
      </c>
      <c r="BH424" s="81">
        <v>0</v>
      </c>
      <c r="BI424" s="81">
        <v>11.771000000000001</v>
      </c>
      <c r="BJ424" s="81">
        <v>0</v>
      </c>
      <c r="BK424" s="81">
        <v>0</v>
      </c>
      <c r="BL424" s="81">
        <v>0</v>
      </c>
      <c r="BM424" s="82"/>
      <c r="BN424" s="81">
        <v>0</v>
      </c>
      <c r="BO424" s="81">
        <v>0</v>
      </c>
      <c r="BP424" s="81">
        <v>1</v>
      </c>
      <c r="BQ424" s="81">
        <v>0</v>
      </c>
      <c r="BR424" s="81">
        <v>0</v>
      </c>
      <c r="BS424" s="81">
        <v>0</v>
      </c>
      <c r="BT424"/>
      <c r="BU424" s="80">
        <v>11.771000000000001</v>
      </c>
      <c r="BV424" s="80">
        <v>0</v>
      </c>
      <c r="BW424" s="80">
        <v>0</v>
      </c>
      <c r="BX424" s="80">
        <v>0</v>
      </c>
      <c r="BY424" s="80">
        <v>0</v>
      </c>
      <c r="BZ424" s="80">
        <v>0</v>
      </c>
      <c r="CA424" s="80">
        <v>0</v>
      </c>
      <c r="CB424" s="80">
        <v>0</v>
      </c>
      <c r="CC424" s="80">
        <v>0</v>
      </c>
    </row>
    <row r="425" spans="1:81">
      <c r="A425" s="80" t="s">
        <v>1882</v>
      </c>
      <c r="B425" s="80">
        <v>204</v>
      </c>
      <c r="C425" s="80">
        <v>18</v>
      </c>
      <c r="D425" s="80">
        <v>12</v>
      </c>
      <c r="E425" s="80">
        <v>2021</v>
      </c>
      <c r="F425" s="80" t="s">
        <v>75</v>
      </c>
      <c r="G425" s="174" t="s">
        <v>1817</v>
      </c>
      <c r="H425" s="80" t="s">
        <v>1818</v>
      </c>
      <c r="I425" s="177"/>
      <c r="J425" s="81">
        <v>29.19962669994257</v>
      </c>
      <c r="K425" s="81">
        <v>0.82129349775514049</v>
      </c>
      <c r="L425" s="81">
        <v>16.140014588299792</v>
      </c>
      <c r="M425" s="81">
        <v>8.7174728712419007</v>
      </c>
      <c r="N425" s="81">
        <v>13.677473673644354</v>
      </c>
      <c r="O425" s="81">
        <v>5.9840685248291061</v>
      </c>
      <c r="P425" s="81">
        <v>10.895064712538137</v>
      </c>
      <c r="Q425" s="81">
        <v>0.37944647042108737</v>
      </c>
      <c r="R425" s="81">
        <v>3.5231475018188889</v>
      </c>
      <c r="S425" s="81">
        <v>0.57393150840680596</v>
      </c>
      <c r="T425" s="82"/>
      <c r="U425" s="81">
        <v>1396522</v>
      </c>
      <c r="V425" s="81">
        <v>293</v>
      </c>
      <c r="W425" s="81">
        <v>364</v>
      </c>
      <c r="X425" s="81">
        <v>1934</v>
      </c>
      <c r="Y425" s="81">
        <v>3239</v>
      </c>
      <c r="Z425" s="81">
        <v>4403</v>
      </c>
      <c r="AA425" s="81">
        <v>2397</v>
      </c>
      <c r="AB425" s="81">
        <v>6359</v>
      </c>
      <c r="AC425" s="81">
        <v>605310.99999999988</v>
      </c>
      <c r="AD425" s="81">
        <v>0.57393150840680596</v>
      </c>
      <c r="AE425" s="82"/>
      <c r="AF425" s="81">
        <v>10696757.407270039</v>
      </c>
      <c r="AG425" s="81">
        <v>555696.45428825845</v>
      </c>
      <c r="AH425" s="81">
        <v>2325327.902168856</v>
      </c>
      <c r="AI425" s="81">
        <v>12116554.354821213</v>
      </c>
      <c r="AJ425" s="81">
        <v>11958707.691884262</v>
      </c>
      <c r="AK425" s="81">
        <v>0</v>
      </c>
      <c r="AL425" s="81">
        <v>0</v>
      </c>
      <c r="AM425" s="81">
        <v>834707.06256981869</v>
      </c>
      <c r="AN425" s="81">
        <v>0</v>
      </c>
      <c r="AO425" s="81">
        <v>0</v>
      </c>
      <c r="AP425" s="82"/>
      <c r="AQ425" s="81">
        <v>50</v>
      </c>
      <c r="AR425" s="81">
        <v>52</v>
      </c>
      <c r="AS425" s="81">
        <v>0</v>
      </c>
      <c r="AT425" s="81">
        <v>0</v>
      </c>
      <c r="AU425" s="81">
        <v>0</v>
      </c>
      <c r="AV425" s="81">
        <v>2</v>
      </c>
      <c r="AW425" s="81"/>
      <c r="AX425" s="82"/>
      <c r="AY425" s="81">
        <v>332.32000000000011</v>
      </c>
      <c r="AZ425" s="81">
        <v>9107.5999999999985</v>
      </c>
      <c r="BA425" s="81">
        <v>0</v>
      </c>
      <c r="BB425" s="81">
        <v>0</v>
      </c>
      <c r="BC425" s="81">
        <v>0</v>
      </c>
      <c r="BD425" s="81">
        <v>200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1816</v>
      </c>
      <c r="B426" s="80">
        <v>204</v>
      </c>
      <c r="C426" s="80">
        <v>19</v>
      </c>
      <c r="D426" s="80">
        <v>12</v>
      </c>
      <c r="E426" s="80">
        <v>2022</v>
      </c>
      <c r="F426" s="80" t="s">
        <v>568</v>
      </c>
      <c r="G426" s="174" t="s">
        <v>1817</v>
      </c>
      <c r="H426" s="80" t="s">
        <v>1818</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53</v>
      </c>
      <c r="AR426" s="81">
        <v>58</v>
      </c>
      <c r="AS426" s="81">
        <v>0</v>
      </c>
      <c r="AT426" s="81">
        <v>0</v>
      </c>
      <c r="AU426" s="81">
        <v>0</v>
      </c>
      <c r="AV426" s="81">
        <v>2</v>
      </c>
      <c r="AW426" s="81"/>
      <c r="AX426" s="82"/>
      <c r="AY426" s="81">
        <v>351.59999999999997</v>
      </c>
      <c r="AZ426" s="81">
        <v>9405.3999999999978</v>
      </c>
      <c r="BA426" s="81">
        <v>0</v>
      </c>
      <c r="BB426" s="81">
        <v>0</v>
      </c>
      <c r="BC426" s="81">
        <v>0</v>
      </c>
      <c r="BD426" s="81">
        <v>200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2329</v>
      </c>
      <c r="B427" s="80">
        <v>35</v>
      </c>
      <c r="C427" s="80">
        <v>1</v>
      </c>
      <c r="D427" s="80">
        <v>3</v>
      </c>
      <c r="E427" s="80">
        <v>1990</v>
      </c>
      <c r="F427" s="80" t="s">
        <v>562</v>
      </c>
      <c r="G427" s="80" t="s">
        <v>2330</v>
      </c>
      <c r="H427" s="80" t="s">
        <v>2331</v>
      </c>
      <c r="I427" s="177"/>
      <c r="J427" s="81">
        <v>26.75920524526434</v>
      </c>
      <c r="K427" s="81">
        <v>0.55910882939476192</v>
      </c>
      <c r="L427" s="81">
        <v>1.5941455692720425</v>
      </c>
      <c r="M427" s="81">
        <v>2.6706290856331361</v>
      </c>
      <c r="N427" s="81">
        <v>4.4777159729980598</v>
      </c>
      <c r="O427" s="81">
        <v>5.4557165141236537</v>
      </c>
      <c r="P427" s="81">
        <v>7.4790652043582337</v>
      </c>
      <c r="Q427" s="81">
        <v>0.40993796043981562</v>
      </c>
      <c r="R427" s="81">
        <v>0</v>
      </c>
      <c r="S427" s="81">
        <v>0.40385564975870442</v>
      </c>
      <c r="T427" s="82"/>
      <c r="U427" s="81">
        <v>2782513</v>
      </c>
      <c r="V427" s="81">
        <v>172</v>
      </c>
      <c r="W427" s="81">
        <v>18</v>
      </c>
      <c r="X427" s="81">
        <v>921</v>
      </c>
      <c r="Y427" s="81">
        <v>1534</v>
      </c>
      <c r="Z427" s="81">
        <v>2244</v>
      </c>
      <c r="AA427" s="81">
        <v>1816</v>
      </c>
      <c r="AB427" s="81">
        <v>6656</v>
      </c>
      <c r="AC427" s="81">
        <v>0</v>
      </c>
      <c r="AD427" s="81">
        <v>0.40385564975870442</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2332</v>
      </c>
      <c r="B428" s="80">
        <v>36</v>
      </c>
      <c r="C428" s="80">
        <v>2</v>
      </c>
      <c r="D428" s="80">
        <v>3</v>
      </c>
      <c r="E428" s="80">
        <v>2005</v>
      </c>
      <c r="F428" s="80" t="s">
        <v>565</v>
      </c>
      <c r="G428" s="80" t="s">
        <v>2330</v>
      </c>
      <c r="H428" s="80" t="s">
        <v>2331</v>
      </c>
      <c r="I428" s="177"/>
      <c r="J428" s="81">
        <v>73.363432307153388</v>
      </c>
      <c r="K428" s="81">
        <v>0.4723104883752921</v>
      </c>
      <c r="L428" s="81">
        <v>6.6168976262662751</v>
      </c>
      <c r="M428" s="81">
        <v>6.099395037526163</v>
      </c>
      <c r="N428" s="81">
        <v>9.3492441256165453</v>
      </c>
      <c r="O428" s="81">
        <v>9.0930854389455131</v>
      </c>
      <c r="P428" s="81">
        <v>8.3626674138609083</v>
      </c>
      <c r="Q428" s="81">
        <v>0.41735246369801787</v>
      </c>
      <c r="R428" s="81">
        <v>0</v>
      </c>
      <c r="S428" s="81">
        <v>0.53671339953705244</v>
      </c>
      <c r="T428" s="82"/>
      <c r="U428" s="81">
        <v>7940547</v>
      </c>
      <c r="V428" s="81">
        <v>180</v>
      </c>
      <c r="W428" s="81">
        <v>79</v>
      </c>
      <c r="X428" s="81">
        <v>987</v>
      </c>
      <c r="Y428" s="81">
        <v>2063</v>
      </c>
      <c r="Z428" s="81">
        <v>4328</v>
      </c>
      <c r="AA428" s="81">
        <v>1663</v>
      </c>
      <c r="AB428" s="81">
        <v>7084</v>
      </c>
      <c r="AC428" s="81">
        <v>0</v>
      </c>
      <c r="AD428" s="81">
        <v>0.53671339953705244</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2333</v>
      </c>
      <c r="B429" s="80">
        <v>37</v>
      </c>
      <c r="C429" s="80">
        <v>3</v>
      </c>
      <c r="D429" s="80">
        <v>3</v>
      </c>
      <c r="E429" s="80">
        <v>2006</v>
      </c>
      <c r="F429" s="80" t="s">
        <v>566</v>
      </c>
      <c r="G429" s="80" t="s">
        <v>2330</v>
      </c>
      <c r="H429" s="80" t="s">
        <v>2331</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2334</v>
      </c>
      <c r="B430" s="80">
        <v>38</v>
      </c>
      <c r="C430" s="80">
        <v>4</v>
      </c>
      <c r="D430" s="80">
        <v>3</v>
      </c>
      <c r="E430" s="80">
        <v>2007</v>
      </c>
      <c r="F430" s="80" t="s">
        <v>567</v>
      </c>
      <c r="G430" s="80" t="s">
        <v>2330</v>
      </c>
      <c r="H430" s="80" t="s">
        <v>2331</v>
      </c>
      <c r="I430" s="177"/>
      <c r="J430" s="81">
        <v>67.242595674895142</v>
      </c>
      <c r="K430" s="81">
        <v>0.35893713553421164</v>
      </c>
      <c r="L430" s="81">
        <v>4.0096209028102079</v>
      </c>
      <c r="M430" s="81">
        <v>6.11272085204115</v>
      </c>
      <c r="N430" s="81">
        <v>9.7643267810937378</v>
      </c>
      <c r="O430" s="81">
        <v>8.902743800728885</v>
      </c>
      <c r="P430" s="81">
        <v>8.5227508539372128</v>
      </c>
      <c r="Q430" s="81">
        <v>0.43624020512395828</v>
      </c>
      <c r="R430" s="81">
        <v>0</v>
      </c>
      <c r="S430" s="81">
        <v>0.39592318700557877</v>
      </c>
      <c r="T430" s="82"/>
      <c r="U430" s="81">
        <v>8587664</v>
      </c>
      <c r="V430" s="81">
        <v>143</v>
      </c>
      <c r="W430" s="81">
        <v>60</v>
      </c>
      <c r="X430" s="81">
        <v>1332</v>
      </c>
      <c r="Y430" s="81">
        <v>2113</v>
      </c>
      <c r="Z430" s="81">
        <v>4405</v>
      </c>
      <c r="AA430" s="81">
        <v>1669</v>
      </c>
      <c r="AB430" s="81">
        <v>7013</v>
      </c>
      <c r="AC430" s="81">
        <v>0</v>
      </c>
      <c r="AD430" s="81">
        <v>0.39592318700557877</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2335</v>
      </c>
      <c r="B431" s="80">
        <v>39</v>
      </c>
      <c r="C431" s="80">
        <v>5</v>
      </c>
      <c r="D431" s="80">
        <v>3</v>
      </c>
      <c r="E431" s="80">
        <v>2008</v>
      </c>
      <c r="F431" s="80" t="s">
        <v>84</v>
      </c>
      <c r="G431" s="80" t="s">
        <v>2330</v>
      </c>
      <c r="H431" s="80" t="s">
        <v>2331</v>
      </c>
      <c r="I431" s="177"/>
      <c r="J431" s="81">
        <v>66.626393723414765</v>
      </c>
      <c r="K431" s="81">
        <v>0.28436581879167827</v>
      </c>
      <c r="L431" s="81">
        <v>3.917088211169045</v>
      </c>
      <c r="M431" s="81">
        <v>6.8499610820105996</v>
      </c>
      <c r="N431" s="81">
        <v>9.334562098397166</v>
      </c>
      <c r="O431" s="81">
        <v>8.6477289699483766</v>
      </c>
      <c r="P431" s="81">
        <v>8.4467290544436011</v>
      </c>
      <c r="Q431" s="81">
        <v>0.4236798228497497</v>
      </c>
      <c r="R431" s="81">
        <v>0</v>
      </c>
      <c r="S431" s="81">
        <v>0.37394261652933591</v>
      </c>
      <c r="T431" s="82"/>
      <c r="U431" s="81">
        <v>8867188</v>
      </c>
      <c r="V431" s="81">
        <v>143</v>
      </c>
      <c r="W431" s="81">
        <v>60</v>
      </c>
      <c r="X431" s="81">
        <v>1332</v>
      </c>
      <c r="Y431" s="81">
        <v>2117</v>
      </c>
      <c r="Z431" s="81">
        <v>4429</v>
      </c>
      <c r="AA431" s="81">
        <v>1656</v>
      </c>
      <c r="AB431" s="81">
        <v>6923</v>
      </c>
      <c r="AC431" s="81">
        <v>0</v>
      </c>
      <c r="AD431" s="81">
        <v>0.37394261652933591</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2336</v>
      </c>
      <c r="B432" s="80">
        <v>40</v>
      </c>
      <c r="C432" s="80">
        <v>6</v>
      </c>
      <c r="D432" s="80">
        <v>3</v>
      </c>
      <c r="E432" s="80">
        <v>2009</v>
      </c>
      <c r="F432" s="80" t="s">
        <v>85</v>
      </c>
      <c r="G432" s="80" t="s">
        <v>2330</v>
      </c>
      <c r="H432" s="80" t="s">
        <v>2331</v>
      </c>
      <c r="I432" s="177"/>
      <c r="J432" s="81">
        <v>66.901945203354131</v>
      </c>
      <c r="K432" s="81">
        <v>0.22810621548460944</v>
      </c>
      <c r="L432" s="81">
        <v>4.027734147392839</v>
      </c>
      <c r="M432" s="81">
        <v>6.9975772897498514</v>
      </c>
      <c r="N432" s="81">
        <v>8.6541907562392186</v>
      </c>
      <c r="O432" s="81">
        <v>8.7908710009768463</v>
      </c>
      <c r="P432" s="81">
        <v>8.2029223062036838</v>
      </c>
      <c r="Q432" s="81">
        <v>0.40383175371519492</v>
      </c>
      <c r="R432" s="81">
        <v>0</v>
      </c>
      <c r="S432" s="81">
        <v>0.42097122369980011</v>
      </c>
      <c r="T432" s="82"/>
      <c r="U432" s="81">
        <v>7707532</v>
      </c>
      <c r="V432" s="81">
        <v>117</v>
      </c>
      <c r="W432" s="81">
        <v>85</v>
      </c>
      <c r="X432" s="81">
        <v>1348</v>
      </c>
      <c r="Y432" s="81">
        <v>2144</v>
      </c>
      <c r="Z432" s="81">
        <v>4444</v>
      </c>
      <c r="AA432" s="81">
        <v>1651</v>
      </c>
      <c r="AB432" s="81">
        <v>6927</v>
      </c>
      <c r="AC432" s="81">
        <v>0</v>
      </c>
      <c r="AD432" s="81">
        <v>0.42097122369980011</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66.501999999999995</v>
      </c>
      <c r="BJ432" s="81">
        <v>0</v>
      </c>
      <c r="BK432" s="81">
        <v>27.091000000000001</v>
      </c>
      <c r="BL432" s="81">
        <v>0</v>
      </c>
      <c r="BM432" s="82"/>
      <c r="BN432" s="81">
        <v>0</v>
      </c>
      <c r="BO432" s="81">
        <v>0</v>
      </c>
      <c r="BP432" s="81">
        <v>3</v>
      </c>
      <c r="BQ432" s="81">
        <v>0</v>
      </c>
      <c r="BR432" s="81">
        <v>1</v>
      </c>
      <c r="BS432" s="81">
        <v>0</v>
      </c>
      <c r="BT432"/>
      <c r="BU432" s="80"/>
      <c r="BV432" s="80"/>
      <c r="BW432" s="80"/>
      <c r="BX432" s="80"/>
      <c r="BY432" s="80"/>
      <c r="BZ432" s="80"/>
      <c r="CA432" s="80"/>
      <c r="CB432" s="80"/>
      <c r="CC432" s="80"/>
    </row>
    <row r="433" spans="1:81">
      <c r="A433" s="80" t="s">
        <v>2337</v>
      </c>
      <c r="B433" s="80">
        <v>41</v>
      </c>
      <c r="C433" s="80">
        <v>7</v>
      </c>
      <c r="D433" s="80">
        <v>3</v>
      </c>
      <c r="E433" s="80">
        <v>2010</v>
      </c>
      <c r="F433" s="80" t="s">
        <v>86</v>
      </c>
      <c r="G433" s="80" t="s">
        <v>2330</v>
      </c>
      <c r="H433" s="80" t="s">
        <v>2331</v>
      </c>
      <c r="I433" s="177"/>
      <c r="J433" s="81">
        <v>64.11356827162021</v>
      </c>
      <c r="K433" s="81">
        <v>0.23249876564906935</v>
      </c>
      <c r="L433" s="81">
        <v>3.8132054884731499</v>
      </c>
      <c r="M433" s="81">
        <v>6.8245280062472169</v>
      </c>
      <c r="N433" s="81">
        <v>8.705632976184086</v>
      </c>
      <c r="O433" s="81">
        <v>8.9589239191908483</v>
      </c>
      <c r="P433" s="81">
        <v>8.5200366505382092</v>
      </c>
      <c r="Q433" s="81">
        <v>0.4168235653000259</v>
      </c>
      <c r="R433" s="81">
        <v>0</v>
      </c>
      <c r="S433" s="81">
        <v>0.50184422305991572</v>
      </c>
      <c r="T433" s="82"/>
      <c r="U433" s="81">
        <v>7901863</v>
      </c>
      <c r="V433" s="81">
        <v>117</v>
      </c>
      <c r="W433" s="81">
        <v>85</v>
      </c>
      <c r="X433" s="81">
        <v>1348</v>
      </c>
      <c r="Y433" s="81">
        <v>2153</v>
      </c>
      <c r="Z433" s="81">
        <v>4550</v>
      </c>
      <c r="AA433" s="81">
        <v>1672</v>
      </c>
      <c r="AB433" s="81">
        <v>6851</v>
      </c>
      <c r="AC433" s="81">
        <v>0</v>
      </c>
      <c r="AD433" s="81">
        <v>0.50184422305991572</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74.965999999999994</v>
      </c>
      <c r="BJ433" s="81">
        <v>0</v>
      </c>
      <c r="BK433" s="81">
        <v>21.568000000000001</v>
      </c>
      <c r="BL433" s="81">
        <v>0</v>
      </c>
      <c r="BM433" s="82"/>
      <c r="BN433" s="81">
        <v>0</v>
      </c>
      <c r="BO433" s="81">
        <v>0</v>
      </c>
      <c r="BP433" s="81">
        <v>4</v>
      </c>
      <c r="BQ433" s="81">
        <v>0</v>
      </c>
      <c r="BR433" s="81">
        <v>1</v>
      </c>
      <c r="BS433" s="81">
        <v>0</v>
      </c>
      <c r="BT433"/>
      <c r="BU433" s="80">
        <v>59.786999999999999</v>
      </c>
      <c r="BV433" s="80">
        <v>36.747</v>
      </c>
      <c r="BW433" s="80">
        <v>0</v>
      </c>
      <c r="BX433" s="80">
        <v>0</v>
      </c>
      <c r="BY433" s="80">
        <v>0</v>
      </c>
      <c r="BZ433" s="80">
        <v>0</v>
      </c>
      <c r="CA433" s="80">
        <v>0</v>
      </c>
      <c r="CB433" s="80">
        <v>0</v>
      </c>
      <c r="CC433" s="80">
        <v>0</v>
      </c>
    </row>
    <row r="434" spans="1:81">
      <c r="A434" s="80" t="s">
        <v>2338</v>
      </c>
      <c r="B434" s="80">
        <v>42</v>
      </c>
      <c r="C434" s="80">
        <v>8</v>
      </c>
      <c r="D434" s="80">
        <v>3</v>
      </c>
      <c r="E434" s="80">
        <v>2011</v>
      </c>
      <c r="F434" s="80" t="s">
        <v>87</v>
      </c>
      <c r="G434" s="80" t="s">
        <v>2330</v>
      </c>
      <c r="H434" s="80" t="s">
        <v>2331</v>
      </c>
      <c r="I434" s="177"/>
      <c r="J434" s="81">
        <v>40.176724563705356</v>
      </c>
      <c r="K434" s="81">
        <v>0.31230728578873723</v>
      </c>
      <c r="L434" s="81">
        <v>3.5598171094678839</v>
      </c>
      <c r="M434" s="81">
        <v>7.9424077927427223</v>
      </c>
      <c r="N434" s="81">
        <v>10.147319103546545</v>
      </c>
      <c r="O434" s="81">
        <v>8.7819196410871605</v>
      </c>
      <c r="P434" s="81">
        <v>8.2738209123734965</v>
      </c>
      <c r="Q434" s="81">
        <v>0.47489666282298637</v>
      </c>
      <c r="R434" s="81">
        <v>0</v>
      </c>
      <c r="S434" s="81">
        <v>0.52640360329987368</v>
      </c>
      <c r="T434" s="82"/>
      <c r="U434" s="81">
        <v>4083223</v>
      </c>
      <c r="V434" s="81">
        <v>117</v>
      </c>
      <c r="W434" s="81">
        <v>85</v>
      </c>
      <c r="X434" s="81">
        <v>1348</v>
      </c>
      <c r="Y434" s="81">
        <v>2144</v>
      </c>
      <c r="Z434" s="81">
        <v>4557</v>
      </c>
      <c r="AA434" s="81">
        <v>1672</v>
      </c>
      <c r="AB434" s="81">
        <v>6767</v>
      </c>
      <c r="AC434" s="81">
        <v>0</v>
      </c>
      <c r="AD434" s="81">
        <v>0.52640360329987368</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69.909000000000006</v>
      </c>
      <c r="BJ434" s="81">
        <v>0</v>
      </c>
      <c r="BK434" s="81">
        <v>0</v>
      </c>
      <c r="BL434" s="81">
        <v>0</v>
      </c>
      <c r="BM434" s="82"/>
      <c r="BN434" s="81">
        <v>0</v>
      </c>
      <c r="BO434" s="81">
        <v>0</v>
      </c>
      <c r="BP434" s="81">
        <v>4</v>
      </c>
      <c r="BQ434" s="81">
        <v>0</v>
      </c>
      <c r="BR434" s="81">
        <v>0</v>
      </c>
      <c r="BS434" s="81">
        <v>0</v>
      </c>
      <c r="BT434"/>
      <c r="BU434" s="80">
        <v>55.734000000000002</v>
      </c>
      <c r="BV434" s="80">
        <v>14.175000000000001</v>
      </c>
      <c r="BW434" s="80">
        <v>0</v>
      </c>
      <c r="BX434" s="80">
        <v>0</v>
      </c>
      <c r="BY434" s="80">
        <v>0</v>
      </c>
      <c r="BZ434" s="80">
        <v>0</v>
      </c>
      <c r="CA434" s="80">
        <v>0</v>
      </c>
      <c r="CB434" s="80">
        <v>0</v>
      </c>
      <c r="CC434" s="80">
        <v>0</v>
      </c>
    </row>
    <row r="435" spans="1:81">
      <c r="A435" s="80" t="s">
        <v>2339</v>
      </c>
      <c r="B435" s="80">
        <v>43</v>
      </c>
      <c r="C435" s="80">
        <v>9</v>
      </c>
      <c r="D435" s="80">
        <v>3</v>
      </c>
      <c r="E435" s="80">
        <v>2012</v>
      </c>
      <c r="F435" s="80" t="s">
        <v>88</v>
      </c>
      <c r="G435" s="80" t="s">
        <v>2330</v>
      </c>
      <c r="H435" s="80" t="s">
        <v>2331</v>
      </c>
      <c r="I435" s="177"/>
      <c r="J435" s="81">
        <v>82.476196532208405</v>
      </c>
      <c r="K435" s="81">
        <v>0.29318475752368472</v>
      </c>
      <c r="L435" s="81">
        <v>3.570448943813247</v>
      </c>
      <c r="M435" s="81">
        <v>8.9361688093950828</v>
      </c>
      <c r="N435" s="81">
        <v>11.001128843442228</v>
      </c>
      <c r="O435" s="81">
        <v>8.8887135765486871</v>
      </c>
      <c r="P435" s="81">
        <v>8.450287770451073</v>
      </c>
      <c r="Q435" s="81">
        <v>0.51672634385024774</v>
      </c>
      <c r="R435" s="81">
        <v>0</v>
      </c>
      <c r="S435" s="81">
        <v>0.4960112855372435</v>
      </c>
      <c r="T435" s="82"/>
      <c r="U435" s="81">
        <v>7687257</v>
      </c>
      <c r="V435" s="81">
        <v>117</v>
      </c>
      <c r="W435" s="81">
        <v>85</v>
      </c>
      <c r="X435" s="81">
        <v>1348</v>
      </c>
      <c r="Y435" s="81">
        <v>2186</v>
      </c>
      <c r="Z435" s="81">
        <v>4649</v>
      </c>
      <c r="AA435" s="81">
        <v>1698</v>
      </c>
      <c r="AB435" s="81">
        <v>6777</v>
      </c>
      <c r="AC435" s="81">
        <v>0</v>
      </c>
      <c r="AD435" s="81">
        <v>0.4960112855372435</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81.358999999999995</v>
      </c>
      <c r="BJ435" s="81">
        <v>0</v>
      </c>
      <c r="BK435" s="81">
        <v>0</v>
      </c>
      <c r="BL435" s="81">
        <v>0</v>
      </c>
      <c r="BM435" s="82"/>
      <c r="BN435" s="81">
        <v>0</v>
      </c>
      <c r="BO435" s="81">
        <v>0</v>
      </c>
      <c r="BP435" s="81">
        <v>4</v>
      </c>
      <c r="BQ435" s="81">
        <v>0</v>
      </c>
      <c r="BR435" s="81">
        <v>0</v>
      </c>
      <c r="BS435" s="81">
        <v>0</v>
      </c>
      <c r="BT435"/>
      <c r="BU435" s="80">
        <v>67.486000000000004</v>
      </c>
      <c r="BV435" s="80">
        <v>0</v>
      </c>
      <c r="BW435" s="80">
        <v>13.872999999999999</v>
      </c>
      <c r="BX435" s="80">
        <v>0</v>
      </c>
      <c r="BY435" s="80">
        <v>0</v>
      </c>
      <c r="BZ435" s="80">
        <v>0</v>
      </c>
      <c r="CA435" s="80">
        <v>0</v>
      </c>
      <c r="CB435" s="80">
        <v>0</v>
      </c>
      <c r="CC435" s="80">
        <v>0</v>
      </c>
    </row>
    <row r="436" spans="1:81">
      <c r="A436" s="80" t="s">
        <v>2340</v>
      </c>
      <c r="B436" s="80">
        <v>44</v>
      </c>
      <c r="C436" s="80">
        <v>10</v>
      </c>
      <c r="D436" s="80">
        <v>3</v>
      </c>
      <c r="E436" s="80">
        <v>2013</v>
      </c>
      <c r="F436" s="80" t="s">
        <v>89</v>
      </c>
      <c r="G436" s="80" t="s">
        <v>2330</v>
      </c>
      <c r="H436" s="80" t="s">
        <v>2331</v>
      </c>
      <c r="I436" s="177"/>
      <c r="J436" s="81">
        <v>79.190901044284729</v>
      </c>
      <c r="K436" s="81">
        <v>0.24890635785247556</v>
      </c>
      <c r="L436" s="81">
        <v>2.5901720798674601</v>
      </c>
      <c r="M436" s="81">
        <v>7.7124774926283779</v>
      </c>
      <c r="N436" s="81">
        <v>10.884911456178346</v>
      </c>
      <c r="O436" s="81">
        <v>8.6570606983491594</v>
      </c>
      <c r="P436" s="81">
        <v>8.4671414548086474</v>
      </c>
      <c r="Q436" s="81">
        <v>0.52339215495821034</v>
      </c>
      <c r="R436" s="81">
        <v>0</v>
      </c>
      <c r="S436" s="81">
        <v>0.72245510238493738</v>
      </c>
      <c r="T436" s="82"/>
      <c r="U436" s="81">
        <v>8115022</v>
      </c>
      <c r="V436" s="81">
        <v>117</v>
      </c>
      <c r="W436" s="81">
        <v>85</v>
      </c>
      <c r="X436" s="81">
        <v>1348</v>
      </c>
      <c r="Y436" s="81">
        <v>2199</v>
      </c>
      <c r="Z436" s="81">
        <v>4730</v>
      </c>
      <c r="AA436" s="81">
        <v>1695</v>
      </c>
      <c r="AB436" s="81">
        <v>6766</v>
      </c>
      <c r="AC436" s="81">
        <v>0</v>
      </c>
      <c r="AD436" s="81">
        <v>0.72245510238493738</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88.067999999999998</v>
      </c>
      <c r="BJ436" s="81">
        <v>0</v>
      </c>
      <c r="BK436" s="81">
        <v>17.451000000000001</v>
      </c>
      <c r="BL436" s="81">
        <v>0</v>
      </c>
      <c r="BM436" s="82"/>
      <c r="BN436" s="81">
        <v>0</v>
      </c>
      <c r="BO436" s="81">
        <v>0</v>
      </c>
      <c r="BP436" s="81">
        <v>4</v>
      </c>
      <c r="BQ436" s="81">
        <v>0</v>
      </c>
      <c r="BR436" s="81">
        <v>1</v>
      </c>
      <c r="BS436" s="81">
        <v>0</v>
      </c>
      <c r="BT436"/>
      <c r="BU436" s="80">
        <v>73.617999999999995</v>
      </c>
      <c r="BV436" s="80">
        <v>17.451000000000001</v>
      </c>
      <c r="BW436" s="80">
        <v>14.45</v>
      </c>
      <c r="BX436" s="80">
        <v>0</v>
      </c>
      <c r="BY436" s="80">
        <v>0</v>
      </c>
      <c r="BZ436" s="80">
        <v>0</v>
      </c>
      <c r="CA436" s="80">
        <v>0</v>
      </c>
      <c r="CB436" s="80">
        <v>0</v>
      </c>
      <c r="CC436" s="80">
        <v>0</v>
      </c>
    </row>
    <row r="437" spans="1:81">
      <c r="A437" s="80" t="s">
        <v>2341</v>
      </c>
      <c r="B437" s="80">
        <v>45</v>
      </c>
      <c r="C437" s="80">
        <v>11</v>
      </c>
      <c r="D437" s="80">
        <v>3</v>
      </c>
      <c r="E437" s="80">
        <v>2014</v>
      </c>
      <c r="F437" s="80" t="s">
        <v>90</v>
      </c>
      <c r="G437" s="80" t="s">
        <v>2330</v>
      </c>
      <c r="H437" s="80" t="s">
        <v>2331</v>
      </c>
      <c r="I437" s="177"/>
      <c r="J437" s="81">
        <v>68.008752590920437</v>
      </c>
      <c r="K437" s="81">
        <v>0.54305792014791554</v>
      </c>
      <c r="L437" s="81">
        <v>6.1499499972159253</v>
      </c>
      <c r="M437" s="81">
        <v>8.7447197936926866</v>
      </c>
      <c r="N437" s="81">
        <v>10.732730261603672</v>
      </c>
      <c r="O437" s="81">
        <v>8.3465390770305454</v>
      </c>
      <c r="P437" s="81">
        <v>8.4459022911034367</v>
      </c>
      <c r="Q437" s="81">
        <v>0.49808904973805695</v>
      </c>
      <c r="R437" s="81">
        <v>0</v>
      </c>
      <c r="S437" s="81">
        <v>0.83815891041398161</v>
      </c>
      <c r="T437" s="82"/>
      <c r="U437" s="81">
        <v>7495437</v>
      </c>
      <c r="V437" s="81">
        <v>235</v>
      </c>
      <c r="W437" s="81">
        <v>134</v>
      </c>
      <c r="X437" s="81">
        <v>1367</v>
      </c>
      <c r="Y437" s="81">
        <v>2220</v>
      </c>
      <c r="Z437" s="81">
        <v>4803</v>
      </c>
      <c r="AA437" s="81">
        <v>1682</v>
      </c>
      <c r="AB437" s="81">
        <v>6711</v>
      </c>
      <c r="AC437" s="81">
        <v>0</v>
      </c>
      <c r="AD437" s="81">
        <v>0.83815891041398161</v>
      </c>
      <c r="AE437" s="82"/>
      <c r="AF437" s="81">
        <v>72089941.700839803</v>
      </c>
      <c r="AG437" s="81">
        <v>427710.64910166682</v>
      </c>
      <c r="AH437" s="81">
        <v>1373973.2052740897</v>
      </c>
      <c r="AI437" s="81">
        <v>9402624.7641931623</v>
      </c>
      <c r="AJ437" s="81">
        <v>13308061.107619662</v>
      </c>
      <c r="AK437" s="81">
        <v>0</v>
      </c>
      <c r="AL437" s="81">
        <v>0</v>
      </c>
      <c r="AM437" s="81">
        <v>921320.01608435286</v>
      </c>
      <c r="AN437" s="81">
        <v>0</v>
      </c>
      <c r="AO437" s="81">
        <v>0</v>
      </c>
      <c r="AP437" s="82"/>
      <c r="AQ437" s="81">
        <v>140</v>
      </c>
      <c r="AR437" s="81">
        <v>30</v>
      </c>
      <c r="AS437" s="81">
        <v>0</v>
      </c>
      <c r="AT437" s="81">
        <v>0</v>
      </c>
      <c r="AU437" s="81">
        <v>0</v>
      </c>
      <c r="AV437" s="81">
        <v>0</v>
      </c>
      <c r="AW437" s="81" t="s">
        <v>564</v>
      </c>
      <c r="AX437" s="82"/>
      <c r="AY437" s="81">
        <v>641.1</v>
      </c>
      <c r="AZ437" s="81">
        <v>6009.3</v>
      </c>
      <c r="BA437" s="81">
        <v>0</v>
      </c>
      <c r="BB437" s="81">
        <v>0</v>
      </c>
      <c r="BC437" s="81">
        <v>0</v>
      </c>
      <c r="BD437" s="81">
        <v>0</v>
      </c>
      <c r="BE437" s="81" t="s">
        <v>564</v>
      </c>
      <c r="BF437" s="82"/>
      <c r="BG437" s="81">
        <v>0</v>
      </c>
      <c r="BH437" s="81">
        <v>0</v>
      </c>
      <c r="BI437" s="81">
        <v>85.795000000000002</v>
      </c>
      <c r="BJ437" s="81">
        <v>0</v>
      </c>
      <c r="BK437" s="81">
        <v>20.126000000000001</v>
      </c>
      <c r="BL437" s="81">
        <v>0</v>
      </c>
      <c r="BM437" s="82"/>
      <c r="BN437" s="81">
        <v>0</v>
      </c>
      <c r="BO437" s="81">
        <v>0</v>
      </c>
      <c r="BP437" s="81">
        <v>4</v>
      </c>
      <c r="BQ437" s="81">
        <v>0</v>
      </c>
      <c r="BR437" s="81">
        <v>1</v>
      </c>
      <c r="BS437" s="81">
        <v>0</v>
      </c>
      <c r="BT437"/>
      <c r="BU437" s="80">
        <v>72.453000000000003</v>
      </c>
      <c r="BV437" s="80">
        <v>20.126000000000001</v>
      </c>
      <c r="BW437" s="80">
        <v>13.342000000000001</v>
      </c>
      <c r="BX437" s="80">
        <v>0</v>
      </c>
      <c r="BY437" s="80">
        <v>0</v>
      </c>
      <c r="BZ437" s="80">
        <v>0</v>
      </c>
      <c r="CA437" s="80">
        <v>0</v>
      </c>
      <c r="CB437" s="80">
        <v>0</v>
      </c>
      <c r="CC437" s="80">
        <v>0</v>
      </c>
    </row>
    <row r="438" spans="1:81">
      <c r="A438" s="80" t="s">
        <v>2342</v>
      </c>
      <c r="B438" s="80">
        <v>46</v>
      </c>
      <c r="C438" s="80">
        <v>12</v>
      </c>
      <c r="D438" s="80">
        <v>3</v>
      </c>
      <c r="E438" s="80">
        <v>2015</v>
      </c>
      <c r="F438" s="80" t="s">
        <v>91</v>
      </c>
      <c r="G438" s="80" t="s">
        <v>2330</v>
      </c>
      <c r="H438" s="80" t="s">
        <v>2331</v>
      </c>
      <c r="I438" s="177"/>
      <c r="J438" s="81">
        <v>66.141935746365704</v>
      </c>
      <c r="K438" s="81">
        <v>0.54881851511059965</v>
      </c>
      <c r="L438" s="81">
        <v>6.255776720304806</v>
      </c>
      <c r="M438" s="81">
        <v>8.6030437335132834</v>
      </c>
      <c r="N438" s="81">
        <v>9.740192336713843</v>
      </c>
      <c r="O438" s="81">
        <v>8.2686107669833024</v>
      </c>
      <c r="P438" s="81">
        <v>8.4324464852478709</v>
      </c>
      <c r="Q438" s="81">
        <v>0.48498878299119391</v>
      </c>
      <c r="R438" s="81">
        <v>0</v>
      </c>
      <c r="S438" s="81">
        <v>0.81415067479085101</v>
      </c>
      <c r="T438" s="82"/>
      <c r="U438" s="81">
        <v>8071256</v>
      </c>
      <c r="V438" s="81">
        <v>235</v>
      </c>
      <c r="W438" s="81">
        <v>134</v>
      </c>
      <c r="X438" s="81">
        <v>1367</v>
      </c>
      <c r="Y438" s="81">
        <v>2247</v>
      </c>
      <c r="Z438" s="81">
        <v>4804</v>
      </c>
      <c r="AA438" s="81">
        <v>1678</v>
      </c>
      <c r="AB438" s="81">
        <v>6675</v>
      </c>
      <c r="AC438" s="81">
        <v>0</v>
      </c>
      <c r="AD438" s="81">
        <v>0.81415067479085101</v>
      </c>
      <c r="AE438" s="82"/>
      <c r="AF438" s="81">
        <v>70354528.513552696</v>
      </c>
      <c r="AG438" s="81">
        <v>403576.90585050866</v>
      </c>
      <c r="AH438" s="81">
        <v>1088090.7848385968</v>
      </c>
      <c r="AI438" s="81">
        <v>9632046.3257685602</v>
      </c>
      <c r="AJ438" s="81">
        <v>12313658.776238721</v>
      </c>
      <c r="AK438" s="81">
        <v>0</v>
      </c>
      <c r="AL438" s="81">
        <v>0</v>
      </c>
      <c r="AM438" s="81">
        <v>914780.74942812161</v>
      </c>
      <c r="AN438" s="81">
        <v>0</v>
      </c>
      <c r="AO438" s="81">
        <v>0</v>
      </c>
      <c r="AP438" s="82"/>
      <c r="AQ438" s="81">
        <v>153</v>
      </c>
      <c r="AR438" s="81">
        <v>44</v>
      </c>
      <c r="AS438" s="81">
        <v>0</v>
      </c>
      <c r="AT438" s="81">
        <v>0</v>
      </c>
      <c r="AU438" s="81">
        <v>0</v>
      </c>
      <c r="AV438" s="81">
        <v>0</v>
      </c>
      <c r="AW438" s="81" t="s">
        <v>564</v>
      </c>
      <c r="AX438" s="82"/>
      <c r="AY438" s="81">
        <v>708.2</v>
      </c>
      <c r="AZ438" s="81">
        <v>7199.7</v>
      </c>
      <c r="BA438" s="81">
        <v>0</v>
      </c>
      <c r="BB438" s="81">
        <v>0</v>
      </c>
      <c r="BC438" s="81">
        <v>0</v>
      </c>
      <c r="BD438" s="81">
        <v>0</v>
      </c>
      <c r="BE438" s="81" t="s">
        <v>564</v>
      </c>
      <c r="BF438" s="82"/>
      <c r="BG438" s="81">
        <v>0</v>
      </c>
      <c r="BH438" s="81">
        <v>0</v>
      </c>
      <c r="BI438" s="81">
        <v>85.171000000000006</v>
      </c>
      <c r="BJ438" s="81">
        <v>0</v>
      </c>
      <c r="BK438" s="81">
        <v>0</v>
      </c>
      <c r="BL438" s="81">
        <v>0</v>
      </c>
      <c r="BM438" s="82"/>
      <c r="BN438" s="81">
        <v>0</v>
      </c>
      <c r="BO438" s="81">
        <v>0</v>
      </c>
      <c r="BP438" s="81">
        <v>4</v>
      </c>
      <c r="BQ438" s="81">
        <v>0</v>
      </c>
      <c r="BR438" s="81">
        <v>0</v>
      </c>
      <c r="BS438" s="81">
        <v>0</v>
      </c>
      <c r="BT438"/>
      <c r="BU438" s="80">
        <v>71.763999999999996</v>
      </c>
      <c r="BV438" s="80">
        <v>0</v>
      </c>
      <c r="BW438" s="80">
        <v>13.407</v>
      </c>
      <c r="BX438" s="80">
        <v>0</v>
      </c>
      <c r="BY438" s="80">
        <v>0</v>
      </c>
      <c r="BZ438" s="80">
        <v>0</v>
      </c>
      <c r="CA438" s="80">
        <v>0</v>
      </c>
      <c r="CB438" s="80">
        <v>0</v>
      </c>
      <c r="CC438" s="80">
        <v>0</v>
      </c>
    </row>
    <row r="439" spans="1:81">
      <c r="A439" s="80" t="s">
        <v>2343</v>
      </c>
      <c r="B439" s="80">
        <v>47</v>
      </c>
      <c r="C439" s="80">
        <v>13</v>
      </c>
      <c r="D439" s="80">
        <v>3</v>
      </c>
      <c r="E439" s="80">
        <v>2016</v>
      </c>
      <c r="F439" s="80" t="s">
        <v>92</v>
      </c>
      <c r="G439" s="80" t="s">
        <v>2330</v>
      </c>
      <c r="H439" s="80" t="s">
        <v>2331</v>
      </c>
      <c r="I439" s="177"/>
      <c r="J439" s="81">
        <v>65.383000142187399</v>
      </c>
      <c r="K439" s="81">
        <v>0.56376165478646889</v>
      </c>
      <c r="L439" s="81">
        <v>6.8587930599069447</v>
      </c>
      <c r="M439" s="81">
        <v>6.2851636883991011</v>
      </c>
      <c r="N439" s="81">
        <v>9.1228334420378054</v>
      </c>
      <c r="O439" s="81">
        <v>8.2753197093417281</v>
      </c>
      <c r="P439" s="81">
        <v>8.2744034537054034</v>
      </c>
      <c r="Q439" s="81">
        <v>0.46595948773506618</v>
      </c>
      <c r="R439" s="81">
        <v>0</v>
      </c>
      <c r="S439" s="81">
        <v>0.7608811537652117</v>
      </c>
      <c r="T439" s="82"/>
      <c r="U439" s="81">
        <v>7862253.9999999991</v>
      </c>
      <c r="V439" s="81">
        <v>235</v>
      </c>
      <c r="W439" s="81">
        <v>134</v>
      </c>
      <c r="X439" s="81">
        <v>1367</v>
      </c>
      <c r="Y439" s="81">
        <v>2262</v>
      </c>
      <c r="Z439" s="81">
        <v>4867</v>
      </c>
      <c r="AA439" s="81">
        <v>1703</v>
      </c>
      <c r="AB439" s="81">
        <v>6597</v>
      </c>
      <c r="AC439" s="81">
        <v>0</v>
      </c>
      <c r="AD439" s="81">
        <v>0.7608811537652117</v>
      </c>
      <c r="AE439" s="82"/>
      <c r="AF439" s="81">
        <v>72608974.524963871</v>
      </c>
      <c r="AG439" s="81">
        <v>397816.3063916316</v>
      </c>
      <c r="AH439" s="81">
        <v>957313.46888324281</v>
      </c>
      <c r="AI439" s="81">
        <v>8579462.2379091512</v>
      </c>
      <c r="AJ439" s="81">
        <v>11549270.12053789</v>
      </c>
      <c r="AK439" s="81">
        <v>0</v>
      </c>
      <c r="AL439" s="81">
        <v>0</v>
      </c>
      <c r="AM439" s="81">
        <v>904793.56676142279</v>
      </c>
      <c r="AN439" s="81">
        <v>0</v>
      </c>
      <c r="AO439" s="81">
        <v>0</v>
      </c>
      <c r="AP439" s="82"/>
      <c r="AQ439" s="81">
        <v>165</v>
      </c>
      <c r="AR439" s="81">
        <v>48</v>
      </c>
      <c r="AS439" s="81">
        <v>0</v>
      </c>
      <c r="AT439" s="81">
        <v>0</v>
      </c>
      <c r="AU439" s="81">
        <v>0</v>
      </c>
      <c r="AV439" s="81">
        <v>0</v>
      </c>
      <c r="AW439" s="81" t="s">
        <v>564</v>
      </c>
      <c r="AX439" s="82"/>
      <c r="AY439" s="81">
        <v>772.2</v>
      </c>
      <c r="AZ439" s="81">
        <v>7387.7</v>
      </c>
      <c r="BA439" s="81">
        <v>0</v>
      </c>
      <c r="BB439" s="81">
        <v>0</v>
      </c>
      <c r="BC439" s="81">
        <v>0</v>
      </c>
      <c r="BD439" s="81">
        <v>0</v>
      </c>
      <c r="BE439" s="81" t="s">
        <v>564</v>
      </c>
      <c r="BF439" s="82"/>
      <c r="BG439" s="81">
        <v>0</v>
      </c>
      <c r="BH439" s="81">
        <v>0</v>
      </c>
      <c r="BI439" s="81">
        <v>84.581000000000003</v>
      </c>
      <c r="BJ439" s="81">
        <v>0</v>
      </c>
      <c r="BK439" s="81">
        <v>0</v>
      </c>
      <c r="BL439" s="81">
        <v>0</v>
      </c>
      <c r="BM439" s="82"/>
      <c r="BN439" s="81">
        <v>0</v>
      </c>
      <c r="BO439" s="81">
        <v>0</v>
      </c>
      <c r="BP439" s="81">
        <v>4</v>
      </c>
      <c r="BQ439" s="81">
        <v>0</v>
      </c>
      <c r="BR439" s="81">
        <v>0</v>
      </c>
      <c r="BS439" s="81">
        <v>0</v>
      </c>
      <c r="BT439"/>
      <c r="BU439" s="80">
        <v>72.001999999999995</v>
      </c>
      <c r="BV439" s="80">
        <v>0</v>
      </c>
      <c r="BW439" s="80">
        <v>12.579000000000001</v>
      </c>
      <c r="BX439" s="80">
        <v>0</v>
      </c>
      <c r="BY439" s="80">
        <v>0</v>
      </c>
      <c r="BZ439" s="80">
        <v>0</v>
      </c>
      <c r="CA439" s="80">
        <v>0</v>
      </c>
      <c r="CB439" s="80">
        <v>0</v>
      </c>
      <c r="CC439" s="80">
        <v>0</v>
      </c>
    </row>
    <row r="440" spans="1:81">
      <c r="A440" s="80" t="s">
        <v>2344</v>
      </c>
      <c r="B440" s="80">
        <v>48</v>
      </c>
      <c r="C440" s="80">
        <v>14</v>
      </c>
      <c r="D440" s="80">
        <v>3</v>
      </c>
      <c r="E440" s="80">
        <v>2017</v>
      </c>
      <c r="F440" s="80" t="s">
        <v>71</v>
      </c>
      <c r="G440" s="80" t="s">
        <v>2330</v>
      </c>
      <c r="H440" s="80" t="s">
        <v>2331</v>
      </c>
      <c r="I440" s="177"/>
      <c r="J440" s="81">
        <v>65.142336672934064</v>
      </c>
      <c r="K440" s="81">
        <v>0.57946824999381885</v>
      </c>
      <c r="L440" s="81">
        <v>7.105923159991228</v>
      </c>
      <c r="M440" s="81">
        <v>5.82560795562439</v>
      </c>
      <c r="N440" s="81">
        <v>9.7878973735281978</v>
      </c>
      <c r="O440" s="81">
        <v>8.2122057303045537</v>
      </c>
      <c r="P440" s="81">
        <v>8.1302571328625639</v>
      </c>
      <c r="Q440" s="81">
        <v>0.44525199514386654</v>
      </c>
      <c r="R440" s="81">
        <v>0</v>
      </c>
      <c r="S440" s="81">
        <v>0.69902369726970071</v>
      </c>
      <c r="T440" s="82"/>
      <c r="U440" s="81">
        <v>8281439</v>
      </c>
      <c r="V440" s="81">
        <v>235</v>
      </c>
      <c r="W440" s="81">
        <v>134</v>
      </c>
      <c r="X440" s="81">
        <v>1367</v>
      </c>
      <c r="Y440" s="81">
        <v>2287</v>
      </c>
      <c r="Z440" s="81">
        <v>4910</v>
      </c>
      <c r="AA440" s="81">
        <v>1684</v>
      </c>
      <c r="AB440" s="81">
        <v>6519</v>
      </c>
      <c r="AC440" s="81">
        <v>0</v>
      </c>
      <c r="AD440" s="81">
        <v>0.69902369726970071</v>
      </c>
      <c r="AE440" s="82"/>
      <c r="AF440" s="81">
        <v>73931829.296234801</v>
      </c>
      <c r="AG440" s="81">
        <v>416719.57893394638</v>
      </c>
      <c r="AH440" s="81">
        <v>1340579.978528291</v>
      </c>
      <c r="AI440" s="81">
        <v>8415985.8451530766</v>
      </c>
      <c r="AJ440" s="81">
        <v>12468018.163634671</v>
      </c>
      <c r="AK440" s="81">
        <v>0</v>
      </c>
      <c r="AL440" s="81">
        <v>0</v>
      </c>
      <c r="AM440" s="81">
        <v>895494.70490162226</v>
      </c>
      <c r="AN440" s="81">
        <v>0</v>
      </c>
      <c r="AO440" s="81">
        <v>0</v>
      </c>
      <c r="AP440" s="82"/>
      <c r="AQ440" s="81">
        <v>177</v>
      </c>
      <c r="AR440" s="81">
        <v>48</v>
      </c>
      <c r="AS440" s="81">
        <v>0</v>
      </c>
      <c r="AT440" s="81">
        <v>0</v>
      </c>
      <c r="AU440" s="81">
        <v>0</v>
      </c>
      <c r="AV440" s="81">
        <v>0</v>
      </c>
      <c r="AW440" s="81" t="s">
        <v>564</v>
      </c>
      <c r="AX440" s="82"/>
      <c r="AY440" s="81">
        <v>833.10000000000014</v>
      </c>
      <c r="AZ440" s="81">
        <v>7387.7000000000007</v>
      </c>
      <c r="BA440" s="81">
        <v>0</v>
      </c>
      <c r="BB440" s="81">
        <v>0</v>
      </c>
      <c r="BC440" s="81">
        <v>0</v>
      </c>
      <c r="BD440" s="81">
        <v>0</v>
      </c>
      <c r="BE440" s="81" t="s">
        <v>564</v>
      </c>
      <c r="BF440" s="82"/>
      <c r="BG440" s="81">
        <v>0</v>
      </c>
      <c r="BH440" s="81">
        <v>0</v>
      </c>
      <c r="BI440" s="81">
        <v>88.257000000000005</v>
      </c>
      <c r="BJ440" s="81">
        <v>0</v>
      </c>
      <c r="BK440" s="81">
        <v>0</v>
      </c>
      <c r="BL440" s="81">
        <v>0</v>
      </c>
      <c r="BM440" s="82"/>
      <c r="BN440" s="81">
        <v>0</v>
      </c>
      <c r="BO440" s="81">
        <v>0</v>
      </c>
      <c r="BP440" s="81">
        <v>4</v>
      </c>
      <c r="BQ440" s="81">
        <v>0</v>
      </c>
      <c r="BR440" s="81">
        <v>0</v>
      </c>
      <c r="BS440" s="81">
        <v>0</v>
      </c>
      <c r="BT440"/>
      <c r="BU440" s="80">
        <v>75.751999999999995</v>
      </c>
      <c r="BV440" s="80">
        <v>0</v>
      </c>
      <c r="BW440" s="80">
        <v>12.505000000000001</v>
      </c>
      <c r="BX440" s="80">
        <v>0</v>
      </c>
      <c r="BY440" s="80">
        <v>0</v>
      </c>
      <c r="BZ440" s="80">
        <v>0</v>
      </c>
      <c r="CA440" s="80">
        <v>0</v>
      </c>
      <c r="CB440" s="80">
        <v>0</v>
      </c>
      <c r="CC440" s="80">
        <v>0</v>
      </c>
    </row>
    <row r="441" spans="1:81">
      <c r="A441" s="80" t="s">
        <v>2345</v>
      </c>
      <c r="B441" s="80">
        <v>49</v>
      </c>
      <c r="C441" s="80">
        <v>15</v>
      </c>
      <c r="D441" s="80">
        <v>3</v>
      </c>
      <c r="E441" s="80">
        <v>2018</v>
      </c>
      <c r="F441" s="80" t="s">
        <v>93</v>
      </c>
      <c r="G441" s="80" t="s">
        <v>2330</v>
      </c>
      <c r="H441" s="80" t="s">
        <v>2331</v>
      </c>
      <c r="I441" s="177"/>
      <c r="J441" s="81">
        <v>67.411175903003567</v>
      </c>
      <c r="K441" s="81">
        <v>0.55077977390770549</v>
      </c>
      <c r="L441" s="81">
        <v>6.4436072740178405</v>
      </c>
      <c r="M441" s="81">
        <v>6.1789604609629203</v>
      </c>
      <c r="N441" s="81">
        <v>9.1452800925371687</v>
      </c>
      <c r="O441" s="81">
        <v>8.094021023958744</v>
      </c>
      <c r="P441" s="81">
        <v>8.1258047862838776</v>
      </c>
      <c r="Q441" s="81">
        <v>0.41114323539308167</v>
      </c>
      <c r="R441" s="81">
        <v>0</v>
      </c>
      <c r="S441" s="81">
        <v>0.66378841726504634</v>
      </c>
      <c r="T441" s="82"/>
      <c r="U441" s="81">
        <v>8264792</v>
      </c>
      <c r="V441" s="81">
        <v>235</v>
      </c>
      <c r="W441" s="81">
        <v>134</v>
      </c>
      <c r="X441" s="81">
        <v>1367</v>
      </c>
      <c r="Y441" s="81">
        <v>2328</v>
      </c>
      <c r="Z441" s="81">
        <v>4932</v>
      </c>
      <c r="AA441" s="81">
        <v>1700</v>
      </c>
      <c r="AB441" s="81">
        <v>6487</v>
      </c>
      <c r="AC441" s="81">
        <v>0</v>
      </c>
      <c r="AD441" s="81">
        <v>0.66378841726504634</v>
      </c>
      <c r="AE441" s="82"/>
      <c r="AF441" s="81">
        <v>77203788.693130195</v>
      </c>
      <c r="AG441" s="81">
        <v>370372.37665303767</v>
      </c>
      <c r="AH441" s="81">
        <v>1271046.8980626089</v>
      </c>
      <c r="AI441" s="81">
        <v>8394687.4211666789</v>
      </c>
      <c r="AJ441" s="81">
        <v>11608088.911728321</v>
      </c>
      <c r="AK441" s="81">
        <v>0</v>
      </c>
      <c r="AL441" s="81">
        <v>0</v>
      </c>
      <c r="AM441" s="81">
        <v>892942.75518646603</v>
      </c>
      <c r="AN441" s="81">
        <v>0</v>
      </c>
      <c r="AO441" s="81">
        <v>0</v>
      </c>
      <c r="AP441" s="82"/>
      <c r="AQ441" s="81">
        <v>190</v>
      </c>
      <c r="AR441" s="81">
        <v>52</v>
      </c>
      <c r="AS441" s="81">
        <v>0</v>
      </c>
      <c r="AT441" s="81">
        <v>0</v>
      </c>
      <c r="AU441" s="81">
        <v>0</v>
      </c>
      <c r="AV441" s="81">
        <v>0</v>
      </c>
      <c r="AW441" s="81" t="s">
        <v>564</v>
      </c>
      <c r="AX441" s="82"/>
      <c r="AY441" s="81">
        <v>896.30000000000007</v>
      </c>
      <c r="AZ441" s="81">
        <v>15536</v>
      </c>
      <c r="BA441" s="81">
        <v>0</v>
      </c>
      <c r="BB441" s="81">
        <v>0</v>
      </c>
      <c r="BC441" s="81">
        <v>0</v>
      </c>
      <c r="BD441" s="81">
        <v>0</v>
      </c>
      <c r="BE441" s="81" t="s">
        <v>564</v>
      </c>
      <c r="BF441" s="82"/>
      <c r="BG441" s="81">
        <v>0</v>
      </c>
      <c r="BH441" s="81">
        <v>0</v>
      </c>
      <c r="BI441" s="81">
        <v>88.915999999999997</v>
      </c>
      <c r="BJ441" s="81">
        <v>0</v>
      </c>
      <c r="BK441" s="81">
        <v>0</v>
      </c>
      <c r="BL441" s="81">
        <v>0</v>
      </c>
      <c r="BM441" s="82"/>
      <c r="BN441" s="81">
        <v>0</v>
      </c>
      <c r="BO441" s="81">
        <v>0</v>
      </c>
      <c r="BP441" s="81">
        <v>4</v>
      </c>
      <c r="BQ441" s="81">
        <v>0</v>
      </c>
      <c r="BR441" s="81">
        <v>0</v>
      </c>
      <c r="BS441" s="81">
        <v>0</v>
      </c>
      <c r="BT441"/>
      <c r="BU441" s="80">
        <v>74.308000000000007</v>
      </c>
      <c r="BV441" s="80">
        <v>0</v>
      </c>
      <c r="BW441" s="80">
        <v>14.608000000000001</v>
      </c>
      <c r="BX441" s="80">
        <v>0</v>
      </c>
      <c r="BY441" s="80">
        <v>0</v>
      </c>
      <c r="BZ441" s="80">
        <v>0</v>
      </c>
      <c r="CA441" s="80">
        <v>0</v>
      </c>
      <c r="CB441" s="80">
        <v>0</v>
      </c>
      <c r="CC441" s="80">
        <v>0</v>
      </c>
    </row>
    <row r="442" spans="1:81">
      <c r="A442" s="80" t="s">
        <v>2346</v>
      </c>
      <c r="B442" s="80">
        <v>50</v>
      </c>
      <c r="C442" s="80">
        <v>16</v>
      </c>
      <c r="D442" s="80">
        <v>3</v>
      </c>
      <c r="E442" s="80">
        <v>2019</v>
      </c>
      <c r="F442" s="80" t="s">
        <v>73</v>
      </c>
      <c r="G442" s="80" t="s">
        <v>2330</v>
      </c>
      <c r="H442" s="80" t="s">
        <v>2331</v>
      </c>
      <c r="I442" s="177"/>
      <c r="J442" s="81">
        <v>68.718936062107431</v>
      </c>
      <c r="K442" s="81">
        <v>0.50984064190191436</v>
      </c>
      <c r="L442" s="81">
        <v>6.5070935045054377</v>
      </c>
      <c r="M442" s="81">
        <v>6.1860686046504236</v>
      </c>
      <c r="N442" s="81">
        <v>9.0306578348602233</v>
      </c>
      <c r="O442" s="81">
        <v>7.7930766796200608</v>
      </c>
      <c r="P442" s="81">
        <v>8.2641354442110906</v>
      </c>
      <c r="Q442" s="81">
        <v>0.39758973345966059</v>
      </c>
      <c r="R442" s="81">
        <v>0</v>
      </c>
      <c r="S442" s="81">
        <v>0.73904693028196355</v>
      </c>
      <c r="T442" s="82"/>
      <c r="U442" s="81">
        <v>8439978</v>
      </c>
      <c r="V442" s="81">
        <v>235</v>
      </c>
      <c r="W442" s="81">
        <v>134</v>
      </c>
      <c r="X442" s="81">
        <v>1367</v>
      </c>
      <c r="Y442" s="81">
        <v>2361</v>
      </c>
      <c r="Z442" s="81">
        <v>4879</v>
      </c>
      <c r="AA442" s="81">
        <v>1716</v>
      </c>
      <c r="AB442" s="81">
        <v>6443</v>
      </c>
      <c r="AC442" s="81">
        <v>0</v>
      </c>
      <c r="AD442" s="81">
        <v>0.73904693028196355</v>
      </c>
      <c r="AE442" s="82"/>
      <c r="AF442" s="81">
        <v>83273559.750525668</v>
      </c>
      <c r="AG442" s="81">
        <v>358629.82277986652</v>
      </c>
      <c r="AH442" s="81">
        <v>1334293.419267456</v>
      </c>
      <c r="AI442" s="81">
        <v>8968370.5675351918</v>
      </c>
      <c r="AJ442" s="81">
        <v>12019980.175749369</v>
      </c>
      <c r="AK442" s="81">
        <v>0</v>
      </c>
      <c r="AL442" s="81">
        <v>0</v>
      </c>
      <c r="AM442" s="81">
        <v>877488.09712196828</v>
      </c>
      <c r="AN442" s="81">
        <v>0</v>
      </c>
      <c r="AO442" s="81">
        <v>0</v>
      </c>
      <c r="AP442" s="82"/>
      <c r="AQ442" s="81">
        <v>199</v>
      </c>
      <c r="AR442" s="81">
        <v>55</v>
      </c>
      <c r="AS442" s="81">
        <v>0</v>
      </c>
      <c r="AT442" s="81">
        <v>0</v>
      </c>
      <c r="AU442" s="81">
        <v>0</v>
      </c>
      <c r="AV442" s="81">
        <v>0</v>
      </c>
      <c r="AW442" s="81" t="s">
        <v>564</v>
      </c>
      <c r="AX442" s="82"/>
      <c r="AY442" s="81">
        <v>939.30000000000018</v>
      </c>
      <c r="AZ442" s="81">
        <v>15684.7</v>
      </c>
      <c r="BA442" s="81">
        <v>0</v>
      </c>
      <c r="BB442" s="81">
        <v>0</v>
      </c>
      <c r="BC442" s="81">
        <v>0</v>
      </c>
      <c r="BD442" s="81">
        <v>0</v>
      </c>
      <c r="BE442" s="81" t="s">
        <v>564</v>
      </c>
      <c r="BF442" s="82"/>
      <c r="BG442" s="81">
        <v>0</v>
      </c>
      <c r="BH442" s="81">
        <v>0</v>
      </c>
      <c r="BI442" s="81">
        <v>85.896000000000001</v>
      </c>
      <c r="BJ442" s="81">
        <v>0</v>
      </c>
      <c r="BK442" s="81">
        <v>0</v>
      </c>
      <c r="BL442" s="81">
        <v>0</v>
      </c>
      <c r="BM442" s="82"/>
      <c r="BN442" s="81">
        <v>0</v>
      </c>
      <c r="BO442" s="81">
        <v>0</v>
      </c>
      <c r="BP442" s="81">
        <v>4</v>
      </c>
      <c r="BQ442" s="81">
        <v>0</v>
      </c>
      <c r="BR442" s="81">
        <v>0</v>
      </c>
      <c r="BS442" s="81">
        <v>0</v>
      </c>
      <c r="BT442"/>
      <c r="BU442" s="80">
        <v>71.167000000000002</v>
      </c>
      <c r="BV442" s="80">
        <v>0</v>
      </c>
      <c r="BW442" s="80">
        <v>14.728999999999999</v>
      </c>
      <c r="BX442" s="80">
        <v>0</v>
      </c>
      <c r="BY442" s="80">
        <v>0</v>
      </c>
      <c r="BZ442" s="80">
        <v>0</v>
      </c>
      <c r="CA442" s="80">
        <v>0</v>
      </c>
      <c r="CB442" s="80">
        <v>0</v>
      </c>
      <c r="CC442" s="80">
        <v>0</v>
      </c>
    </row>
    <row r="443" spans="1:81">
      <c r="A443" s="80" t="s">
        <v>2347</v>
      </c>
      <c r="B443" s="80">
        <v>51</v>
      </c>
      <c r="C443" s="80">
        <v>17</v>
      </c>
      <c r="D443" s="80">
        <v>3</v>
      </c>
      <c r="E443" s="80">
        <v>2020</v>
      </c>
      <c r="F443" s="80" t="s">
        <v>218</v>
      </c>
      <c r="G443" s="80" t="s">
        <v>2330</v>
      </c>
      <c r="H443" s="80" t="s">
        <v>2331</v>
      </c>
      <c r="I443" s="177"/>
      <c r="J443" s="81">
        <v>66.182927981066442</v>
      </c>
      <c r="K443" s="81">
        <v>0.28445891248404948</v>
      </c>
      <c r="L443" s="81">
        <v>5.161629605667823</v>
      </c>
      <c r="M443" s="81">
        <v>5.4964377513094895</v>
      </c>
      <c r="N443" s="81">
        <v>8.0336489136149893</v>
      </c>
      <c r="O443" s="81">
        <v>6.8320362051473742</v>
      </c>
      <c r="P443" s="81">
        <v>7.7437277896189638</v>
      </c>
      <c r="Q443" s="81">
        <v>0.3748878415498752</v>
      </c>
      <c r="R443" s="81">
        <v>0</v>
      </c>
      <c r="S443" s="81">
        <v>0.86359274326734092</v>
      </c>
      <c r="T443" s="82"/>
      <c r="U443" s="81">
        <v>8581232</v>
      </c>
      <c r="V443" s="81">
        <v>130</v>
      </c>
      <c r="W443" s="81">
        <v>130</v>
      </c>
      <c r="X443" s="81">
        <v>1454</v>
      </c>
      <c r="Y443" s="81">
        <v>2355</v>
      </c>
      <c r="Z443" s="81">
        <v>4882</v>
      </c>
      <c r="AA443" s="81">
        <v>1747</v>
      </c>
      <c r="AB443" s="81">
        <v>6358</v>
      </c>
      <c r="AC443" s="81">
        <v>0</v>
      </c>
      <c r="AD443" s="81">
        <v>0.86359274326734092</v>
      </c>
      <c r="AE443" s="82"/>
      <c r="AF443" s="81">
        <v>80402082.644617036</v>
      </c>
      <c r="AG443" s="81">
        <v>194644.49529169855</v>
      </c>
      <c r="AH443" s="81">
        <v>1066479.8623844618</v>
      </c>
      <c r="AI443" s="81">
        <v>8161541.0380902328</v>
      </c>
      <c r="AJ443" s="81">
        <v>11389319.379736364</v>
      </c>
      <c r="AK443" s="81"/>
      <c r="AL443" s="81"/>
      <c r="AM443" s="81">
        <v>829789.63885331783</v>
      </c>
      <c r="AN443" s="81"/>
      <c r="AO443" s="81"/>
      <c r="AP443" s="82"/>
      <c r="AQ443" s="81">
        <v>211</v>
      </c>
      <c r="AR443" s="81">
        <v>58</v>
      </c>
      <c r="AS443" s="81">
        <v>0</v>
      </c>
      <c r="AT443" s="81">
        <v>0</v>
      </c>
      <c r="AU443" s="81">
        <v>0</v>
      </c>
      <c r="AV443" s="81">
        <v>0</v>
      </c>
      <c r="AW443" s="81">
        <v>0</v>
      </c>
      <c r="AX443" s="82"/>
      <c r="AY443" s="81">
        <v>997.10000000000014</v>
      </c>
      <c r="AZ443" s="81">
        <v>15833.2</v>
      </c>
      <c r="BA443" s="81">
        <v>0</v>
      </c>
      <c r="BB443" s="81">
        <v>0</v>
      </c>
      <c r="BC443" s="81">
        <v>0</v>
      </c>
      <c r="BD443" s="81">
        <v>0</v>
      </c>
      <c r="BE443" s="81">
        <v>0</v>
      </c>
      <c r="BF443" s="82"/>
      <c r="BG443" s="81">
        <v>0</v>
      </c>
      <c r="BH443" s="81">
        <v>0</v>
      </c>
      <c r="BI443" s="81">
        <v>81.92</v>
      </c>
      <c r="BJ443" s="81">
        <v>0</v>
      </c>
      <c r="BK443" s="81">
        <v>0</v>
      </c>
      <c r="BL443" s="81">
        <v>0</v>
      </c>
      <c r="BM443" s="82"/>
      <c r="BN443" s="81">
        <v>0</v>
      </c>
      <c r="BO443" s="81">
        <v>0</v>
      </c>
      <c r="BP443" s="81">
        <v>4</v>
      </c>
      <c r="BQ443" s="81">
        <v>0</v>
      </c>
      <c r="BR443" s="81">
        <v>0</v>
      </c>
      <c r="BS443" s="81">
        <v>0</v>
      </c>
      <c r="BT443"/>
      <c r="BU443" s="80">
        <v>67.325999999999993</v>
      </c>
      <c r="BV443" s="80">
        <v>0</v>
      </c>
      <c r="BW443" s="80">
        <v>14.593999999999999</v>
      </c>
      <c r="BX443" s="80">
        <v>0</v>
      </c>
      <c r="BY443" s="80">
        <v>0</v>
      </c>
      <c r="BZ443" s="80">
        <v>0</v>
      </c>
      <c r="CA443" s="80">
        <v>0</v>
      </c>
      <c r="CB443" s="80">
        <v>0</v>
      </c>
      <c r="CC443" s="80">
        <v>0</v>
      </c>
    </row>
    <row r="444" spans="1:81">
      <c r="A444" s="80" t="s">
        <v>2348</v>
      </c>
      <c r="B444" s="80">
        <v>51</v>
      </c>
      <c r="C444" s="80">
        <v>18</v>
      </c>
      <c r="D444" s="80">
        <v>3</v>
      </c>
      <c r="E444" s="80">
        <v>2021</v>
      </c>
      <c r="F444" s="80" t="s">
        <v>75</v>
      </c>
      <c r="G444" s="174" t="s">
        <v>2330</v>
      </c>
      <c r="H444" s="80" t="s">
        <v>2331</v>
      </c>
      <c r="I444" s="177"/>
      <c r="J444" s="81">
        <v>70.957875363953832</v>
      </c>
      <c r="K444" s="81">
        <v>0.31152843081566123</v>
      </c>
      <c r="L444" s="81">
        <v>4.2506215500968416</v>
      </c>
      <c r="M444" s="81">
        <v>5.9968423194078477</v>
      </c>
      <c r="N444" s="81">
        <v>8.6382655355484967</v>
      </c>
      <c r="O444" s="81">
        <v>6.6255584961485114</v>
      </c>
      <c r="P444" s="81">
        <v>7.9315343860571748</v>
      </c>
      <c r="Q444" s="81">
        <v>0.37735799322896002</v>
      </c>
      <c r="R444" s="81">
        <v>0</v>
      </c>
      <c r="S444" s="81">
        <v>0.92195783814414278</v>
      </c>
      <c r="T444" s="82"/>
      <c r="U444" s="81">
        <v>9542553</v>
      </c>
      <c r="V444" s="81">
        <v>130</v>
      </c>
      <c r="W444" s="81">
        <v>130</v>
      </c>
      <c r="X444" s="81">
        <v>1454</v>
      </c>
      <c r="Y444" s="81">
        <v>2376</v>
      </c>
      <c r="Z444" s="81">
        <v>4875</v>
      </c>
      <c r="AA444" s="81">
        <v>1745</v>
      </c>
      <c r="AB444" s="81">
        <v>6324</v>
      </c>
      <c r="AC444" s="81">
        <v>0</v>
      </c>
      <c r="AD444" s="81">
        <v>0.92195783814414278</v>
      </c>
      <c r="AE444" s="82"/>
      <c r="AF444" s="81">
        <v>87272113.259091765</v>
      </c>
      <c r="AG444" s="81">
        <v>208426.59901500825</v>
      </c>
      <c r="AH444" s="81">
        <v>851592.05688959197</v>
      </c>
      <c r="AI444" s="81">
        <v>8990953.6202574559</v>
      </c>
      <c r="AJ444" s="81">
        <v>11599616.746169131</v>
      </c>
      <c r="AK444" s="81">
        <v>0</v>
      </c>
      <c r="AL444" s="81">
        <v>0</v>
      </c>
      <c r="AM444" s="81">
        <v>830112.82649654569</v>
      </c>
      <c r="AN444" s="81">
        <v>0</v>
      </c>
      <c r="AO444" s="81">
        <v>0</v>
      </c>
      <c r="AP444" s="82"/>
      <c r="AQ444" s="81">
        <v>217</v>
      </c>
      <c r="AR444" s="81">
        <v>63</v>
      </c>
      <c r="AS444" s="81">
        <v>0</v>
      </c>
      <c r="AT444" s="81">
        <v>0</v>
      </c>
      <c r="AU444" s="81">
        <v>0</v>
      </c>
      <c r="AV444" s="81">
        <v>0</v>
      </c>
      <c r="AW444" s="81"/>
      <c r="AX444" s="82"/>
      <c r="AY444" s="81">
        <v>1026.8</v>
      </c>
      <c r="AZ444" s="81">
        <v>16041.2</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2349</v>
      </c>
      <c r="B445" s="80">
        <v>51</v>
      </c>
      <c r="C445" s="80">
        <v>19</v>
      </c>
      <c r="D445" s="80">
        <v>3</v>
      </c>
      <c r="E445" s="80">
        <v>2022</v>
      </c>
      <c r="F445" s="80" t="s">
        <v>568</v>
      </c>
      <c r="G445" s="174" t="s">
        <v>2330</v>
      </c>
      <c r="H445" s="80" t="s">
        <v>2331</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227</v>
      </c>
      <c r="AR445" s="81">
        <v>64</v>
      </c>
      <c r="AS445" s="81">
        <v>0</v>
      </c>
      <c r="AT445" s="81">
        <v>0</v>
      </c>
      <c r="AU445" s="81">
        <v>0</v>
      </c>
      <c r="AV445" s="81">
        <v>0</v>
      </c>
      <c r="AW445" s="81"/>
      <c r="AX445" s="82"/>
      <c r="AY445" s="81">
        <v>1077.7</v>
      </c>
      <c r="AZ445" s="81">
        <v>16090.699999999999</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2350</v>
      </c>
      <c r="B446" s="80">
        <v>205</v>
      </c>
      <c r="C446" s="80">
        <v>1</v>
      </c>
      <c r="D446" s="80">
        <v>13</v>
      </c>
      <c r="E446" s="80">
        <v>1990</v>
      </c>
      <c r="F446" s="80" t="s">
        <v>562</v>
      </c>
      <c r="G446" s="80" t="s">
        <v>2351</v>
      </c>
      <c r="H446" s="80" t="s">
        <v>2352</v>
      </c>
      <c r="I446" s="177"/>
      <c r="J446" s="81">
        <v>7.1743920713469231</v>
      </c>
      <c r="K446" s="81">
        <v>1.8542816258242929</v>
      </c>
      <c r="L446" s="81">
        <v>0.34808695070870088</v>
      </c>
      <c r="M446" s="81">
        <v>3.6930598450697287</v>
      </c>
      <c r="N446" s="81">
        <v>9.5981512410008882</v>
      </c>
      <c r="O446" s="81">
        <v>6.5862460056867098</v>
      </c>
      <c r="P446" s="81">
        <v>12.034046545779054</v>
      </c>
      <c r="Q446" s="81">
        <v>0.64157508021357545</v>
      </c>
      <c r="R446" s="81">
        <v>0</v>
      </c>
      <c r="S446" s="81">
        <v>0.52342389029633096</v>
      </c>
      <c r="T446" s="82"/>
      <c r="U446" s="81">
        <v>1165756</v>
      </c>
      <c r="V446" s="81">
        <v>533</v>
      </c>
      <c r="W446" s="81">
        <v>5</v>
      </c>
      <c r="X446" s="81">
        <v>1549</v>
      </c>
      <c r="Y446" s="81">
        <v>2495</v>
      </c>
      <c r="Z446" s="81">
        <v>2709</v>
      </c>
      <c r="AA446" s="81">
        <v>2922</v>
      </c>
      <c r="AB446" s="81">
        <v>10417</v>
      </c>
      <c r="AC446" s="81">
        <v>0</v>
      </c>
      <c r="AD446" s="81">
        <v>0.52342389029633096</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2353</v>
      </c>
      <c r="B447" s="80">
        <v>206</v>
      </c>
      <c r="C447" s="80">
        <v>2</v>
      </c>
      <c r="D447" s="80">
        <v>13</v>
      </c>
      <c r="E447" s="80">
        <v>2005</v>
      </c>
      <c r="F447" s="80" t="s">
        <v>565</v>
      </c>
      <c r="G447" s="80" t="s">
        <v>2351</v>
      </c>
      <c r="H447" s="80" t="s">
        <v>2352</v>
      </c>
      <c r="I447" s="177"/>
      <c r="J447" s="81">
        <v>4.589996337620935</v>
      </c>
      <c r="K447" s="81">
        <v>1.1469815280556892</v>
      </c>
      <c r="L447" s="81">
        <v>4.9954097307131358</v>
      </c>
      <c r="M447" s="81">
        <v>6.4909014469749566</v>
      </c>
      <c r="N447" s="81">
        <v>13.762113638006225</v>
      </c>
      <c r="O447" s="81">
        <v>9.2863765342280882</v>
      </c>
      <c r="P447" s="81">
        <v>11.279292248520758</v>
      </c>
      <c r="Q447" s="81">
        <v>0.51397274044346519</v>
      </c>
      <c r="R447" s="81">
        <v>0</v>
      </c>
      <c r="S447" s="81">
        <v>0.88500002782021658</v>
      </c>
      <c r="T447" s="82"/>
      <c r="U447" s="81">
        <v>592841</v>
      </c>
      <c r="V447" s="81">
        <v>423</v>
      </c>
      <c r="W447" s="81">
        <v>56</v>
      </c>
      <c r="X447" s="81">
        <v>1081</v>
      </c>
      <c r="Y447" s="81">
        <v>2556</v>
      </c>
      <c r="Z447" s="81">
        <v>4420</v>
      </c>
      <c r="AA447" s="81">
        <v>2243</v>
      </c>
      <c r="AB447" s="81">
        <v>8724</v>
      </c>
      <c r="AC447" s="81">
        <v>0</v>
      </c>
      <c r="AD447" s="81">
        <v>0.88500002782021658</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2354</v>
      </c>
      <c r="B448" s="80">
        <v>207</v>
      </c>
      <c r="C448" s="80">
        <v>3</v>
      </c>
      <c r="D448" s="80">
        <v>13</v>
      </c>
      <c r="E448" s="80">
        <v>2006</v>
      </c>
      <c r="F448" s="80" t="s">
        <v>566</v>
      </c>
      <c r="G448" s="80" t="s">
        <v>2351</v>
      </c>
      <c r="H448" s="80" t="s">
        <v>2352</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2355</v>
      </c>
      <c r="B449" s="80">
        <v>208</v>
      </c>
      <c r="C449" s="80">
        <v>4</v>
      </c>
      <c r="D449" s="80">
        <v>13</v>
      </c>
      <c r="E449" s="80">
        <v>2007</v>
      </c>
      <c r="F449" s="80" t="s">
        <v>567</v>
      </c>
      <c r="G449" s="80" t="s">
        <v>2351</v>
      </c>
      <c r="H449" s="80" t="s">
        <v>2352</v>
      </c>
      <c r="I449" s="177"/>
      <c r="J449" s="81">
        <v>3.9357841327880654</v>
      </c>
      <c r="K449" s="81">
        <v>0.90690743968306076</v>
      </c>
      <c r="L449" s="81">
        <v>5.4378343462664649</v>
      </c>
      <c r="M449" s="81">
        <v>6.9642089666764431</v>
      </c>
      <c r="N449" s="81">
        <v>13.626226256889318</v>
      </c>
      <c r="O449" s="81">
        <v>8.880512204404706</v>
      </c>
      <c r="P449" s="81">
        <v>11.065788556310329</v>
      </c>
      <c r="Q449" s="81">
        <v>0.52792964792343278</v>
      </c>
      <c r="R449" s="81">
        <v>0</v>
      </c>
      <c r="S449" s="81">
        <v>1.2201319320886481</v>
      </c>
      <c r="T449" s="82"/>
      <c r="U449" s="81">
        <v>565786</v>
      </c>
      <c r="V449" s="81">
        <v>353</v>
      </c>
      <c r="W449" s="81">
        <v>63</v>
      </c>
      <c r="X449" s="81">
        <v>1429</v>
      </c>
      <c r="Y449" s="81">
        <v>2538</v>
      </c>
      <c r="Z449" s="81">
        <v>4394</v>
      </c>
      <c r="AA449" s="81">
        <v>2167</v>
      </c>
      <c r="AB449" s="81">
        <v>8487</v>
      </c>
      <c r="AC449" s="81">
        <v>0</v>
      </c>
      <c r="AD449" s="81">
        <v>1.2201319320886481</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2356</v>
      </c>
      <c r="B450" s="80">
        <v>209</v>
      </c>
      <c r="C450" s="80">
        <v>5</v>
      </c>
      <c r="D450" s="80">
        <v>13</v>
      </c>
      <c r="E450" s="80">
        <v>2008</v>
      </c>
      <c r="F450" s="80" t="s">
        <v>84</v>
      </c>
      <c r="G450" s="80" t="s">
        <v>2351</v>
      </c>
      <c r="H450" s="80" t="s">
        <v>2352</v>
      </c>
      <c r="I450" s="177"/>
      <c r="J450" s="81">
        <v>3.5168874821265752</v>
      </c>
      <c r="K450" s="81">
        <v>0.67827609793933563</v>
      </c>
      <c r="L450" s="81">
        <v>4.8445436472770576</v>
      </c>
      <c r="M450" s="81">
        <v>7.0445493801243897</v>
      </c>
      <c r="N450" s="81">
        <v>13.238923258677071</v>
      </c>
      <c r="O450" s="81">
        <v>8.5208149073955113</v>
      </c>
      <c r="P450" s="81">
        <v>10.96646586174743</v>
      </c>
      <c r="Q450" s="81">
        <v>0.50923585236642599</v>
      </c>
      <c r="R450" s="81">
        <v>0</v>
      </c>
      <c r="S450" s="81">
        <v>1.1579564171513603</v>
      </c>
      <c r="T450" s="82"/>
      <c r="U450" s="81">
        <v>578399</v>
      </c>
      <c r="V450" s="81">
        <v>353</v>
      </c>
      <c r="W450" s="81">
        <v>63</v>
      </c>
      <c r="X450" s="81">
        <v>1429</v>
      </c>
      <c r="Y450" s="81">
        <v>2537</v>
      </c>
      <c r="Z450" s="81">
        <v>4364</v>
      </c>
      <c r="AA450" s="81">
        <v>2150</v>
      </c>
      <c r="AB450" s="81">
        <v>8321</v>
      </c>
      <c r="AC450" s="81">
        <v>0</v>
      </c>
      <c r="AD450" s="81">
        <v>1.1579564171513603</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2357</v>
      </c>
      <c r="B451" s="80">
        <v>210</v>
      </c>
      <c r="C451" s="80">
        <v>6</v>
      </c>
      <c r="D451" s="80">
        <v>13</v>
      </c>
      <c r="E451" s="80">
        <v>2009</v>
      </c>
      <c r="F451" s="80" t="s">
        <v>85</v>
      </c>
      <c r="G451" s="80" t="s">
        <v>2351</v>
      </c>
      <c r="H451" s="80" t="s">
        <v>2352</v>
      </c>
      <c r="I451" s="177"/>
      <c r="J451" s="81">
        <v>3.8829402572187242</v>
      </c>
      <c r="K451" s="81">
        <v>0.64604629597233565</v>
      </c>
      <c r="L451" s="81">
        <v>0.64571116548930274</v>
      </c>
      <c r="M451" s="81">
        <v>7.003397035480833</v>
      </c>
      <c r="N451" s="81">
        <v>11.913592693577746</v>
      </c>
      <c r="O451" s="81">
        <v>8.5752533279105823</v>
      </c>
      <c r="P451" s="81">
        <v>10.637466176609381</v>
      </c>
      <c r="Q451" s="81">
        <v>0.47670452578737532</v>
      </c>
      <c r="R451" s="81">
        <v>0</v>
      </c>
      <c r="S451" s="81">
        <v>1.1409672471818246</v>
      </c>
      <c r="T451" s="82"/>
      <c r="U451" s="81">
        <v>505418</v>
      </c>
      <c r="V451" s="81">
        <v>309</v>
      </c>
      <c r="W451" s="81">
        <v>12</v>
      </c>
      <c r="X451" s="81">
        <v>1431</v>
      </c>
      <c r="Y451" s="81">
        <v>2528</v>
      </c>
      <c r="Z451" s="81">
        <v>4335</v>
      </c>
      <c r="AA451" s="81">
        <v>2141</v>
      </c>
      <c r="AB451" s="81">
        <v>8177</v>
      </c>
      <c r="AC451" s="81">
        <v>0</v>
      </c>
      <c r="AD451" s="81">
        <v>1.1409672471818246</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0</v>
      </c>
      <c r="BL451" s="81">
        <v>0</v>
      </c>
      <c r="BM451" s="82"/>
      <c r="BN451" s="81">
        <v>0</v>
      </c>
      <c r="BO451" s="81">
        <v>0</v>
      </c>
      <c r="BP451" s="81">
        <v>0</v>
      </c>
      <c r="BQ451" s="81">
        <v>0</v>
      </c>
      <c r="BR451" s="81">
        <v>0</v>
      </c>
      <c r="BS451" s="81">
        <v>0</v>
      </c>
      <c r="BT451"/>
      <c r="BU451" s="80"/>
      <c r="BV451" s="80"/>
      <c r="BW451" s="80"/>
      <c r="BX451" s="80"/>
      <c r="BY451" s="80"/>
      <c r="BZ451" s="80"/>
      <c r="CA451" s="80"/>
      <c r="CB451" s="80"/>
      <c r="CC451" s="80"/>
    </row>
    <row r="452" spans="1:81">
      <c r="A452" s="80" t="s">
        <v>2358</v>
      </c>
      <c r="B452" s="80">
        <v>211</v>
      </c>
      <c r="C452" s="80">
        <v>7</v>
      </c>
      <c r="D452" s="80">
        <v>13</v>
      </c>
      <c r="E452" s="80">
        <v>2010</v>
      </c>
      <c r="F452" s="80" t="s">
        <v>86</v>
      </c>
      <c r="G452" s="80" t="s">
        <v>2351</v>
      </c>
      <c r="H452" s="80" t="s">
        <v>2352</v>
      </c>
      <c r="I452" s="177"/>
      <c r="J452" s="81">
        <v>3.1628925317190268</v>
      </c>
      <c r="K452" s="81">
        <v>0.66181348909322346</v>
      </c>
      <c r="L452" s="81">
        <v>0.61226990280254601</v>
      </c>
      <c r="M452" s="81">
        <v>6.7251134038842695</v>
      </c>
      <c r="N452" s="81">
        <v>12.184823122999362</v>
      </c>
      <c r="O452" s="81">
        <v>8.4843963006139251</v>
      </c>
      <c r="P452" s="81">
        <v>10.731577264374083</v>
      </c>
      <c r="Q452" s="81">
        <v>0.48782533156847285</v>
      </c>
      <c r="R452" s="81">
        <v>0</v>
      </c>
      <c r="S452" s="81">
        <v>0.91454947763184358</v>
      </c>
      <c r="T452" s="82"/>
      <c r="U452" s="81">
        <v>471718</v>
      </c>
      <c r="V452" s="81">
        <v>309</v>
      </c>
      <c r="W452" s="81">
        <v>12</v>
      </c>
      <c r="X452" s="81">
        <v>1431</v>
      </c>
      <c r="Y452" s="81">
        <v>2512</v>
      </c>
      <c r="Z452" s="81">
        <v>4309</v>
      </c>
      <c r="AA452" s="81">
        <v>2106</v>
      </c>
      <c r="AB452" s="81">
        <v>8018</v>
      </c>
      <c r="AC452" s="81">
        <v>0</v>
      </c>
      <c r="AD452" s="81">
        <v>0.91454947763184358</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0</v>
      </c>
      <c r="BL452" s="81">
        <v>0</v>
      </c>
      <c r="BM452" s="82"/>
      <c r="BN452" s="81">
        <v>0</v>
      </c>
      <c r="BO452" s="81">
        <v>0</v>
      </c>
      <c r="BP452" s="81">
        <v>0</v>
      </c>
      <c r="BQ452" s="81">
        <v>0</v>
      </c>
      <c r="BR452" s="81">
        <v>0</v>
      </c>
      <c r="BS452" s="81">
        <v>0</v>
      </c>
      <c r="BT452"/>
      <c r="BU452" s="80">
        <v>0</v>
      </c>
      <c r="BV452" s="80">
        <v>0</v>
      </c>
      <c r="BW452" s="80">
        <v>0</v>
      </c>
      <c r="BX452" s="80">
        <v>0</v>
      </c>
      <c r="BY452" s="80">
        <v>0</v>
      </c>
      <c r="BZ452" s="80">
        <v>0</v>
      </c>
      <c r="CA452" s="80">
        <v>0</v>
      </c>
      <c r="CB452" s="80">
        <v>0</v>
      </c>
      <c r="CC452" s="80">
        <v>0</v>
      </c>
    </row>
    <row r="453" spans="1:81">
      <c r="A453" s="80" t="s">
        <v>2359</v>
      </c>
      <c r="B453" s="80">
        <v>212</v>
      </c>
      <c r="C453" s="80">
        <v>8</v>
      </c>
      <c r="D453" s="80">
        <v>13</v>
      </c>
      <c r="E453" s="80">
        <v>2011</v>
      </c>
      <c r="F453" s="80" t="s">
        <v>87</v>
      </c>
      <c r="G453" s="80" t="s">
        <v>2351</v>
      </c>
      <c r="H453" s="80" t="s">
        <v>2352</v>
      </c>
      <c r="I453" s="177"/>
      <c r="J453" s="81">
        <v>4.9521269824395535</v>
      </c>
      <c r="K453" s="81">
        <v>0.85018815464285924</v>
      </c>
      <c r="L453" s="81">
        <v>0.48382481426050017</v>
      </c>
      <c r="M453" s="81">
        <v>7.5768890491842162</v>
      </c>
      <c r="N453" s="81">
        <v>13.985148463387235</v>
      </c>
      <c r="O453" s="81">
        <v>8.2731580028938279</v>
      </c>
      <c r="P453" s="81">
        <v>10.337327682983393</v>
      </c>
      <c r="Q453" s="81">
        <v>0.55202263185541756</v>
      </c>
      <c r="R453" s="81">
        <v>0</v>
      </c>
      <c r="S453" s="81">
        <v>1.3578384497551794</v>
      </c>
      <c r="T453" s="82"/>
      <c r="U453" s="81">
        <v>681575</v>
      </c>
      <c r="V453" s="81">
        <v>309</v>
      </c>
      <c r="W453" s="81">
        <v>12</v>
      </c>
      <c r="X453" s="81">
        <v>1431</v>
      </c>
      <c r="Y453" s="81">
        <v>2491</v>
      </c>
      <c r="Z453" s="81">
        <v>4293</v>
      </c>
      <c r="AA453" s="81">
        <v>2089</v>
      </c>
      <c r="AB453" s="81">
        <v>7866</v>
      </c>
      <c r="AC453" s="81">
        <v>0</v>
      </c>
      <c r="AD453" s="81">
        <v>1.3578384497551794</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0</v>
      </c>
      <c r="BL453" s="81">
        <v>0</v>
      </c>
      <c r="BM453" s="82"/>
      <c r="BN453" s="81">
        <v>0</v>
      </c>
      <c r="BO453" s="81">
        <v>0</v>
      </c>
      <c r="BP453" s="81">
        <v>0</v>
      </c>
      <c r="BQ453" s="81">
        <v>0</v>
      </c>
      <c r="BR453" s="81">
        <v>0</v>
      </c>
      <c r="BS453" s="81">
        <v>0</v>
      </c>
      <c r="BT453"/>
      <c r="BU453" s="80">
        <v>0</v>
      </c>
      <c r="BV453" s="80">
        <v>0</v>
      </c>
      <c r="BW453" s="80">
        <v>0</v>
      </c>
      <c r="BX453" s="80">
        <v>0</v>
      </c>
      <c r="BY453" s="80">
        <v>0</v>
      </c>
      <c r="BZ453" s="80">
        <v>0</v>
      </c>
      <c r="CA453" s="80">
        <v>0</v>
      </c>
      <c r="CB453" s="80">
        <v>0</v>
      </c>
      <c r="CC453" s="80">
        <v>0</v>
      </c>
    </row>
    <row r="454" spans="1:81">
      <c r="A454" s="80" t="s">
        <v>2360</v>
      </c>
      <c r="B454" s="80">
        <v>213</v>
      </c>
      <c r="C454" s="80">
        <v>9</v>
      </c>
      <c r="D454" s="80">
        <v>13</v>
      </c>
      <c r="E454" s="80">
        <v>2012</v>
      </c>
      <c r="F454" s="80" t="s">
        <v>88</v>
      </c>
      <c r="G454" s="80" t="s">
        <v>2351</v>
      </c>
      <c r="H454" s="80" t="s">
        <v>2352</v>
      </c>
      <c r="I454" s="177"/>
      <c r="J454" s="81">
        <v>4.4687328894321992</v>
      </c>
      <c r="K454" s="81">
        <v>0.79800069098604831</v>
      </c>
      <c r="L454" s="81">
        <v>0.4765467590138332</v>
      </c>
      <c r="M454" s="81">
        <v>7.549034067521573</v>
      </c>
      <c r="N454" s="81">
        <v>13.881267197721819</v>
      </c>
      <c r="O454" s="81">
        <v>8.221438670501044</v>
      </c>
      <c r="P454" s="81">
        <v>10.376236749935504</v>
      </c>
      <c r="Q454" s="81">
        <v>0.59365963010447531</v>
      </c>
      <c r="R454" s="81">
        <v>0</v>
      </c>
      <c r="S454" s="81">
        <v>1.2189520527124187</v>
      </c>
      <c r="T454" s="82"/>
      <c r="U454" s="81">
        <v>542324</v>
      </c>
      <c r="V454" s="81">
        <v>309</v>
      </c>
      <c r="W454" s="81">
        <v>12</v>
      </c>
      <c r="X454" s="81">
        <v>1431</v>
      </c>
      <c r="Y454" s="81">
        <v>2480</v>
      </c>
      <c r="Z454" s="81">
        <v>4300</v>
      </c>
      <c r="AA454" s="81">
        <v>2085</v>
      </c>
      <c r="AB454" s="81">
        <v>7786</v>
      </c>
      <c r="AC454" s="81">
        <v>0</v>
      </c>
      <c r="AD454" s="81">
        <v>1.2189520527124187</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0</v>
      </c>
      <c r="BL454" s="81">
        <v>0</v>
      </c>
      <c r="BM454" s="82"/>
      <c r="BN454" s="81">
        <v>0</v>
      </c>
      <c r="BO454" s="81">
        <v>0</v>
      </c>
      <c r="BP454" s="81">
        <v>0</v>
      </c>
      <c r="BQ454" s="81">
        <v>0</v>
      </c>
      <c r="BR454" s="81">
        <v>0</v>
      </c>
      <c r="BS454" s="81">
        <v>0</v>
      </c>
      <c r="BT454"/>
      <c r="BU454" s="80">
        <v>0</v>
      </c>
      <c r="BV454" s="80">
        <v>0</v>
      </c>
      <c r="BW454" s="80">
        <v>0</v>
      </c>
      <c r="BX454" s="80">
        <v>0</v>
      </c>
      <c r="BY454" s="80">
        <v>0</v>
      </c>
      <c r="BZ454" s="80">
        <v>0</v>
      </c>
      <c r="CA454" s="80">
        <v>0</v>
      </c>
      <c r="CB454" s="80">
        <v>0</v>
      </c>
      <c r="CC454" s="80">
        <v>0</v>
      </c>
    </row>
    <row r="455" spans="1:81">
      <c r="A455" s="80" t="s">
        <v>2361</v>
      </c>
      <c r="B455" s="80">
        <v>214</v>
      </c>
      <c r="C455" s="80">
        <v>10</v>
      </c>
      <c r="D455" s="80">
        <v>13</v>
      </c>
      <c r="E455" s="80">
        <v>2013</v>
      </c>
      <c r="F455" s="80" t="s">
        <v>89</v>
      </c>
      <c r="G455" s="80" t="s">
        <v>2351</v>
      </c>
      <c r="H455" s="80" t="s">
        <v>2352</v>
      </c>
      <c r="I455" s="177"/>
      <c r="J455" s="81">
        <v>4.413676925195408</v>
      </c>
      <c r="K455" s="81">
        <v>0.68832206903438675</v>
      </c>
      <c r="L455" s="81">
        <v>0.43533149065060595</v>
      </c>
      <c r="M455" s="81">
        <v>7.2414303069485317</v>
      </c>
      <c r="N455" s="81">
        <v>14.611041666090935</v>
      </c>
      <c r="O455" s="81">
        <v>7.8169780639850446</v>
      </c>
      <c r="P455" s="81">
        <v>10.420328657658311</v>
      </c>
      <c r="Q455" s="81">
        <v>0.59363159875100591</v>
      </c>
      <c r="R455" s="81">
        <v>0</v>
      </c>
      <c r="S455" s="81">
        <v>0.94100901593275732</v>
      </c>
      <c r="T455" s="82"/>
      <c r="U455" s="81">
        <v>525249</v>
      </c>
      <c r="V455" s="81">
        <v>309</v>
      </c>
      <c r="W455" s="81">
        <v>12</v>
      </c>
      <c r="X455" s="81">
        <v>1431</v>
      </c>
      <c r="Y455" s="81">
        <v>2478</v>
      </c>
      <c r="Z455" s="81">
        <v>4271</v>
      </c>
      <c r="AA455" s="81">
        <v>2086</v>
      </c>
      <c r="AB455" s="81">
        <v>7674</v>
      </c>
      <c r="AC455" s="81">
        <v>0</v>
      </c>
      <c r="AD455" s="81">
        <v>0.94100901593275732</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0</v>
      </c>
      <c r="BJ455" s="81">
        <v>0</v>
      </c>
      <c r="BK455" s="81">
        <v>0</v>
      </c>
      <c r="BL455" s="81">
        <v>0</v>
      </c>
      <c r="BM455" s="82"/>
      <c r="BN455" s="81">
        <v>0</v>
      </c>
      <c r="BO455" s="81">
        <v>0</v>
      </c>
      <c r="BP455" s="81">
        <v>0</v>
      </c>
      <c r="BQ455" s="81">
        <v>0</v>
      </c>
      <c r="BR455" s="81">
        <v>0</v>
      </c>
      <c r="BS455" s="81">
        <v>0</v>
      </c>
      <c r="BT455"/>
      <c r="BU455" s="80">
        <v>0</v>
      </c>
      <c r="BV455" s="80">
        <v>0</v>
      </c>
      <c r="BW455" s="80">
        <v>0</v>
      </c>
      <c r="BX455" s="80">
        <v>0</v>
      </c>
      <c r="BY455" s="80">
        <v>0</v>
      </c>
      <c r="BZ455" s="80">
        <v>0</v>
      </c>
      <c r="CA455" s="80">
        <v>0</v>
      </c>
      <c r="CB455" s="80">
        <v>0</v>
      </c>
      <c r="CC455" s="80">
        <v>0</v>
      </c>
    </row>
    <row r="456" spans="1:81">
      <c r="A456" s="80" t="s">
        <v>2362</v>
      </c>
      <c r="B456" s="80">
        <v>215</v>
      </c>
      <c r="C456" s="80">
        <v>11</v>
      </c>
      <c r="D456" s="80">
        <v>13</v>
      </c>
      <c r="E456" s="80">
        <v>2014</v>
      </c>
      <c r="F456" s="80" t="s">
        <v>90</v>
      </c>
      <c r="G456" s="80" t="s">
        <v>2351</v>
      </c>
      <c r="H456" s="80" t="s">
        <v>2352</v>
      </c>
      <c r="I456" s="177"/>
      <c r="J456" s="81">
        <v>3.8275628414541019</v>
      </c>
      <c r="K456" s="81">
        <v>0.74845982049021842</v>
      </c>
      <c r="L456" s="81">
        <v>0.74753640036878721</v>
      </c>
      <c r="M456" s="81">
        <v>7.4430906384894717</v>
      </c>
      <c r="N456" s="81">
        <v>12.887091007123239</v>
      </c>
      <c r="O456" s="81">
        <v>7.4098777065288868</v>
      </c>
      <c r="P456" s="81">
        <v>10.348992046352071</v>
      </c>
      <c r="Q456" s="81">
        <v>0.56154697516288765</v>
      </c>
      <c r="R456" s="81">
        <v>0</v>
      </c>
      <c r="S456" s="81">
        <v>0.76970889737051762</v>
      </c>
      <c r="T456" s="82"/>
      <c r="U456" s="81">
        <v>545392</v>
      </c>
      <c r="V456" s="81">
        <v>307</v>
      </c>
      <c r="W456" s="81">
        <v>17</v>
      </c>
      <c r="X456" s="81">
        <v>1462</v>
      </c>
      <c r="Y456" s="81">
        <v>2504</v>
      </c>
      <c r="Z456" s="81">
        <v>4264</v>
      </c>
      <c r="AA456" s="81">
        <v>2061</v>
      </c>
      <c r="AB456" s="81">
        <v>7566</v>
      </c>
      <c r="AC456" s="81">
        <v>0</v>
      </c>
      <c r="AD456" s="81">
        <v>0.76970889737051762</v>
      </c>
      <c r="AE456" s="82"/>
      <c r="AF456" s="81">
        <v>5225612.3472967856</v>
      </c>
      <c r="AG456" s="81">
        <v>585076.89380515332</v>
      </c>
      <c r="AH456" s="81">
        <v>180804.12733818308</v>
      </c>
      <c r="AI456" s="81">
        <v>8686891.8875303306</v>
      </c>
      <c r="AJ456" s="81">
        <v>14913527.269297747</v>
      </c>
      <c r="AK456" s="81">
        <v>0</v>
      </c>
      <c r="AL456" s="81">
        <v>0</v>
      </c>
      <c r="AM456" s="81">
        <v>1038698.7396355558</v>
      </c>
      <c r="AN456" s="81">
        <v>0</v>
      </c>
      <c r="AO456" s="81">
        <v>0</v>
      </c>
      <c r="AP456" s="82"/>
      <c r="AQ456" s="81">
        <v>46</v>
      </c>
      <c r="AR456" s="81">
        <v>3</v>
      </c>
      <c r="AS456" s="81">
        <v>0</v>
      </c>
      <c r="AT456" s="81">
        <v>0</v>
      </c>
      <c r="AU456" s="81">
        <v>0</v>
      </c>
      <c r="AV456" s="81">
        <v>0</v>
      </c>
      <c r="AW456" s="81" t="s">
        <v>564</v>
      </c>
      <c r="AX456" s="82"/>
      <c r="AY456" s="81">
        <v>185.7</v>
      </c>
      <c r="AZ456" s="81">
        <v>32.200000000000003</v>
      </c>
      <c r="BA456" s="81">
        <v>0</v>
      </c>
      <c r="BB456" s="81">
        <v>0</v>
      </c>
      <c r="BC456" s="81">
        <v>0</v>
      </c>
      <c r="BD456" s="81">
        <v>0</v>
      </c>
      <c r="BE456" s="81" t="s">
        <v>564</v>
      </c>
      <c r="BF456" s="82"/>
      <c r="BG456" s="81">
        <v>0</v>
      </c>
      <c r="BH456" s="81">
        <v>0</v>
      </c>
      <c r="BI456" s="81">
        <v>0</v>
      </c>
      <c r="BJ456" s="81">
        <v>0</v>
      </c>
      <c r="BK456" s="81">
        <v>0</v>
      </c>
      <c r="BL456" s="81">
        <v>0</v>
      </c>
      <c r="BM456" s="82"/>
      <c r="BN456" s="81">
        <v>0</v>
      </c>
      <c r="BO456" s="81">
        <v>0</v>
      </c>
      <c r="BP456" s="81">
        <v>0</v>
      </c>
      <c r="BQ456" s="81">
        <v>0</v>
      </c>
      <c r="BR456" s="81">
        <v>0</v>
      </c>
      <c r="BS456" s="81">
        <v>0</v>
      </c>
      <c r="BT456"/>
      <c r="BU456" s="80">
        <v>0</v>
      </c>
      <c r="BV456" s="80">
        <v>0</v>
      </c>
      <c r="BW456" s="80">
        <v>0</v>
      </c>
      <c r="BX456" s="80">
        <v>0</v>
      </c>
      <c r="BY456" s="80">
        <v>0</v>
      </c>
      <c r="BZ456" s="80">
        <v>0</v>
      </c>
      <c r="CA456" s="80">
        <v>0</v>
      </c>
      <c r="CB456" s="80">
        <v>0</v>
      </c>
      <c r="CC456" s="80">
        <v>0</v>
      </c>
    </row>
    <row r="457" spans="1:81">
      <c r="A457" s="80" t="s">
        <v>2363</v>
      </c>
      <c r="B457" s="80">
        <v>216</v>
      </c>
      <c r="C457" s="80">
        <v>12</v>
      </c>
      <c r="D457" s="80">
        <v>13</v>
      </c>
      <c r="E457" s="80">
        <v>2015</v>
      </c>
      <c r="F457" s="80" t="s">
        <v>91</v>
      </c>
      <c r="G457" s="80" t="s">
        <v>2351</v>
      </c>
      <c r="H457" s="80" t="s">
        <v>2352</v>
      </c>
      <c r="I457" s="177"/>
      <c r="J457" s="81">
        <v>4.0543152856585793</v>
      </c>
      <c r="K457" s="81">
        <v>0.75775559320318908</v>
      </c>
      <c r="L457" s="81">
        <v>0.76019707560402694</v>
      </c>
      <c r="M457" s="81">
        <v>7.6170389553592699</v>
      </c>
      <c r="N457" s="81">
        <v>11.595318841825367</v>
      </c>
      <c r="O457" s="81">
        <v>7.3064639271115981</v>
      </c>
      <c r="P457" s="81">
        <v>10.206375930595009</v>
      </c>
      <c r="Q457" s="81">
        <v>0.53773812478169669</v>
      </c>
      <c r="R457" s="81">
        <v>0</v>
      </c>
      <c r="S457" s="81">
        <v>0.68488710381231044</v>
      </c>
      <c r="T457" s="82"/>
      <c r="U457" s="81">
        <v>567790</v>
      </c>
      <c r="V457" s="81">
        <v>307</v>
      </c>
      <c r="W457" s="81">
        <v>17</v>
      </c>
      <c r="X457" s="81">
        <v>1462</v>
      </c>
      <c r="Y457" s="81">
        <v>2508</v>
      </c>
      <c r="Z457" s="81">
        <v>4245</v>
      </c>
      <c r="AA457" s="81">
        <v>2031</v>
      </c>
      <c r="AB457" s="81">
        <v>7401</v>
      </c>
      <c r="AC457" s="81">
        <v>0</v>
      </c>
      <c r="AD457" s="81">
        <v>0.68488710381231044</v>
      </c>
      <c r="AE457" s="82"/>
      <c r="AF457" s="81">
        <v>5651515.1432214389</v>
      </c>
      <c r="AG457" s="81">
        <v>546839.2291953261</v>
      </c>
      <c r="AH457" s="81">
        <v>150252.3609022763</v>
      </c>
      <c r="AI457" s="81">
        <v>9799430.2417781781</v>
      </c>
      <c r="AJ457" s="81">
        <v>13997093.375511797</v>
      </c>
      <c r="AK457" s="81">
        <v>0</v>
      </c>
      <c r="AL457" s="81">
        <v>0</v>
      </c>
      <c r="AM457" s="81">
        <v>1014276.0039726634</v>
      </c>
      <c r="AN457" s="81">
        <v>0</v>
      </c>
      <c r="AO457" s="81">
        <v>0</v>
      </c>
      <c r="AP457" s="82"/>
      <c r="AQ457" s="81">
        <v>50</v>
      </c>
      <c r="AR457" s="81">
        <v>4</v>
      </c>
      <c r="AS457" s="81">
        <v>0</v>
      </c>
      <c r="AT457" s="81">
        <v>0</v>
      </c>
      <c r="AU457" s="81">
        <v>0</v>
      </c>
      <c r="AV457" s="81">
        <v>0</v>
      </c>
      <c r="AW457" s="81" t="s">
        <v>564</v>
      </c>
      <c r="AX457" s="82"/>
      <c r="AY457" s="81">
        <v>205</v>
      </c>
      <c r="AZ457" s="81">
        <v>43</v>
      </c>
      <c r="BA457" s="81">
        <v>0</v>
      </c>
      <c r="BB457" s="81">
        <v>0</v>
      </c>
      <c r="BC457" s="81">
        <v>0</v>
      </c>
      <c r="BD457" s="81">
        <v>0</v>
      </c>
      <c r="BE457" s="81" t="s">
        <v>564</v>
      </c>
      <c r="BF457" s="82"/>
      <c r="BG457" s="81">
        <v>0</v>
      </c>
      <c r="BH457" s="81">
        <v>0</v>
      </c>
      <c r="BI457" s="81">
        <v>0</v>
      </c>
      <c r="BJ457" s="81">
        <v>0</v>
      </c>
      <c r="BK457" s="81">
        <v>0</v>
      </c>
      <c r="BL457" s="81">
        <v>0</v>
      </c>
      <c r="BM457" s="82"/>
      <c r="BN457" s="81">
        <v>0</v>
      </c>
      <c r="BO457" s="81">
        <v>0</v>
      </c>
      <c r="BP457" s="81">
        <v>0</v>
      </c>
      <c r="BQ457" s="81">
        <v>0</v>
      </c>
      <c r="BR457" s="81">
        <v>0</v>
      </c>
      <c r="BS457" s="81">
        <v>0</v>
      </c>
      <c r="BT457"/>
      <c r="BU457" s="80">
        <v>0</v>
      </c>
      <c r="BV457" s="80">
        <v>0</v>
      </c>
      <c r="BW457" s="80">
        <v>0</v>
      </c>
      <c r="BX457" s="80">
        <v>0</v>
      </c>
      <c r="BY457" s="80">
        <v>0</v>
      </c>
      <c r="BZ457" s="80">
        <v>0</v>
      </c>
      <c r="CA457" s="80">
        <v>0</v>
      </c>
      <c r="CB457" s="80">
        <v>0</v>
      </c>
      <c r="CC457" s="80">
        <v>0</v>
      </c>
    </row>
    <row r="458" spans="1:81">
      <c r="A458" s="80" t="s">
        <v>2364</v>
      </c>
      <c r="B458" s="80">
        <v>217</v>
      </c>
      <c r="C458" s="80">
        <v>13</v>
      </c>
      <c r="D458" s="80">
        <v>13</v>
      </c>
      <c r="E458" s="80">
        <v>2016</v>
      </c>
      <c r="F458" s="80" t="s">
        <v>92</v>
      </c>
      <c r="G458" s="80" t="s">
        <v>2351</v>
      </c>
      <c r="H458" s="80" t="s">
        <v>2352</v>
      </c>
      <c r="I458" s="177"/>
      <c r="J458" s="81">
        <v>3.8503305729839221</v>
      </c>
      <c r="K458" s="81">
        <v>0.75673935692271554</v>
      </c>
      <c r="L458" s="81">
        <v>0.88750780260949491</v>
      </c>
      <c r="M458" s="81">
        <v>6.4850240676806177</v>
      </c>
      <c r="N458" s="81">
        <v>11.415097794145629</v>
      </c>
      <c r="O458" s="81">
        <v>7.2500438135675225</v>
      </c>
      <c r="P458" s="81">
        <v>10.081848013175991</v>
      </c>
      <c r="Q458" s="81">
        <v>0.51194093786626638</v>
      </c>
      <c r="R458" s="81">
        <v>0</v>
      </c>
      <c r="S458" s="81">
        <v>1.0328519345953631</v>
      </c>
      <c r="T458" s="82"/>
      <c r="U458" s="81">
        <v>572966</v>
      </c>
      <c r="V458" s="81">
        <v>307</v>
      </c>
      <c r="W458" s="81">
        <v>17</v>
      </c>
      <c r="X458" s="81">
        <v>1462</v>
      </c>
      <c r="Y458" s="81">
        <v>2482</v>
      </c>
      <c r="Z458" s="81">
        <v>4264</v>
      </c>
      <c r="AA458" s="81">
        <v>2075</v>
      </c>
      <c r="AB458" s="81">
        <v>7248</v>
      </c>
      <c r="AC458" s="81">
        <v>0</v>
      </c>
      <c r="AD458" s="81">
        <v>1.0328519345953631</v>
      </c>
      <c r="AE458" s="82"/>
      <c r="AF458" s="81">
        <v>5366342.9636013601</v>
      </c>
      <c r="AG458" s="81">
        <v>529560.81991994614</v>
      </c>
      <c r="AH458" s="81">
        <v>133572.01400042119</v>
      </c>
      <c r="AI458" s="81">
        <v>9087911.4408516586</v>
      </c>
      <c r="AJ458" s="81">
        <v>12440859.234815249</v>
      </c>
      <c r="AK458" s="81">
        <v>0</v>
      </c>
      <c r="AL458" s="81">
        <v>0</v>
      </c>
      <c r="AM458" s="81">
        <v>994079.69863374135</v>
      </c>
      <c r="AN458" s="81">
        <v>0</v>
      </c>
      <c r="AO458" s="81">
        <v>0</v>
      </c>
      <c r="AP458" s="82"/>
      <c r="AQ458" s="81">
        <v>55</v>
      </c>
      <c r="AR458" s="81">
        <v>5</v>
      </c>
      <c r="AS458" s="81">
        <v>0</v>
      </c>
      <c r="AT458" s="81">
        <v>0</v>
      </c>
      <c r="AU458" s="81">
        <v>0</v>
      </c>
      <c r="AV458" s="81">
        <v>0</v>
      </c>
      <c r="AW458" s="81" t="s">
        <v>564</v>
      </c>
      <c r="AX458" s="82"/>
      <c r="AY458" s="81">
        <v>233.2</v>
      </c>
      <c r="AZ458" s="81">
        <v>92.5</v>
      </c>
      <c r="BA458" s="81">
        <v>0</v>
      </c>
      <c r="BB458" s="81">
        <v>0</v>
      </c>
      <c r="BC458" s="81">
        <v>0</v>
      </c>
      <c r="BD458" s="81">
        <v>0</v>
      </c>
      <c r="BE458" s="81" t="s">
        <v>564</v>
      </c>
      <c r="BF458" s="82"/>
      <c r="BG458" s="81">
        <v>0</v>
      </c>
      <c r="BH458" s="81">
        <v>0</v>
      </c>
      <c r="BI458" s="81">
        <v>0</v>
      </c>
      <c r="BJ458" s="81">
        <v>0</v>
      </c>
      <c r="BK458" s="81">
        <v>0</v>
      </c>
      <c r="BL458" s="81">
        <v>0</v>
      </c>
      <c r="BM458" s="82"/>
      <c r="BN458" s="81">
        <v>0</v>
      </c>
      <c r="BO458" s="81">
        <v>0</v>
      </c>
      <c r="BP458" s="81">
        <v>0</v>
      </c>
      <c r="BQ458" s="81">
        <v>0</v>
      </c>
      <c r="BR458" s="81">
        <v>0</v>
      </c>
      <c r="BS458" s="81">
        <v>0</v>
      </c>
      <c r="BT458"/>
      <c r="BU458" s="80">
        <v>0</v>
      </c>
      <c r="BV458" s="80">
        <v>0</v>
      </c>
      <c r="BW458" s="80">
        <v>0</v>
      </c>
      <c r="BX458" s="80">
        <v>0</v>
      </c>
      <c r="BY458" s="80">
        <v>0</v>
      </c>
      <c r="BZ458" s="80">
        <v>0</v>
      </c>
      <c r="CA458" s="80">
        <v>0</v>
      </c>
      <c r="CB458" s="80">
        <v>0</v>
      </c>
      <c r="CC458" s="80">
        <v>0</v>
      </c>
    </row>
    <row r="459" spans="1:81">
      <c r="A459" s="80" t="s">
        <v>2365</v>
      </c>
      <c r="B459" s="80">
        <v>218</v>
      </c>
      <c r="C459" s="80">
        <v>14</v>
      </c>
      <c r="D459" s="80">
        <v>13</v>
      </c>
      <c r="E459" s="80">
        <v>2017</v>
      </c>
      <c r="F459" s="80" t="s">
        <v>71</v>
      </c>
      <c r="G459" s="80" t="s">
        <v>2351</v>
      </c>
      <c r="H459" s="80" t="s">
        <v>2352</v>
      </c>
      <c r="I459" s="177"/>
      <c r="J459" s="81">
        <v>3.7930777531163229</v>
      </c>
      <c r="K459" s="81">
        <v>0.72728205716218275</v>
      </c>
      <c r="L459" s="81">
        <v>0.78825222556841534</v>
      </c>
      <c r="M459" s="81">
        <v>5.6003787890939822</v>
      </c>
      <c r="N459" s="81">
        <v>11.985970916916077</v>
      </c>
      <c r="O459" s="81">
        <v>7.0548032118991042</v>
      </c>
      <c r="P459" s="81">
        <v>9.8876286271392697</v>
      </c>
      <c r="Q459" s="81">
        <v>0.48377356674398014</v>
      </c>
      <c r="R459" s="81">
        <v>0</v>
      </c>
      <c r="S459" s="81">
        <v>1.2380711269081257</v>
      </c>
      <c r="T459" s="82"/>
      <c r="U459" s="81">
        <v>650918</v>
      </c>
      <c r="V459" s="81">
        <v>307</v>
      </c>
      <c r="W459" s="81">
        <v>17</v>
      </c>
      <c r="X459" s="81">
        <v>1462</v>
      </c>
      <c r="Y459" s="81">
        <v>2462</v>
      </c>
      <c r="Z459" s="81">
        <v>4218</v>
      </c>
      <c r="AA459" s="81">
        <v>2048</v>
      </c>
      <c r="AB459" s="81">
        <v>7083</v>
      </c>
      <c r="AC459" s="81">
        <v>0</v>
      </c>
      <c r="AD459" s="81">
        <v>1.2380711269081259</v>
      </c>
      <c r="AE459" s="82"/>
      <c r="AF459" s="81">
        <v>5466069.4951187726</v>
      </c>
      <c r="AG459" s="81">
        <v>518934.99581154587</v>
      </c>
      <c r="AH459" s="81">
        <v>159179.4231739229</v>
      </c>
      <c r="AI459" s="81">
        <v>8218350.8131562481</v>
      </c>
      <c r="AJ459" s="81">
        <v>13989391.4941407</v>
      </c>
      <c r="AK459" s="81">
        <v>0</v>
      </c>
      <c r="AL459" s="81">
        <v>0</v>
      </c>
      <c r="AM459" s="81">
        <v>972969.62644856423</v>
      </c>
      <c r="AN459" s="81">
        <v>0</v>
      </c>
      <c r="AO459" s="81">
        <v>0</v>
      </c>
      <c r="AP459" s="82"/>
      <c r="AQ459" s="81">
        <v>55</v>
      </c>
      <c r="AR459" s="81">
        <v>7</v>
      </c>
      <c r="AS459" s="81">
        <v>0</v>
      </c>
      <c r="AT459" s="81">
        <v>0</v>
      </c>
      <c r="AU459" s="81">
        <v>0</v>
      </c>
      <c r="AV459" s="81">
        <v>0</v>
      </c>
      <c r="AW459" s="81" t="s">
        <v>564</v>
      </c>
      <c r="AX459" s="82"/>
      <c r="AY459" s="81">
        <v>233.2</v>
      </c>
      <c r="AZ459" s="81">
        <v>2137</v>
      </c>
      <c r="BA459" s="81">
        <v>0</v>
      </c>
      <c r="BB459" s="81">
        <v>0</v>
      </c>
      <c r="BC459" s="81">
        <v>0</v>
      </c>
      <c r="BD459" s="81">
        <v>0</v>
      </c>
      <c r="BE459" s="81" t="s">
        <v>564</v>
      </c>
      <c r="BF459" s="82"/>
      <c r="BG459" s="81">
        <v>0</v>
      </c>
      <c r="BH459" s="81">
        <v>0</v>
      </c>
      <c r="BI459" s="81">
        <v>0</v>
      </c>
      <c r="BJ459" s="81">
        <v>0</v>
      </c>
      <c r="BK459" s="81">
        <v>0</v>
      </c>
      <c r="BL459" s="81">
        <v>0</v>
      </c>
      <c r="BM459" s="82"/>
      <c r="BN459" s="81">
        <v>0</v>
      </c>
      <c r="BO459" s="81">
        <v>0</v>
      </c>
      <c r="BP459" s="81">
        <v>0</v>
      </c>
      <c r="BQ459" s="81">
        <v>0</v>
      </c>
      <c r="BR459" s="81">
        <v>0</v>
      </c>
      <c r="BS459" s="81">
        <v>0</v>
      </c>
      <c r="BT459"/>
      <c r="BU459" s="80">
        <v>0</v>
      </c>
      <c r="BV459" s="80">
        <v>0</v>
      </c>
      <c r="BW459" s="80">
        <v>0</v>
      </c>
      <c r="BX459" s="80">
        <v>0</v>
      </c>
      <c r="BY459" s="80">
        <v>0</v>
      </c>
      <c r="BZ459" s="80">
        <v>0</v>
      </c>
      <c r="CA459" s="80">
        <v>0</v>
      </c>
      <c r="CB459" s="80">
        <v>0</v>
      </c>
      <c r="CC459" s="80">
        <v>0</v>
      </c>
    </row>
    <row r="460" spans="1:81">
      <c r="A460" s="80" t="s">
        <v>2366</v>
      </c>
      <c r="B460" s="80">
        <v>219</v>
      </c>
      <c r="C460" s="80">
        <v>15</v>
      </c>
      <c r="D460" s="80">
        <v>13</v>
      </c>
      <c r="E460" s="80">
        <v>2018</v>
      </c>
      <c r="F460" s="80" t="s">
        <v>93</v>
      </c>
      <c r="G460" s="80" t="s">
        <v>2351</v>
      </c>
      <c r="H460" s="80" t="s">
        <v>2352</v>
      </c>
      <c r="I460" s="177"/>
      <c r="J460" s="81">
        <v>4.2439816086571973</v>
      </c>
      <c r="K460" s="81">
        <v>0.69052451044087271</v>
      </c>
      <c r="L460" s="81">
        <v>0.72739125210412925</v>
      </c>
      <c r="M460" s="81">
        <v>5.6583846749082802</v>
      </c>
      <c r="N460" s="81">
        <v>10.591349157815232</v>
      </c>
      <c r="O460" s="81">
        <v>6.8451260525003912</v>
      </c>
      <c r="P460" s="81">
        <v>9.7175065473618396</v>
      </c>
      <c r="Q460" s="81">
        <v>0.43535422906044058</v>
      </c>
      <c r="R460" s="81">
        <v>0</v>
      </c>
      <c r="S460" s="81">
        <v>1.4153260965397152</v>
      </c>
      <c r="T460" s="82"/>
      <c r="U460" s="81">
        <v>691917</v>
      </c>
      <c r="V460" s="81">
        <v>307</v>
      </c>
      <c r="W460" s="81">
        <v>17</v>
      </c>
      <c r="X460" s="81">
        <v>1462</v>
      </c>
      <c r="Y460" s="81">
        <v>2415</v>
      </c>
      <c r="Z460" s="81">
        <v>4171</v>
      </c>
      <c r="AA460" s="81">
        <v>2033</v>
      </c>
      <c r="AB460" s="81">
        <v>6869</v>
      </c>
      <c r="AC460" s="81">
        <v>0</v>
      </c>
      <c r="AD460" s="81">
        <v>1.415326096539715</v>
      </c>
      <c r="AE460" s="82"/>
      <c r="AF460" s="81">
        <v>6075365.9149489608</v>
      </c>
      <c r="AG460" s="81">
        <v>461209.2524421704</v>
      </c>
      <c r="AH460" s="81">
        <v>151043.7358396333</v>
      </c>
      <c r="AI460" s="81">
        <v>8130457.3786983797</v>
      </c>
      <c r="AJ460" s="81">
        <v>12892465.837282211</v>
      </c>
      <c r="AK460" s="81">
        <v>0</v>
      </c>
      <c r="AL460" s="81">
        <v>0</v>
      </c>
      <c r="AM460" s="81">
        <v>945525.47947831615</v>
      </c>
      <c r="AN460" s="81">
        <v>0</v>
      </c>
      <c r="AO460" s="81">
        <v>0</v>
      </c>
      <c r="AP460" s="82"/>
      <c r="AQ460" s="81">
        <v>60</v>
      </c>
      <c r="AR460" s="81">
        <v>7</v>
      </c>
      <c r="AS460" s="81">
        <v>0</v>
      </c>
      <c r="AT460" s="81">
        <v>0</v>
      </c>
      <c r="AU460" s="81">
        <v>0</v>
      </c>
      <c r="AV460" s="81">
        <v>0</v>
      </c>
      <c r="AW460" s="81" t="s">
        <v>564</v>
      </c>
      <c r="AX460" s="82"/>
      <c r="AY460" s="81">
        <v>254.1</v>
      </c>
      <c r="AZ460" s="81">
        <v>2137</v>
      </c>
      <c r="BA460" s="81">
        <v>0</v>
      </c>
      <c r="BB460" s="81">
        <v>0</v>
      </c>
      <c r="BC460" s="81">
        <v>0</v>
      </c>
      <c r="BD460" s="81">
        <v>0</v>
      </c>
      <c r="BE460" s="81" t="s">
        <v>564</v>
      </c>
      <c r="BF460" s="82"/>
      <c r="BG460" s="81">
        <v>0</v>
      </c>
      <c r="BH460" s="81">
        <v>0</v>
      </c>
      <c r="BI460" s="81">
        <v>0</v>
      </c>
      <c r="BJ460" s="81">
        <v>0</v>
      </c>
      <c r="BK460" s="81">
        <v>0</v>
      </c>
      <c r="BL460" s="81">
        <v>0</v>
      </c>
      <c r="BM460" s="82"/>
      <c r="BN460" s="81">
        <v>0</v>
      </c>
      <c r="BO460" s="81">
        <v>0</v>
      </c>
      <c r="BP460" s="81">
        <v>0</v>
      </c>
      <c r="BQ460" s="81">
        <v>0</v>
      </c>
      <c r="BR460" s="81">
        <v>0</v>
      </c>
      <c r="BS460" s="81">
        <v>0</v>
      </c>
      <c r="BT460"/>
      <c r="BU460" s="80">
        <v>0</v>
      </c>
      <c r="BV460" s="80">
        <v>0</v>
      </c>
      <c r="BW460" s="80">
        <v>0</v>
      </c>
      <c r="BX460" s="80">
        <v>0</v>
      </c>
      <c r="BY460" s="80">
        <v>0</v>
      </c>
      <c r="BZ460" s="80">
        <v>0</v>
      </c>
      <c r="CA460" s="80">
        <v>0</v>
      </c>
      <c r="CB460" s="80">
        <v>0</v>
      </c>
      <c r="CC460" s="80">
        <v>0</v>
      </c>
    </row>
    <row r="461" spans="1:81">
      <c r="A461" s="80" t="s">
        <v>2367</v>
      </c>
      <c r="B461" s="80">
        <v>220</v>
      </c>
      <c r="C461" s="80">
        <v>16</v>
      </c>
      <c r="D461" s="80">
        <v>13</v>
      </c>
      <c r="E461" s="80">
        <v>2019</v>
      </c>
      <c r="F461" s="80" t="s">
        <v>73</v>
      </c>
      <c r="G461" s="80" t="s">
        <v>2351</v>
      </c>
      <c r="H461" s="80" t="s">
        <v>2352</v>
      </c>
      <c r="I461" s="177"/>
      <c r="J461" s="81">
        <v>3.2031865501433767</v>
      </c>
      <c r="K461" s="81">
        <v>0.63860946757402259</v>
      </c>
      <c r="L461" s="81">
        <v>0.73476850635589963</v>
      </c>
      <c r="M461" s="81">
        <v>5.5486958011752705</v>
      </c>
      <c r="N461" s="81">
        <v>10.098651818997196</v>
      </c>
      <c r="O461" s="81">
        <v>6.5695684327274657</v>
      </c>
      <c r="P461" s="81">
        <v>9.3477196370709361</v>
      </c>
      <c r="Q461" s="81">
        <v>0.4143128155281951</v>
      </c>
      <c r="R461" s="81">
        <v>0</v>
      </c>
      <c r="S461" s="81">
        <v>1.3343944616446453</v>
      </c>
      <c r="T461" s="82"/>
      <c r="U461" s="81">
        <v>597760</v>
      </c>
      <c r="V461" s="81">
        <v>307</v>
      </c>
      <c r="W461" s="81">
        <v>17</v>
      </c>
      <c r="X461" s="81">
        <v>1462</v>
      </c>
      <c r="Y461" s="81">
        <v>2396</v>
      </c>
      <c r="Z461" s="81">
        <v>4113</v>
      </c>
      <c r="AA461" s="81">
        <v>1941</v>
      </c>
      <c r="AB461" s="81">
        <v>6714</v>
      </c>
      <c r="AC461" s="81">
        <v>0</v>
      </c>
      <c r="AD461" s="81">
        <v>1.334394461644645</v>
      </c>
      <c r="AE461" s="82"/>
      <c r="AF461" s="81">
        <v>4622094.7122007478</v>
      </c>
      <c r="AG461" s="81">
        <v>446184.94459445938</v>
      </c>
      <c r="AH461" s="81">
        <v>160486.4110770415</v>
      </c>
      <c r="AI461" s="81">
        <v>8219959.0086817294</v>
      </c>
      <c r="AJ461" s="81">
        <v>12421522.170402495</v>
      </c>
      <c r="AK461" s="81">
        <v>0</v>
      </c>
      <c r="AL461" s="81">
        <v>0</v>
      </c>
      <c r="AM461" s="81">
        <v>914396.25703506055</v>
      </c>
      <c r="AN461" s="81">
        <v>0</v>
      </c>
      <c r="AO461" s="81">
        <v>0</v>
      </c>
      <c r="AP461" s="82"/>
      <c r="AQ461" s="81">
        <v>61</v>
      </c>
      <c r="AR461" s="81">
        <v>9</v>
      </c>
      <c r="AS461" s="81">
        <v>0</v>
      </c>
      <c r="AT461" s="81">
        <v>0</v>
      </c>
      <c r="AU461" s="81">
        <v>0</v>
      </c>
      <c r="AV461" s="81">
        <v>0</v>
      </c>
      <c r="AW461" s="81" t="s">
        <v>564</v>
      </c>
      <c r="AX461" s="82"/>
      <c r="AY461" s="81">
        <v>256.60000000000002</v>
      </c>
      <c r="AZ461" s="81">
        <v>2230.5</v>
      </c>
      <c r="BA461" s="81">
        <v>0</v>
      </c>
      <c r="BB461" s="81">
        <v>0</v>
      </c>
      <c r="BC461" s="81">
        <v>0</v>
      </c>
      <c r="BD461" s="81">
        <v>0</v>
      </c>
      <c r="BE461" s="81" t="s">
        <v>564</v>
      </c>
      <c r="BF461" s="82"/>
      <c r="BG461" s="81">
        <v>0</v>
      </c>
      <c r="BH461" s="81">
        <v>0</v>
      </c>
      <c r="BI461" s="81">
        <v>0</v>
      </c>
      <c r="BJ461" s="81">
        <v>0</v>
      </c>
      <c r="BK461" s="81">
        <v>0</v>
      </c>
      <c r="BL461" s="81">
        <v>0</v>
      </c>
      <c r="BM461" s="82"/>
      <c r="BN461" s="81">
        <v>0</v>
      </c>
      <c r="BO461" s="81">
        <v>0</v>
      </c>
      <c r="BP461" s="81">
        <v>0</v>
      </c>
      <c r="BQ461" s="81">
        <v>0</v>
      </c>
      <c r="BR461" s="81">
        <v>0</v>
      </c>
      <c r="BS461" s="81">
        <v>0</v>
      </c>
      <c r="BT461"/>
      <c r="BU461" s="80">
        <v>0</v>
      </c>
      <c r="BV461" s="80">
        <v>0</v>
      </c>
      <c r="BW461" s="80">
        <v>0</v>
      </c>
      <c r="BX461" s="80">
        <v>0</v>
      </c>
      <c r="BY461" s="80">
        <v>0</v>
      </c>
      <c r="BZ461" s="80">
        <v>0</v>
      </c>
      <c r="CA461" s="80">
        <v>0</v>
      </c>
      <c r="CB461" s="80">
        <v>0</v>
      </c>
      <c r="CC461" s="80">
        <v>0</v>
      </c>
    </row>
    <row r="462" spans="1:81">
      <c r="A462" s="80" t="s">
        <v>2368</v>
      </c>
      <c r="B462" s="80">
        <v>221</v>
      </c>
      <c r="C462" s="80">
        <v>17</v>
      </c>
      <c r="D462" s="80">
        <v>13</v>
      </c>
      <c r="E462" s="80">
        <v>2020</v>
      </c>
      <c r="F462" s="80" t="s">
        <v>218</v>
      </c>
      <c r="G462" s="174" t="s">
        <v>2351</v>
      </c>
      <c r="H462" s="80" t="s">
        <v>2352</v>
      </c>
      <c r="I462" s="177"/>
      <c r="J462" s="81">
        <v>2.772395795832062</v>
      </c>
      <c r="K462" s="81">
        <v>0.60940300655083679</v>
      </c>
      <c r="L462" s="81">
        <v>0.58142937775081338</v>
      </c>
      <c r="M462" s="81">
        <v>4.5031528765106046</v>
      </c>
      <c r="N462" s="81">
        <v>9.4141028779521196</v>
      </c>
      <c r="O462" s="81">
        <v>5.6928970263292751</v>
      </c>
      <c r="P462" s="81">
        <v>8.8119810221880375</v>
      </c>
      <c r="Q462" s="81">
        <v>0.38656254941821039</v>
      </c>
      <c r="R462" s="81">
        <v>0</v>
      </c>
      <c r="S462" s="81">
        <v>1.2199168171305439</v>
      </c>
      <c r="T462" s="82"/>
      <c r="U462" s="81">
        <v>534587</v>
      </c>
      <c r="V462" s="81">
        <v>259</v>
      </c>
      <c r="W462" s="81">
        <v>17</v>
      </c>
      <c r="X462" s="81">
        <v>1207</v>
      </c>
      <c r="Y462" s="81">
        <v>2401</v>
      </c>
      <c r="Z462" s="81">
        <v>4068</v>
      </c>
      <c r="AA462" s="81">
        <v>1988</v>
      </c>
      <c r="AB462" s="81">
        <v>6556</v>
      </c>
      <c r="AC462" s="81">
        <v>0</v>
      </c>
      <c r="AD462" s="81">
        <v>1.2199168171305439</v>
      </c>
      <c r="AE462" s="82"/>
      <c r="AF462" s="81">
        <v>4332899.4283793988</v>
      </c>
      <c r="AG462" s="81">
        <v>412928.15088888496</v>
      </c>
      <c r="AH462" s="81">
        <v>143820.5402766394</v>
      </c>
      <c r="AI462" s="81">
        <v>7095037.4204361541</v>
      </c>
      <c r="AJ462" s="81">
        <v>12703505.058117123</v>
      </c>
      <c r="AK462" s="81"/>
      <c r="AL462" s="81"/>
      <c r="AM462" s="81">
        <v>855630.83867919981</v>
      </c>
      <c r="AN462" s="81"/>
      <c r="AO462" s="81"/>
      <c r="AP462" s="82"/>
      <c r="AQ462" s="81">
        <v>63</v>
      </c>
      <c r="AR462" s="81">
        <v>9</v>
      </c>
      <c r="AS462" s="81">
        <v>0</v>
      </c>
      <c r="AT462" s="81">
        <v>0</v>
      </c>
      <c r="AU462" s="81">
        <v>0</v>
      </c>
      <c r="AV462" s="81">
        <v>0</v>
      </c>
      <c r="AW462" s="81">
        <v>0</v>
      </c>
      <c r="AX462" s="82"/>
      <c r="AY462" s="81">
        <v>269.3</v>
      </c>
      <c r="AZ462" s="81">
        <v>2230.5</v>
      </c>
      <c r="BA462" s="81">
        <v>0</v>
      </c>
      <c r="BB462" s="81">
        <v>0</v>
      </c>
      <c r="BC462" s="81">
        <v>0</v>
      </c>
      <c r="BD462" s="81">
        <v>0</v>
      </c>
      <c r="BE462" s="81">
        <v>0</v>
      </c>
      <c r="BF462" s="82"/>
      <c r="BG462" s="81">
        <v>0</v>
      </c>
      <c r="BH462" s="81">
        <v>0</v>
      </c>
      <c r="BI462" s="81">
        <v>0</v>
      </c>
      <c r="BJ462" s="81">
        <v>0</v>
      </c>
      <c r="BK462" s="81">
        <v>0</v>
      </c>
      <c r="BL462" s="81">
        <v>0</v>
      </c>
      <c r="BM462" s="82"/>
      <c r="BN462" s="81">
        <v>0</v>
      </c>
      <c r="BO462" s="81">
        <v>0</v>
      </c>
      <c r="BP462" s="81">
        <v>0</v>
      </c>
      <c r="BQ462" s="81">
        <v>0</v>
      </c>
      <c r="BR462" s="81">
        <v>0</v>
      </c>
      <c r="BS462" s="81">
        <v>0</v>
      </c>
      <c r="BT462"/>
      <c r="BU462" s="80">
        <v>0</v>
      </c>
      <c r="BV462" s="80">
        <v>0</v>
      </c>
      <c r="BW462" s="80">
        <v>0</v>
      </c>
      <c r="BX462" s="80">
        <v>0</v>
      </c>
      <c r="BY462" s="80">
        <v>0</v>
      </c>
      <c r="BZ462" s="80">
        <v>0</v>
      </c>
      <c r="CA462" s="80">
        <v>0</v>
      </c>
      <c r="CB462" s="80">
        <v>0</v>
      </c>
      <c r="CC462" s="80">
        <v>0</v>
      </c>
    </row>
    <row r="463" spans="1:81">
      <c r="A463" s="80" t="s">
        <v>2369</v>
      </c>
      <c r="B463" s="80">
        <v>221</v>
      </c>
      <c r="C463" s="80">
        <v>18</v>
      </c>
      <c r="D463" s="80">
        <v>13</v>
      </c>
      <c r="E463" s="80">
        <v>2021</v>
      </c>
      <c r="F463" s="80" t="s">
        <v>75</v>
      </c>
      <c r="G463" s="174" t="s">
        <v>2351</v>
      </c>
      <c r="H463" s="80" t="s">
        <v>2352</v>
      </c>
      <c r="I463" s="177"/>
      <c r="J463" s="81">
        <v>2.9032035904467022</v>
      </c>
      <c r="K463" s="81">
        <v>0.63460763787811791</v>
      </c>
      <c r="L463" s="81">
        <v>0.5051809502500213</v>
      </c>
      <c r="M463" s="81">
        <v>4.706739518044162</v>
      </c>
      <c r="N463" s="81">
        <v>9.3775502839646485</v>
      </c>
      <c r="O463" s="81">
        <v>5.3983011993234635</v>
      </c>
      <c r="P463" s="81">
        <v>8.9905874015020562</v>
      </c>
      <c r="Q463" s="81">
        <v>0.37956581197492323</v>
      </c>
      <c r="R463" s="81">
        <v>0</v>
      </c>
      <c r="S463" s="81">
        <v>1.11736621044601</v>
      </c>
      <c r="T463" s="82"/>
      <c r="U463" s="81">
        <v>606807</v>
      </c>
      <c r="V463" s="81">
        <v>259</v>
      </c>
      <c r="W463" s="81">
        <v>17</v>
      </c>
      <c r="X463" s="81">
        <v>1207</v>
      </c>
      <c r="Y463" s="81">
        <v>2368</v>
      </c>
      <c r="Z463" s="81">
        <v>3972</v>
      </c>
      <c r="AA463" s="81">
        <v>1978</v>
      </c>
      <c r="AB463" s="81">
        <v>6361</v>
      </c>
      <c r="AC463" s="81">
        <v>0</v>
      </c>
      <c r="AD463" s="81">
        <v>1.11736621044601</v>
      </c>
      <c r="AE463" s="82"/>
      <c r="AF463" s="81">
        <v>4373012.5745887905</v>
      </c>
      <c r="AG463" s="81">
        <v>418916.45702536165</v>
      </c>
      <c r="AH463" s="81">
        <v>112987.33846362398</v>
      </c>
      <c r="AI463" s="81">
        <v>7287540.7140197437</v>
      </c>
      <c r="AJ463" s="81">
        <v>12093181.406467631</v>
      </c>
      <c r="AK463" s="81">
        <v>0</v>
      </c>
      <c r="AL463" s="81">
        <v>0</v>
      </c>
      <c r="AM463" s="81">
        <v>834969.59034543438</v>
      </c>
      <c r="AN463" s="81">
        <v>0</v>
      </c>
      <c r="AO463" s="81">
        <v>0</v>
      </c>
      <c r="AP463" s="82"/>
      <c r="AQ463" s="81">
        <v>65</v>
      </c>
      <c r="AR463" s="81">
        <v>9</v>
      </c>
      <c r="AS463" s="81">
        <v>0</v>
      </c>
      <c r="AT463" s="81">
        <v>0</v>
      </c>
      <c r="AU463" s="81">
        <v>0</v>
      </c>
      <c r="AV463" s="81">
        <v>0</v>
      </c>
      <c r="AW463" s="81"/>
      <c r="AX463" s="82"/>
      <c r="AY463" s="81">
        <v>279</v>
      </c>
      <c r="AZ463" s="81">
        <v>2230.5</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2370</v>
      </c>
      <c r="B464" s="80">
        <v>221</v>
      </c>
      <c r="C464" s="80">
        <v>19</v>
      </c>
      <c r="D464" s="80">
        <v>13</v>
      </c>
      <c r="E464" s="80">
        <v>2022</v>
      </c>
      <c r="F464" s="80" t="s">
        <v>568</v>
      </c>
      <c r="G464" s="80" t="s">
        <v>2351</v>
      </c>
      <c r="H464" s="80" t="s">
        <v>2352</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67</v>
      </c>
      <c r="AR464" s="81">
        <v>9</v>
      </c>
      <c r="AS464" s="81">
        <v>0</v>
      </c>
      <c r="AT464" s="81">
        <v>0</v>
      </c>
      <c r="AU464" s="81">
        <v>0</v>
      </c>
      <c r="AV464" s="81">
        <v>0</v>
      </c>
      <c r="AW464" s="81"/>
      <c r="AX464" s="82"/>
      <c r="AY464" s="81">
        <v>295.40000000000003</v>
      </c>
      <c r="AZ464" s="81">
        <v>2230.5</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2371</v>
      </c>
      <c r="B465" s="80">
        <v>18</v>
      </c>
      <c r="C465" s="80">
        <v>1</v>
      </c>
      <c r="D465" s="80">
        <v>2</v>
      </c>
      <c r="E465" s="80">
        <v>1990</v>
      </c>
      <c r="F465" s="80" t="s">
        <v>562</v>
      </c>
      <c r="G465" s="80" t="s">
        <v>1684</v>
      </c>
      <c r="H465" s="80" t="s">
        <v>1685</v>
      </c>
      <c r="I465" s="177"/>
      <c r="J465" s="81">
        <v>32.489967301127948</v>
      </c>
      <c r="K465" s="81">
        <v>2.4320913602488243</v>
      </c>
      <c r="L465" s="81">
        <v>8.1220762742949422</v>
      </c>
      <c r="M465" s="81">
        <v>4.067686074812312</v>
      </c>
      <c r="N465" s="81">
        <v>11.396451116959335</v>
      </c>
      <c r="O465" s="81">
        <v>7.2426824846588076</v>
      </c>
      <c r="P465" s="81">
        <v>8.3645272191913964</v>
      </c>
      <c r="Q465" s="81">
        <v>0.51630257247099964</v>
      </c>
      <c r="R465" s="81">
        <v>0</v>
      </c>
      <c r="S465" s="81">
        <v>0.42043148794387741</v>
      </c>
      <c r="T465" s="82"/>
      <c r="U465" s="81">
        <v>912203</v>
      </c>
      <c r="V465" s="81">
        <v>445</v>
      </c>
      <c r="W465" s="81">
        <v>95</v>
      </c>
      <c r="X465" s="81">
        <v>1364</v>
      </c>
      <c r="Y465" s="81">
        <v>2438</v>
      </c>
      <c r="Z465" s="81">
        <v>2979</v>
      </c>
      <c r="AA465" s="81">
        <v>2031</v>
      </c>
      <c r="AB465" s="81">
        <v>8383</v>
      </c>
      <c r="AC465" s="81">
        <v>0</v>
      </c>
      <c r="AD465" s="81">
        <v>0.42043148794387741</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2372</v>
      </c>
      <c r="B466" s="80">
        <v>19</v>
      </c>
      <c r="C466" s="80">
        <v>2</v>
      </c>
      <c r="D466" s="80">
        <v>2</v>
      </c>
      <c r="E466" s="80">
        <v>2005</v>
      </c>
      <c r="F466" s="80" t="s">
        <v>565</v>
      </c>
      <c r="G466" s="80" t="s">
        <v>1684</v>
      </c>
      <c r="H466" s="80" t="s">
        <v>1685</v>
      </c>
      <c r="I466" s="177"/>
      <c r="J466" s="81">
        <v>13.371700562755255</v>
      </c>
      <c r="K466" s="81">
        <v>1.3834395033001632</v>
      </c>
      <c r="L466" s="81">
        <v>17.567794052999094</v>
      </c>
      <c r="M466" s="81">
        <v>7.1429839445740448</v>
      </c>
      <c r="N466" s="81">
        <v>14.650892710024772</v>
      </c>
      <c r="O466" s="81">
        <v>8.2589923429978782</v>
      </c>
      <c r="P466" s="81">
        <v>9.7053205705060464</v>
      </c>
      <c r="Q466" s="81">
        <v>0.45276026023705074</v>
      </c>
      <c r="R466" s="81">
        <v>0</v>
      </c>
      <c r="S466" s="81">
        <v>0.99567350467810112</v>
      </c>
      <c r="T466" s="82"/>
      <c r="U466" s="81">
        <v>412990</v>
      </c>
      <c r="V466" s="81">
        <v>422</v>
      </c>
      <c r="W466" s="81">
        <v>156</v>
      </c>
      <c r="X466" s="81">
        <v>1160</v>
      </c>
      <c r="Y466" s="81">
        <v>2987</v>
      </c>
      <c r="Z466" s="81">
        <v>3931</v>
      </c>
      <c r="AA466" s="81">
        <v>1930</v>
      </c>
      <c r="AB466" s="81">
        <v>7685</v>
      </c>
      <c r="AC466" s="81">
        <v>0</v>
      </c>
      <c r="AD466" s="81">
        <v>0.99567350467810112</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2373</v>
      </c>
      <c r="B467" s="80">
        <v>20</v>
      </c>
      <c r="C467" s="80">
        <v>3</v>
      </c>
      <c r="D467" s="80">
        <v>2</v>
      </c>
      <c r="E467" s="80">
        <v>2006</v>
      </c>
      <c r="F467" s="80" t="s">
        <v>566</v>
      </c>
      <c r="G467" s="80" t="s">
        <v>1684</v>
      </c>
      <c r="H467" s="80" t="s">
        <v>1685</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2374</v>
      </c>
      <c r="B468" s="80">
        <v>21</v>
      </c>
      <c r="C468" s="80">
        <v>4</v>
      </c>
      <c r="D468" s="80">
        <v>2</v>
      </c>
      <c r="E468" s="80">
        <v>2007</v>
      </c>
      <c r="F468" s="80" t="s">
        <v>567</v>
      </c>
      <c r="G468" s="80" t="s">
        <v>1684</v>
      </c>
      <c r="H468" s="80" t="s">
        <v>1685</v>
      </c>
      <c r="I468" s="177"/>
      <c r="J468" s="81">
        <v>9.8043513534129367</v>
      </c>
      <c r="K468" s="81">
        <v>1.0579595862725883</v>
      </c>
      <c r="L468" s="81">
        <v>12.064116036537039</v>
      </c>
      <c r="M468" s="81">
        <v>8.5639612116524368</v>
      </c>
      <c r="N468" s="81">
        <v>14.79344408872975</v>
      </c>
      <c r="O468" s="81">
        <v>7.9508272672116762</v>
      </c>
      <c r="P468" s="81">
        <v>10.044488274232771</v>
      </c>
      <c r="Q468" s="81">
        <v>0.46566293676856579</v>
      </c>
      <c r="R468" s="81">
        <v>0</v>
      </c>
      <c r="S468" s="81">
        <v>1.8787669007624739</v>
      </c>
      <c r="T468" s="82"/>
      <c r="U468" s="81">
        <v>321977</v>
      </c>
      <c r="V468" s="81">
        <v>352</v>
      </c>
      <c r="W468" s="81">
        <v>147</v>
      </c>
      <c r="X468" s="81">
        <v>1742</v>
      </c>
      <c r="Y468" s="81">
        <v>3024</v>
      </c>
      <c r="Z468" s="81">
        <v>3934</v>
      </c>
      <c r="AA468" s="81">
        <v>1967</v>
      </c>
      <c r="AB468" s="81">
        <v>7486</v>
      </c>
      <c r="AC468" s="81">
        <v>0</v>
      </c>
      <c r="AD468" s="81">
        <v>1.8787669007624739</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2375</v>
      </c>
      <c r="B469" s="80">
        <v>22</v>
      </c>
      <c r="C469" s="80">
        <v>5</v>
      </c>
      <c r="D469" s="80">
        <v>2</v>
      </c>
      <c r="E469" s="80">
        <v>2008</v>
      </c>
      <c r="F469" s="80" t="s">
        <v>84</v>
      </c>
      <c r="G469" s="80" t="s">
        <v>1684</v>
      </c>
      <c r="H469" s="80" t="s">
        <v>1685</v>
      </c>
      <c r="I469" s="177"/>
      <c r="J469" s="81">
        <v>7.2331225582555634</v>
      </c>
      <c r="K469" s="81">
        <v>0.92852613853680688</v>
      </c>
      <c r="L469" s="81">
        <v>16.652881534115878</v>
      </c>
      <c r="M469" s="81">
        <v>10.020663912886617</v>
      </c>
      <c r="N469" s="81">
        <v>15.08676245614784</v>
      </c>
      <c r="O469" s="81">
        <v>7.5465054117973533</v>
      </c>
      <c r="P469" s="81">
        <v>9.9259267753304634</v>
      </c>
      <c r="Q469" s="81">
        <v>0.45262689149165802</v>
      </c>
      <c r="R469" s="81">
        <v>0</v>
      </c>
      <c r="S469" s="81">
        <v>1.1543445079235255</v>
      </c>
      <c r="T469" s="82"/>
      <c r="U469" s="81">
        <v>249578</v>
      </c>
      <c r="V469" s="81">
        <v>352</v>
      </c>
      <c r="W469" s="81">
        <v>235</v>
      </c>
      <c r="X469" s="81">
        <v>1742</v>
      </c>
      <c r="Y469" s="81">
        <v>3043</v>
      </c>
      <c r="Z469" s="81">
        <v>3865</v>
      </c>
      <c r="AA469" s="81">
        <v>1946</v>
      </c>
      <c r="AB469" s="81">
        <v>7396</v>
      </c>
      <c r="AC469" s="81">
        <v>0</v>
      </c>
      <c r="AD469" s="81">
        <v>1.1543445079235255</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2376</v>
      </c>
      <c r="B470" s="80">
        <v>23</v>
      </c>
      <c r="C470" s="80">
        <v>6</v>
      </c>
      <c r="D470" s="80">
        <v>2</v>
      </c>
      <c r="E470" s="80">
        <v>2009</v>
      </c>
      <c r="F470" s="80" t="s">
        <v>85</v>
      </c>
      <c r="G470" s="80" t="s">
        <v>1684</v>
      </c>
      <c r="H470" s="80" t="s">
        <v>1685</v>
      </c>
      <c r="I470" s="177"/>
      <c r="J470" s="81">
        <v>6.8164855541340321</v>
      </c>
      <c r="K470" s="81">
        <v>0.65259326674414242</v>
      </c>
      <c r="L470" s="81">
        <v>12.182380704279232</v>
      </c>
      <c r="M470" s="81">
        <v>7.9209453348158494</v>
      </c>
      <c r="N470" s="81">
        <v>12.937168816117046</v>
      </c>
      <c r="O470" s="81">
        <v>7.7068482042767315</v>
      </c>
      <c r="P470" s="81">
        <v>9.8127023347984714</v>
      </c>
      <c r="Q470" s="81">
        <v>0.42423612989540543</v>
      </c>
      <c r="R470" s="81">
        <v>0</v>
      </c>
      <c r="S470" s="81">
        <v>0.90769068237038164</v>
      </c>
      <c r="T470" s="82"/>
      <c r="U470" s="81">
        <v>237521</v>
      </c>
      <c r="V470" s="81">
        <v>303</v>
      </c>
      <c r="W470" s="81">
        <v>197</v>
      </c>
      <c r="X470" s="81">
        <v>1739</v>
      </c>
      <c r="Y470" s="81">
        <v>3038</v>
      </c>
      <c r="Z470" s="81">
        <v>3896</v>
      </c>
      <c r="AA470" s="81">
        <v>1975</v>
      </c>
      <c r="AB470" s="81">
        <v>7277</v>
      </c>
      <c r="AC470" s="81">
        <v>0</v>
      </c>
      <c r="AD470" s="81">
        <v>0.90769068237038164</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0</v>
      </c>
      <c r="BL470" s="81">
        <v>0</v>
      </c>
      <c r="BM470" s="82"/>
      <c r="BN470" s="81">
        <v>0</v>
      </c>
      <c r="BO470" s="81">
        <v>0</v>
      </c>
      <c r="BP470" s="81">
        <v>0</v>
      </c>
      <c r="BQ470" s="81">
        <v>0</v>
      </c>
      <c r="BR470" s="81">
        <v>0</v>
      </c>
      <c r="BS470" s="81">
        <v>0</v>
      </c>
      <c r="BT470"/>
      <c r="BU470" s="80"/>
      <c r="BV470" s="80"/>
      <c r="BW470" s="80"/>
      <c r="BX470" s="80"/>
      <c r="BY470" s="80"/>
      <c r="BZ470" s="80"/>
      <c r="CA470" s="80"/>
      <c r="CB470" s="80"/>
      <c r="CC470" s="80"/>
    </row>
    <row r="471" spans="1:81">
      <c r="A471" s="80" t="s">
        <v>2377</v>
      </c>
      <c r="B471" s="80">
        <v>24</v>
      </c>
      <c r="C471" s="80">
        <v>7</v>
      </c>
      <c r="D471" s="80">
        <v>2</v>
      </c>
      <c r="E471" s="80">
        <v>2010</v>
      </c>
      <c r="F471" s="80" t="s">
        <v>86</v>
      </c>
      <c r="G471" s="80" t="s">
        <v>1684</v>
      </c>
      <c r="H471" s="80" t="s">
        <v>1685</v>
      </c>
      <c r="I471" s="177"/>
      <c r="J471" s="81">
        <v>5.3250034317145456</v>
      </c>
      <c r="K471" s="81">
        <v>0.68059358002883452</v>
      </c>
      <c r="L471" s="81">
        <v>11.090866841470044</v>
      </c>
      <c r="M471" s="81">
        <v>7.0903507918080857</v>
      </c>
      <c r="N471" s="81">
        <v>12.737265655182167</v>
      </c>
      <c r="O471" s="81">
        <v>7.6475737367334604</v>
      </c>
      <c r="P471" s="81">
        <v>10.084421370463584</v>
      </c>
      <c r="Q471" s="81">
        <v>0.43805716977962145</v>
      </c>
      <c r="R471" s="81">
        <v>0</v>
      </c>
      <c r="S471" s="81">
        <v>0.91751156029442005</v>
      </c>
      <c r="T471" s="82"/>
      <c r="U471" s="81">
        <v>207708</v>
      </c>
      <c r="V471" s="81">
        <v>303</v>
      </c>
      <c r="W471" s="81">
        <v>197</v>
      </c>
      <c r="X471" s="81">
        <v>1739</v>
      </c>
      <c r="Y471" s="81">
        <v>3042</v>
      </c>
      <c r="Z471" s="81">
        <v>3884</v>
      </c>
      <c r="AA471" s="81">
        <v>1979</v>
      </c>
      <c r="AB471" s="81">
        <v>7200</v>
      </c>
      <c r="AC471" s="81">
        <v>0</v>
      </c>
      <c r="AD471" s="81">
        <v>0.91751156029442005</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0</v>
      </c>
      <c r="BL471" s="81">
        <v>0</v>
      </c>
      <c r="BM471" s="82"/>
      <c r="BN471" s="81">
        <v>0</v>
      </c>
      <c r="BO471" s="81">
        <v>0</v>
      </c>
      <c r="BP471" s="81">
        <v>0</v>
      </c>
      <c r="BQ471" s="81">
        <v>0</v>
      </c>
      <c r="BR471" s="81">
        <v>0</v>
      </c>
      <c r="BS471" s="81">
        <v>0</v>
      </c>
      <c r="BT471"/>
      <c r="BU471" s="80">
        <v>0</v>
      </c>
      <c r="BV471" s="80">
        <v>0</v>
      </c>
      <c r="BW471" s="80">
        <v>0</v>
      </c>
      <c r="BX471" s="80">
        <v>0</v>
      </c>
      <c r="BY471" s="80">
        <v>0</v>
      </c>
      <c r="BZ471" s="80">
        <v>0</v>
      </c>
      <c r="CA471" s="80">
        <v>0</v>
      </c>
      <c r="CB471" s="80">
        <v>0</v>
      </c>
      <c r="CC471" s="80">
        <v>0</v>
      </c>
    </row>
    <row r="472" spans="1:81">
      <c r="A472" s="80" t="s">
        <v>2378</v>
      </c>
      <c r="B472" s="80">
        <v>25</v>
      </c>
      <c r="C472" s="80">
        <v>8</v>
      </c>
      <c r="D472" s="80">
        <v>2</v>
      </c>
      <c r="E472" s="80">
        <v>2011</v>
      </c>
      <c r="F472" s="80" t="s">
        <v>87</v>
      </c>
      <c r="G472" s="80" t="s">
        <v>1684</v>
      </c>
      <c r="H472" s="80" t="s">
        <v>1685</v>
      </c>
      <c r="I472" s="177"/>
      <c r="J472" s="81">
        <v>11.466340660442501</v>
      </c>
      <c r="K472" s="81">
        <v>0.95363820049905623</v>
      </c>
      <c r="L472" s="81">
        <v>10.348586897341709</v>
      </c>
      <c r="M472" s="81">
        <v>8.9571064629326784</v>
      </c>
      <c r="N472" s="81">
        <v>15.381975940766075</v>
      </c>
      <c r="O472" s="81">
        <v>7.425221939238277</v>
      </c>
      <c r="P472" s="81">
        <v>9.4317599635071065</v>
      </c>
      <c r="Q472" s="81">
        <v>0.50058192639520649</v>
      </c>
      <c r="R472" s="81">
        <v>0</v>
      </c>
      <c r="S472" s="81">
        <v>0.7260547112034188</v>
      </c>
      <c r="T472" s="82"/>
      <c r="U472" s="81">
        <v>421226</v>
      </c>
      <c r="V472" s="81">
        <v>303</v>
      </c>
      <c r="W472" s="81">
        <v>197</v>
      </c>
      <c r="X472" s="81">
        <v>1739</v>
      </c>
      <c r="Y472" s="81">
        <v>3052</v>
      </c>
      <c r="Z472" s="81">
        <v>3853</v>
      </c>
      <c r="AA472" s="81">
        <v>1906</v>
      </c>
      <c r="AB472" s="81">
        <v>7133</v>
      </c>
      <c r="AC472" s="81">
        <v>0</v>
      </c>
      <c r="AD472" s="81">
        <v>0.7260547112034188</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0</v>
      </c>
      <c r="BL472" s="81">
        <v>0</v>
      </c>
      <c r="BM472" s="82"/>
      <c r="BN472" s="81">
        <v>0</v>
      </c>
      <c r="BO472" s="81">
        <v>0</v>
      </c>
      <c r="BP472" s="81">
        <v>0</v>
      </c>
      <c r="BQ472" s="81">
        <v>0</v>
      </c>
      <c r="BR472" s="81">
        <v>0</v>
      </c>
      <c r="BS472" s="81">
        <v>0</v>
      </c>
      <c r="BT472"/>
      <c r="BU472" s="80">
        <v>0</v>
      </c>
      <c r="BV472" s="80">
        <v>0</v>
      </c>
      <c r="BW472" s="80">
        <v>0</v>
      </c>
      <c r="BX472" s="80">
        <v>0</v>
      </c>
      <c r="BY472" s="80">
        <v>0</v>
      </c>
      <c r="BZ472" s="80">
        <v>0</v>
      </c>
      <c r="CA472" s="80">
        <v>0</v>
      </c>
      <c r="CB472" s="80">
        <v>0</v>
      </c>
      <c r="CC472" s="80">
        <v>0</v>
      </c>
    </row>
    <row r="473" spans="1:81">
      <c r="A473" s="80" t="s">
        <v>2379</v>
      </c>
      <c r="B473" s="80">
        <v>26</v>
      </c>
      <c r="C473" s="80">
        <v>9</v>
      </c>
      <c r="D473" s="80">
        <v>2</v>
      </c>
      <c r="E473" s="80">
        <v>2012</v>
      </c>
      <c r="F473" s="80" t="s">
        <v>88</v>
      </c>
      <c r="G473" s="80" t="s">
        <v>1684</v>
      </c>
      <c r="H473" s="80" t="s">
        <v>1685</v>
      </c>
      <c r="I473" s="177"/>
      <c r="J473" s="81">
        <v>10.191465622102033</v>
      </c>
      <c r="K473" s="81">
        <v>1.0743103157971357</v>
      </c>
      <c r="L473" s="81">
        <v>10.441416455971245</v>
      </c>
      <c r="M473" s="81">
        <v>11.124697767217262</v>
      </c>
      <c r="N473" s="81">
        <v>16.985833509458718</v>
      </c>
      <c r="O473" s="81">
        <v>7.3725273287097739</v>
      </c>
      <c r="P473" s="81">
        <v>9.4555634651690443</v>
      </c>
      <c r="Q473" s="81">
        <v>0.5372368037138624</v>
      </c>
      <c r="R473" s="81">
        <v>0</v>
      </c>
      <c r="S473" s="81">
        <v>0.97456593006215397</v>
      </c>
      <c r="T473" s="82"/>
      <c r="U473" s="81">
        <v>358719</v>
      </c>
      <c r="V473" s="81">
        <v>303</v>
      </c>
      <c r="W473" s="81">
        <v>197</v>
      </c>
      <c r="X473" s="81">
        <v>1739</v>
      </c>
      <c r="Y473" s="81">
        <v>3068</v>
      </c>
      <c r="Z473" s="81">
        <v>3856</v>
      </c>
      <c r="AA473" s="81">
        <v>1900</v>
      </c>
      <c r="AB473" s="81">
        <v>7046</v>
      </c>
      <c r="AC473" s="81">
        <v>0</v>
      </c>
      <c r="AD473" s="81">
        <v>0.97456593006215397</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0</v>
      </c>
      <c r="BL473" s="81">
        <v>0</v>
      </c>
      <c r="BM473" s="82"/>
      <c r="BN473" s="81">
        <v>0</v>
      </c>
      <c r="BO473" s="81">
        <v>0</v>
      </c>
      <c r="BP473" s="81">
        <v>0</v>
      </c>
      <c r="BQ473" s="81">
        <v>0</v>
      </c>
      <c r="BR473" s="81">
        <v>0</v>
      </c>
      <c r="BS473" s="81">
        <v>0</v>
      </c>
      <c r="BT473"/>
      <c r="BU473" s="80">
        <v>0</v>
      </c>
      <c r="BV473" s="80">
        <v>0</v>
      </c>
      <c r="BW473" s="80">
        <v>0</v>
      </c>
      <c r="BX473" s="80">
        <v>0</v>
      </c>
      <c r="BY473" s="80">
        <v>0</v>
      </c>
      <c r="BZ473" s="80">
        <v>0</v>
      </c>
      <c r="CA473" s="80">
        <v>0</v>
      </c>
      <c r="CB473" s="80">
        <v>0</v>
      </c>
      <c r="CC473" s="80">
        <v>0</v>
      </c>
    </row>
    <row r="474" spans="1:81">
      <c r="A474" s="80" t="s">
        <v>2380</v>
      </c>
      <c r="B474" s="80">
        <v>27</v>
      </c>
      <c r="C474" s="80">
        <v>10</v>
      </c>
      <c r="D474" s="80">
        <v>2</v>
      </c>
      <c r="E474" s="80">
        <v>2013</v>
      </c>
      <c r="F474" s="80" t="s">
        <v>89</v>
      </c>
      <c r="G474" s="80" t="s">
        <v>1684</v>
      </c>
      <c r="H474" s="80" t="s">
        <v>1685</v>
      </c>
      <c r="I474" s="177"/>
      <c r="J474" s="81">
        <v>10.649331758903077</v>
      </c>
      <c r="K474" s="81">
        <v>0.88792114044293013</v>
      </c>
      <c r="L474" s="81">
        <v>9.2205940532441737</v>
      </c>
      <c r="M474" s="81">
        <v>10.346234895024015</v>
      </c>
      <c r="N474" s="81">
        <v>16.531284205777851</v>
      </c>
      <c r="O474" s="81">
        <v>7.2093365942489083</v>
      </c>
      <c r="P474" s="81">
        <v>9.8558525606710692</v>
      </c>
      <c r="Q474" s="81">
        <v>0.54188029049397923</v>
      </c>
      <c r="R474" s="81">
        <v>0</v>
      </c>
      <c r="S474" s="81">
        <v>1.3626005316559719</v>
      </c>
      <c r="T474" s="82"/>
      <c r="U474" s="81">
        <v>381659</v>
      </c>
      <c r="V474" s="81">
        <v>303</v>
      </c>
      <c r="W474" s="81">
        <v>197</v>
      </c>
      <c r="X474" s="81">
        <v>1739</v>
      </c>
      <c r="Y474" s="81">
        <v>3081</v>
      </c>
      <c r="Z474" s="81">
        <v>3939</v>
      </c>
      <c r="AA474" s="81">
        <v>1973</v>
      </c>
      <c r="AB474" s="81">
        <v>7005</v>
      </c>
      <c r="AC474" s="81">
        <v>0</v>
      </c>
      <c r="AD474" s="81">
        <v>1.3626005316559719</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0</v>
      </c>
      <c r="BL474" s="81">
        <v>0</v>
      </c>
      <c r="BM474" s="82"/>
      <c r="BN474" s="81">
        <v>0</v>
      </c>
      <c r="BO474" s="81">
        <v>0</v>
      </c>
      <c r="BP474" s="81">
        <v>0</v>
      </c>
      <c r="BQ474" s="81">
        <v>0</v>
      </c>
      <c r="BR474" s="81">
        <v>0</v>
      </c>
      <c r="BS474" s="81">
        <v>0</v>
      </c>
      <c r="BT474"/>
      <c r="BU474" s="80">
        <v>0</v>
      </c>
      <c r="BV474" s="80">
        <v>0</v>
      </c>
      <c r="BW474" s="80">
        <v>0</v>
      </c>
      <c r="BX474" s="80">
        <v>0</v>
      </c>
      <c r="BY474" s="80">
        <v>0</v>
      </c>
      <c r="BZ474" s="80">
        <v>0</v>
      </c>
      <c r="CA474" s="80">
        <v>0</v>
      </c>
      <c r="CB474" s="80">
        <v>0</v>
      </c>
      <c r="CC474" s="80">
        <v>0</v>
      </c>
    </row>
    <row r="475" spans="1:81">
      <c r="A475" s="80" t="s">
        <v>2381</v>
      </c>
      <c r="B475" s="80">
        <v>28</v>
      </c>
      <c r="C475" s="80">
        <v>11</v>
      </c>
      <c r="D475" s="80">
        <v>2</v>
      </c>
      <c r="E475" s="80">
        <v>2014</v>
      </c>
      <c r="F475" s="80" t="s">
        <v>90</v>
      </c>
      <c r="G475" s="80" t="s">
        <v>1684</v>
      </c>
      <c r="H475" s="80" t="s">
        <v>1685</v>
      </c>
      <c r="I475" s="177"/>
      <c r="J475" s="81">
        <v>10.477971733214751</v>
      </c>
      <c r="K475" s="81">
        <v>0.48229205693983951</v>
      </c>
      <c r="L475" s="81">
        <v>12.059355288274707</v>
      </c>
      <c r="M475" s="81">
        <v>9.656162706855735</v>
      </c>
      <c r="N475" s="81">
        <v>17.362460185811365</v>
      </c>
      <c r="O475" s="81">
        <v>6.8468382185093386</v>
      </c>
      <c r="P475" s="81">
        <v>9.892049651292373</v>
      </c>
      <c r="Q475" s="81">
        <v>0.5072180846237343</v>
      </c>
      <c r="R475" s="81">
        <v>0</v>
      </c>
      <c r="S475" s="81">
        <v>1.3602748270873484</v>
      </c>
      <c r="T475" s="82"/>
      <c r="U475" s="81">
        <v>417056</v>
      </c>
      <c r="V475" s="81">
        <v>143</v>
      </c>
      <c r="W475" s="81">
        <v>263</v>
      </c>
      <c r="X475" s="81">
        <v>1543</v>
      </c>
      <c r="Y475" s="81">
        <v>3056</v>
      </c>
      <c r="Z475" s="81">
        <v>3940</v>
      </c>
      <c r="AA475" s="81">
        <v>1970</v>
      </c>
      <c r="AB475" s="81">
        <v>6834</v>
      </c>
      <c r="AC475" s="81">
        <v>0</v>
      </c>
      <c r="AD475" s="81">
        <v>1.3602748270873484</v>
      </c>
      <c r="AE475" s="82"/>
      <c r="AF475" s="81">
        <v>3396568.0405085855</v>
      </c>
      <c r="AG475" s="81">
        <v>338421.75157545024</v>
      </c>
      <c r="AH475" s="81">
        <v>1961455.3830155639</v>
      </c>
      <c r="AI475" s="81">
        <v>10161293.426868584</v>
      </c>
      <c r="AJ475" s="81">
        <v>13143782.272650143</v>
      </c>
      <c r="AK475" s="81">
        <v>0</v>
      </c>
      <c r="AL475" s="81">
        <v>0</v>
      </c>
      <c r="AM475" s="81">
        <v>938206.0780689118</v>
      </c>
      <c r="AN475" s="81">
        <v>0</v>
      </c>
      <c r="AO475" s="81">
        <v>0</v>
      </c>
      <c r="AP475" s="82"/>
      <c r="AQ475" s="81">
        <v>30</v>
      </c>
      <c r="AR475" s="81">
        <v>3</v>
      </c>
      <c r="AS475" s="81">
        <v>0</v>
      </c>
      <c r="AT475" s="81">
        <v>0</v>
      </c>
      <c r="AU475" s="81">
        <v>0</v>
      </c>
      <c r="AV475" s="81">
        <v>0</v>
      </c>
      <c r="AW475" s="81" t="s">
        <v>564</v>
      </c>
      <c r="AX475" s="82"/>
      <c r="AY475" s="81">
        <v>160.72399999999999</v>
      </c>
      <c r="AZ475" s="81">
        <v>39</v>
      </c>
      <c r="BA475" s="81">
        <v>0</v>
      </c>
      <c r="BB475" s="81">
        <v>0</v>
      </c>
      <c r="BC475" s="81">
        <v>0</v>
      </c>
      <c r="BD475" s="81">
        <v>0</v>
      </c>
      <c r="BE475" s="81" t="s">
        <v>564</v>
      </c>
      <c r="BF475" s="82"/>
      <c r="BG475" s="81">
        <v>0</v>
      </c>
      <c r="BH475" s="81">
        <v>0</v>
      </c>
      <c r="BI475" s="81">
        <v>0</v>
      </c>
      <c r="BJ475" s="81">
        <v>0</v>
      </c>
      <c r="BK475" s="81">
        <v>0</v>
      </c>
      <c r="BL475" s="81">
        <v>0</v>
      </c>
      <c r="BM475" s="82"/>
      <c r="BN475" s="81">
        <v>0</v>
      </c>
      <c r="BO475" s="81">
        <v>0</v>
      </c>
      <c r="BP475" s="81">
        <v>0</v>
      </c>
      <c r="BQ475" s="81">
        <v>0</v>
      </c>
      <c r="BR475" s="81">
        <v>0</v>
      </c>
      <c r="BS475" s="81">
        <v>0</v>
      </c>
      <c r="BT475"/>
      <c r="BU475" s="80">
        <v>0</v>
      </c>
      <c r="BV475" s="80">
        <v>0</v>
      </c>
      <c r="BW475" s="80">
        <v>0</v>
      </c>
      <c r="BX475" s="80">
        <v>0</v>
      </c>
      <c r="BY475" s="80">
        <v>0</v>
      </c>
      <c r="BZ475" s="80">
        <v>0</v>
      </c>
      <c r="CA475" s="80">
        <v>0</v>
      </c>
      <c r="CB475" s="80">
        <v>0</v>
      </c>
      <c r="CC475" s="80">
        <v>0</v>
      </c>
    </row>
    <row r="476" spans="1:81">
      <c r="A476" s="80" t="s">
        <v>2382</v>
      </c>
      <c r="B476" s="80">
        <v>29</v>
      </c>
      <c r="C476" s="80">
        <v>12</v>
      </c>
      <c r="D476" s="80">
        <v>2</v>
      </c>
      <c r="E476" s="80">
        <v>2015</v>
      </c>
      <c r="F476" s="80" t="s">
        <v>91</v>
      </c>
      <c r="G476" s="80" t="s">
        <v>1684</v>
      </c>
      <c r="H476" s="80" t="s">
        <v>1685</v>
      </c>
      <c r="I476" s="177"/>
      <c r="J476" s="81">
        <v>15.711942771717359</v>
      </c>
      <c r="K476" s="81">
        <v>0.46246794700136307</v>
      </c>
      <c r="L476" s="81">
        <v>12.69372951787132</v>
      </c>
      <c r="M476" s="81">
        <v>9.3430407891220923</v>
      </c>
      <c r="N476" s="81">
        <v>16.05883346776789</v>
      </c>
      <c r="O476" s="81">
        <v>6.7728941232471476</v>
      </c>
      <c r="P476" s="81">
        <v>9.8194281478988916</v>
      </c>
      <c r="Q476" s="81">
        <v>0.4915279575933223</v>
      </c>
      <c r="R476" s="81">
        <v>0</v>
      </c>
      <c r="S476" s="81">
        <v>2.0729871473871198</v>
      </c>
      <c r="T476" s="82"/>
      <c r="U476" s="81">
        <v>627017</v>
      </c>
      <c r="V476" s="81">
        <v>143</v>
      </c>
      <c r="W476" s="81">
        <v>263</v>
      </c>
      <c r="X476" s="81">
        <v>1543</v>
      </c>
      <c r="Y476" s="81">
        <v>3071</v>
      </c>
      <c r="Z476" s="81">
        <v>3935</v>
      </c>
      <c r="AA476" s="81">
        <v>1954</v>
      </c>
      <c r="AB476" s="81">
        <v>6765</v>
      </c>
      <c r="AC476" s="81">
        <v>0</v>
      </c>
      <c r="AD476" s="81">
        <v>2.0729871473871198</v>
      </c>
      <c r="AE476" s="82"/>
      <c r="AF476" s="81">
        <v>4838878.6503684856</v>
      </c>
      <c r="AG476" s="81">
        <v>308105.33451053698</v>
      </c>
      <c r="AH476" s="81">
        <v>1641322.8926650966</v>
      </c>
      <c r="AI476" s="81">
        <v>9813605.2363936063</v>
      </c>
      <c r="AJ476" s="81">
        <v>12675720.520511586</v>
      </c>
      <c r="AK476" s="81">
        <v>0</v>
      </c>
      <c r="AL476" s="81">
        <v>0</v>
      </c>
      <c r="AM476" s="81">
        <v>927114.87189232104</v>
      </c>
      <c r="AN476" s="81">
        <v>0</v>
      </c>
      <c r="AO476" s="81">
        <v>0</v>
      </c>
      <c r="AP476" s="82"/>
      <c r="AQ476" s="81">
        <v>38</v>
      </c>
      <c r="AR476" s="81">
        <v>3</v>
      </c>
      <c r="AS476" s="81">
        <v>0</v>
      </c>
      <c r="AT476" s="81">
        <v>0</v>
      </c>
      <c r="AU476" s="81">
        <v>0</v>
      </c>
      <c r="AV476" s="81">
        <v>0</v>
      </c>
      <c r="AW476" s="81" t="s">
        <v>564</v>
      </c>
      <c r="AX476" s="82"/>
      <c r="AY476" s="81">
        <v>203.524</v>
      </c>
      <c r="AZ476" s="81">
        <v>39</v>
      </c>
      <c r="BA476" s="81">
        <v>0</v>
      </c>
      <c r="BB476" s="81">
        <v>0</v>
      </c>
      <c r="BC476" s="81">
        <v>0</v>
      </c>
      <c r="BD476" s="81">
        <v>0</v>
      </c>
      <c r="BE476" s="81" t="s">
        <v>564</v>
      </c>
      <c r="BF476" s="82"/>
      <c r="BG476" s="81">
        <v>0</v>
      </c>
      <c r="BH476" s="81">
        <v>0</v>
      </c>
      <c r="BI476" s="81">
        <v>7.1029999999999998</v>
      </c>
      <c r="BJ476" s="81">
        <v>0</v>
      </c>
      <c r="BK476" s="81">
        <v>0</v>
      </c>
      <c r="BL476" s="81">
        <v>0</v>
      </c>
      <c r="BM476" s="82"/>
      <c r="BN476" s="81">
        <v>0</v>
      </c>
      <c r="BO476" s="81">
        <v>0</v>
      </c>
      <c r="BP476" s="81">
        <v>1</v>
      </c>
      <c r="BQ476" s="81">
        <v>0</v>
      </c>
      <c r="BR476" s="81">
        <v>0</v>
      </c>
      <c r="BS476" s="81">
        <v>0</v>
      </c>
      <c r="BT476"/>
      <c r="BU476" s="80">
        <v>7.1029999999999998</v>
      </c>
      <c r="BV476" s="80">
        <v>0</v>
      </c>
      <c r="BW476" s="80">
        <v>0</v>
      </c>
      <c r="BX476" s="80">
        <v>0</v>
      </c>
      <c r="BY476" s="80">
        <v>0</v>
      </c>
      <c r="BZ476" s="80">
        <v>0</v>
      </c>
      <c r="CA476" s="80">
        <v>0</v>
      </c>
      <c r="CB476" s="80">
        <v>0</v>
      </c>
      <c r="CC476" s="80">
        <v>0</v>
      </c>
    </row>
    <row r="477" spans="1:81">
      <c r="A477" s="80" t="s">
        <v>2383</v>
      </c>
      <c r="B477" s="80">
        <v>30</v>
      </c>
      <c r="C477" s="80">
        <v>13</v>
      </c>
      <c r="D477" s="80">
        <v>2</v>
      </c>
      <c r="E477" s="80">
        <v>2016</v>
      </c>
      <c r="F477" s="80" t="s">
        <v>92</v>
      </c>
      <c r="G477" s="80" t="s">
        <v>1684</v>
      </c>
      <c r="H477" s="80" t="s">
        <v>1685</v>
      </c>
      <c r="I477" s="177"/>
      <c r="J477" s="81">
        <v>17.066740872976933</v>
      </c>
      <c r="K477" s="81">
        <v>0.43623586697294692</v>
      </c>
      <c r="L477" s="81">
        <v>13.650178857505358</v>
      </c>
      <c r="M477" s="81">
        <v>8.0105739296136012</v>
      </c>
      <c r="N477" s="81">
        <v>16.304183969536478</v>
      </c>
      <c r="O477" s="81">
        <v>6.7178525111175613</v>
      </c>
      <c r="P477" s="81">
        <v>10.762069083944491</v>
      </c>
      <c r="Q477" s="81">
        <v>0.46878476884911841</v>
      </c>
      <c r="R477" s="81">
        <v>0</v>
      </c>
      <c r="S477" s="81">
        <v>2.0387663438101913</v>
      </c>
      <c r="T477" s="82"/>
      <c r="U477" s="81">
        <v>648299</v>
      </c>
      <c r="V477" s="81">
        <v>143</v>
      </c>
      <c r="W477" s="81">
        <v>263</v>
      </c>
      <c r="X477" s="81">
        <v>1543</v>
      </c>
      <c r="Y477" s="81">
        <v>3066</v>
      </c>
      <c r="Z477" s="81">
        <v>3951</v>
      </c>
      <c r="AA477" s="81">
        <v>2215</v>
      </c>
      <c r="AB477" s="81">
        <v>6637</v>
      </c>
      <c r="AC477" s="81">
        <v>0</v>
      </c>
      <c r="AD477" s="81">
        <v>2.0387663438101908</v>
      </c>
      <c r="AE477" s="82"/>
      <c r="AF477" s="81">
        <v>5348139.9391076611</v>
      </c>
      <c r="AG477" s="81">
        <v>293687.39463986299</v>
      </c>
      <c r="AH477" s="81">
        <v>1391102.0287087909</v>
      </c>
      <c r="AI477" s="81">
        <v>9795934.6383796409</v>
      </c>
      <c r="AJ477" s="81">
        <v>13172134.48718306</v>
      </c>
      <c r="AK477" s="81">
        <v>0</v>
      </c>
      <c r="AL477" s="81">
        <v>0</v>
      </c>
      <c r="AM477" s="81">
        <v>910279.65781348536</v>
      </c>
      <c r="AN477" s="81">
        <v>0</v>
      </c>
      <c r="AO477" s="81">
        <v>0</v>
      </c>
      <c r="AP477" s="82"/>
      <c r="AQ477" s="81">
        <v>44</v>
      </c>
      <c r="AR477" s="81">
        <v>5</v>
      </c>
      <c r="AS477" s="81">
        <v>0</v>
      </c>
      <c r="AT477" s="81">
        <v>0</v>
      </c>
      <c r="AU477" s="81">
        <v>0</v>
      </c>
      <c r="AV477" s="81">
        <v>0</v>
      </c>
      <c r="AW477" s="81" t="s">
        <v>564</v>
      </c>
      <c r="AX477" s="82"/>
      <c r="AY477" s="81">
        <v>241.024</v>
      </c>
      <c r="AZ477" s="81">
        <v>2088.5</v>
      </c>
      <c r="BA477" s="81">
        <v>0</v>
      </c>
      <c r="BB477" s="81">
        <v>0</v>
      </c>
      <c r="BC477" s="81">
        <v>0</v>
      </c>
      <c r="BD477" s="81">
        <v>0</v>
      </c>
      <c r="BE477" s="81" t="s">
        <v>564</v>
      </c>
      <c r="BF477" s="82"/>
      <c r="BG477" s="81">
        <v>0</v>
      </c>
      <c r="BH477" s="81">
        <v>0</v>
      </c>
      <c r="BI477" s="81">
        <v>6.8639999999999999</v>
      </c>
      <c r="BJ477" s="81">
        <v>0</v>
      </c>
      <c r="BK477" s="81">
        <v>0</v>
      </c>
      <c r="BL477" s="81">
        <v>0</v>
      </c>
      <c r="BM477" s="82"/>
      <c r="BN477" s="81">
        <v>0</v>
      </c>
      <c r="BO477" s="81">
        <v>0</v>
      </c>
      <c r="BP477" s="81">
        <v>1</v>
      </c>
      <c r="BQ477" s="81">
        <v>0</v>
      </c>
      <c r="BR477" s="81">
        <v>0</v>
      </c>
      <c r="BS477" s="81">
        <v>0</v>
      </c>
      <c r="BT477"/>
      <c r="BU477" s="80">
        <v>6.8639999999999999</v>
      </c>
      <c r="BV477" s="80">
        <v>0</v>
      </c>
      <c r="BW477" s="80">
        <v>0</v>
      </c>
      <c r="BX477" s="80">
        <v>0</v>
      </c>
      <c r="BY477" s="80">
        <v>0</v>
      </c>
      <c r="BZ477" s="80">
        <v>0</v>
      </c>
      <c r="CA477" s="80">
        <v>0</v>
      </c>
      <c r="CB477" s="80">
        <v>0</v>
      </c>
      <c r="CC477" s="80">
        <v>0</v>
      </c>
    </row>
    <row r="478" spans="1:81">
      <c r="A478" s="80" t="s">
        <v>2384</v>
      </c>
      <c r="B478" s="80">
        <v>31</v>
      </c>
      <c r="C478" s="80">
        <v>14</v>
      </c>
      <c r="D478" s="80">
        <v>2</v>
      </c>
      <c r="E478" s="80">
        <v>2017</v>
      </c>
      <c r="F478" s="80" t="s">
        <v>71</v>
      </c>
      <c r="G478" s="80" t="s">
        <v>1684</v>
      </c>
      <c r="H478" s="80" t="s">
        <v>1685</v>
      </c>
      <c r="I478" s="177"/>
      <c r="J478" s="81">
        <v>18.743811676908706</v>
      </c>
      <c r="K478" s="81">
        <v>0.44576773931549196</v>
      </c>
      <c r="L478" s="81">
        <v>12.322153707965219</v>
      </c>
      <c r="M478" s="81">
        <v>8.0321221370614033</v>
      </c>
      <c r="N478" s="81">
        <v>15.86091836900405</v>
      </c>
      <c r="O478" s="81">
        <v>6.6266311819687651</v>
      </c>
      <c r="P478" s="81">
        <v>10.959432120901436</v>
      </c>
      <c r="Q478" s="81">
        <v>0.44805232215734997</v>
      </c>
      <c r="R478" s="81">
        <v>0</v>
      </c>
      <c r="S478" s="81">
        <v>1.7963137370222151</v>
      </c>
      <c r="T478" s="82"/>
      <c r="U478" s="81">
        <v>700599</v>
      </c>
      <c r="V478" s="81">
        <v>143</v>
      </c>
      <c r="W478" s="81">
        <v>263</v>
      </c>
      <c r="X478" s="81">
        <v>1543</v>
      </c>
      <c r="Y478" s="81">
        <v>3048</v>
      </c>
      <c r="Z478" s="81">
        <v>3962</v>
      </c>
      <c r="AA478" s="81">
        <v>2270</v>
      </c>
      <c r="AB478" s="81">
        <v>6560</v>
      </c>
      <c r="AC478" s="81">
        <v>0</v>
      </c>
      <c r="AD478" s="81">
        <v>1.7963137370222151</v>
      </c>
      <c r="AE478" s="82"/>
      <c r="AF478" s="81">
        <v>5679247.0290183946</v>
      </c>
      <c r="AG478" s="81">
        <v>294540.71751088259</v>
      </c>
      <c r="AH478" s="81">
        <v>1699378.3110780111</v>
      </c>
      <c r="AI478" s="81">
        <v>9553577.0492401086</v>
      </c>
      <c r="AJ478" s="81">
        <v>11475479.87648014</v>
      </c>
      <c r="AK478" s="81">
        <v>0</v>
      </c>
      <c r="AL478" s="81">
        <v>0</v>
      </c>
      <c r="AM478" s="81">
        <v>901126.74707081483</v>
      </c>
      <c r="AN478" s="81">
        <v>0</v>
      </c>
      <c r="AO478" s="81">
        <v>0</v>
      </c>
      <c r="AP478" s="82"/>
      <c r="AQ478" s="81">
        <v>51</v>
      </c>
      <c r="AR478" s="81">
        <v>5</v>
      </c>
      <c r="AS478" s="81">
        <v>0</v>
      </c>
      <c r="AT478" s="81">
        <v>0</v>
      </c>
      <c r="AU478" s="81">
        <v>0</v>
      </c>
      <c r="AV478" s="81">
        <v>0</v>
      </c>
      <c r="AW478" s="81" t="s">
        <v>564</v>
      </c>
      <c r="AX478" s="82"/>
      <c r="AY478" s="81">
        <v>281.82400000000001</v>
      </c>
      <c r="AZ478" s="81">
        <v>2088.5</v>
      </c>
      <c r="BA478" s="81">
        <v>0</v>
      </c>
      <c r="BB478" s="81">
        <v>0</v>
      </c>
      <c r="BC478" s="81">
        <v>0</v>
      </c>
      <c r="BD478" s="81">
        <v>0</v>
      </c>
      <c r="BE478" s="81" t="s">
        <v>564</v>
      </c>
      <c r="BF478" s="82"/>
      <c r="BG478" s="81">
        <v>0</v>
      </c>
      <c r="BH478" s="81">
        <v>0</v>
      </c>
      <c r="BI478" s="81">
        <v>5.1749999999999998</v>
      </c>
      <c r="BJ478" s="81">
        <v>0</v>
      </c>
      <c r="BK478" s="81">
        <v>0</v>
      </c>
      <c r="BL478" s="81">
        <v>0</v>
      </c>
      <c r="BM478" s="82"/>
      <c r="BN478" s="81">
        <v>0</v>
      </c>
      <c r="BO478" s="81">
        <v>0</v>
      </c>
      <c r="BP478" s="81">
        <v>1</v>
      </c>
      <c r="BQ478" s="81">
        <v>0</v>
      </c>
      <c r="BR478" s="81">
        <v>0</v>
      </c>
      <c r="BS478" s="81">
        <v>0</v>
      </c>
      <c r="BT478"/>
      <c r="BU478" s="80">
        <v>5.1749999999999998</v>
      </c>
      <c r="BV478" s="80">
        <v>0</v>
      </c>
      <c r="BW478" s="80">
        <v>0</v>
      </c>
      <c r="BX478" s="80">
        <v>0</v>
      </c>
      <c r="BY478" s="80">
        <v>0</v>
      </c>
      <c r="BZ478" s="80">
        <v>0</v>
      </c>
      <c r="CA478" s="80">
        <v>0</v>
      </c>
      <c r="CB478" s="80">
        <v>0</v>
      </c>
      <c r="CC478" s="80">
        <v>0</v>
      </c>
    </row>
    <row r="479" spans="1:81">
      <c r="A479" s="80" t="s">
        <v>2385</v>
      </c>
      <c r="B479" s="80">
        <v>32</v>
      </c>
      <c r="C479" s="80">
        <v>15</v>
      </c>
      <c r="D479" s="80">
        <v>2</v>
      </c>
      <c r="E479" s="80">
        <v>2018</v>
      </c>
      <c r="F479" s="80" t="s">
        <v>93</v>
      </c>
      <c r="G479" s="80" t="s">
        <v>1684</v>
      </c>
      <c r="H479" s="80" t="s">
        <v>1685</v>
      </c>
      <c r="I479" s="177"/>
      <c r="J479" s="81">
        <v>18.347907243217826</v>
      </c>
      <c r="K479" s="81">
        <v>0.41488902727627813</v>
      </c>
      <c r="L479" s="81">
        <v>11.303988890244447</v>
      </c>
      <c r="M479" s="81">
        <v>8.0717371769357058</v>
      </c>
      <c r="N479" s="81">
        <v>14.588506714349057</v>
      </c>
      <c r="O479" s="81">
        <v>6.4660265276556075</v>
      </c>
      <c r="P479" s="81">
        <v>10.974616346651636</v>
      </c>
      <c r="Q479" s="81">
        <v>0.41152351278052712</v>
      </c>
      <c r="R479" s="81">
        <v>0</v>
      </c>
      <c r="S479" s="81">
        <v>1.6693670503105233</v>
      </c>
      <c r="T479" s="82"/>
      <c r="U479" s="81">
        <v>716581</v>
      </c>
      <c r="V479" s="81">
        <v>143</v>
      </c>
      <c r="W479" s="81">
        <v>263</v>
      </c>
      <c r="X479" s="81">
        <v>1543</v>
      </c>
      <c r="Y479" s="81">
        <v>3045</v>
      </c>
      <c r="Z479" s="81">
        <v>3940</v>
      </c>
      <c r="AA479" s="81">
        <v>2296</v>
      </c>
      <c r="AB479" s="81">
        <v>6493</v>
      </c>
      <c r="AC479" s="81">
        <v>0</v>
      </c>
      <c r="AD479" s="81">
        <v>1.6693670503105229</v>
      </c>
      <c r="AE479" s="82"/>
      <c r="AF479" s="81">
        <v>5831015.6945281345</v>
      </c>
      <c r="AG479" s="81">
        <v>266488.88876643241</v>
      </c>
      <c r="AH479" s="81">
        <v>1601664.267290232</v>
      </c>
      <c r="AI479" s="81">
        <v>9765707.2011613734</v>
      </c>
      <c r="AJ479" s="81">
        <v>11110831.472942119</v>
      </c>
      <c r="AK479" s="81">
        <v>0</v>
      </c>
      <c r="AL479" s="81">
        <v>0</v>
      </c>
      <c r="AM479" s="81">
        <v>893768.66185073613</v>
      </c>
      <c r="AN479" s="81">
        <v>0</v>
      </c>
      <c r="AO479" s="81">
        <v>0</v>
      </c>
      <c r="AP479" s="82"/>
      <c r="AQ479" s="81">
        <v>53</v>
      </c>
      <c r="AR479" s="81">
        <v>5</v>
      </c>
      <c r="AS479" s="81">
        <v>0</v>
      </c>
      <c r="AT479" s="81">
        <v>1</v>
      </c>
      <c r="AU479" s="81">
        <v>0</v>
      </c>
      <c r="AV479" s="81">
        <v>0</v>
      </c>
      <c r="AW479" s="81" t="s">
        <v>564</v>
      </c>
      <c r="AX479" s="82"/>
      <c r="AY479" s="81">
        <v>296.82400000000001</v>
      </c>
      <c r="AZ479" s="81">
        <v>2089</v>
      </c>
      <c r="BA479" s="81">
        <v>0</v>
      </c>
      <c r="BB479" s="81">
        <v>139</v>
      </c>
      <c r="BC479" s="81">
        <v>0</v>
      </c>
      <c r="BD479" s="81">
        <v>0</v>
      </c>
      <c r="BE479" s="81" t="s">
        <v>564</v>
      </c>
      <c r="BF479" s="82"/>
      <c r="BG479" s="81">
        <v>0</v>
      </c>
      <c r="BH479" s="81">
        <v>0</v>
      </c>
      <c r="BI479" s="81">
        <v>6.88</v>
      </c>
      <c r="BJ479" s="81">
        <v>0</v>
      </c>
      <c r="BK479" s="81">
        <v>0</v>
      </c>
      <c r="BL479" s="81">
        <v>0</v>
      </c>
      <c r="BM479" s="82"/>
      <c r="BN479" s="81">
        <v>0</v>
      </c>
      <c r="BO479" s="81">
        <v>0</v>
      </c>
      <c r="BP479" s="81">
        <v>1</v>
      </c>
      <c r="BQ479" s="81">
        <v>0</v>
      </c>
      <c r="BR479" s="81">
        <v>0</v>
      </c>
      <c r="BS479" s="81">
        <v>0</v>
      </c>
      <c r="BT479"/>
      <c r="BU479" s="80">
        <v>6.88</v>
      </c>
      <c r="BV479" s="80">
        <v>0</v>
      </c>
      <c r="BW479" s="80">
        <v>0</v>
      </c>
      <c r="BX479" s="80">
        <v>0</v>
      </c>
      <c r="BY479" s="80">
        <v>0</v>
      </c>
      <c r="BZ479" s="80">
        <v>0</v>
      </c>
      <c r="CA479" s="80">
        <v>0</v>
      </c>
      <c r="CB479" s="80">
        <v>0</v>
      </c>
      <c r="CC479" s="80">
        <v>0</v>
      </c>
    </row>
    <row r="480" spans="1:81">
      <c r="A480" s="80" t="s">
        <v>2386</v>
      </c>
      <c r="B480" s="80">
        <v>33</v>
      </c>
      <c r="C480" s="80">
        <v>16</v>
      </c>
      <c r="D480" s="80">
        <v>2</v>
      </c>
      <c r="E480" s="80">
        <v>2019</v>
      </c>
      <c r="F480" s="80" t="s">
        <v>73</v>
      </c>
      <c r="G480" s="80" t="s">
        <v>1684</v>
      </c>
      <c r="H480" s="80" t="s">
        <v>1685</v>
      </c>
      <c r="I480" s="177"/>
      <c r="J480" s="81">
        <v>18.8488011299807</v>
      </c>
      <c r="K480" s="81">
        <v>0.38498646686933558</v>
      </c>
      <c r="L480" s="81">
        <v>11.354634617518711</v>
      </c>
      <c r="M480" s="81">
        <v>7.2410811852529564</v>
      </c>
      <c r="N480" s="81">
        <v>14.739575470138906</v>
      </c>
      <c r="O480" s="81">
        <v>6.2581009286229543</v>
      </c>
      <c r="P480" s="81">
        <v>9.2706647611342383</v>
      </c>
      <c r="Q480" s="81">
        <v>0.39493625549306655</v>
      </c>
      <c r="R480" s="81">
        <v>0</v>
      </c>
      <c r="S480" s="81">
        <v>1.5716589424864753</v>
      </c>
      <c r="T480" s="82"/>
      <c r="U480" s="81">
        <v>774386</v>
      </c>
      <c r="V480" s="81">
        <v>143</v>
      </c>
      <c r="W480" s="81">
        <v>263</v>
      </c>
      <c r="X480" s="81">
        <v>1543</v>
      </c>
      <c r="Y480" s="81">
        <v>3039</v>
      </c>
      <c r="Z480" s="81">
        <v>3918</v>
      </c>
      <c r="AA480" s="81">
        <v>1925</v>
      </c>
      <c r="AB480" s="81">
        <v>6400</v>
      </c>
      <c r="AC480" s="81">
        <v>0</v>
      </c>
      <c r="AD480" s="81">
        <v>1.5716589424864751</v>
      </c>
      <c r="AE480" s="82"/>
      <c r="AF480" s="81">
        <v>6183340.6467450112</v>
      </c>
      <c r="AG480" s="81">
        <v>266409.97392751812</v>
      </c>
      <c r="AH480" s="81">
        <v>1729318.9881114869</v>
      </c>
      <c r="AI480" s="81">
        <v>9569582.3547044639</v>
      </c>
      <c r="AJ480" s="81">
        <v>11277919.498681443</v>
      </c>
      <c r="AK480" s="81">
        <v>0</v>
      </c>
      <c r="AL480" s="81">
        <v>0</v>
      </c>
      <c r="AM480" s="81">
        <v>871631.82082579494</v>
      </c>
      <c r="AN480" s="81">
        <v>0</v>
      </c>
      <c r="AO480" s="81">
        <v>0</v>
      </c>
      <c r="AP480" s="82"/>
      <c r="AQ480" s="81">
        <v>55</v>
      </c>
      <c r="AR480" s="81">
        <v>6</v>
      </c>
      <c r="AS480" s="81">
        <v>0</v>
      </c>
      <c r="AT480" s="81">
        <v>1</v>
      </c>
      <c r="AU480" s="81">
        <v>0</v>
      </c>
      <c r="AV480" s="81">
        <v>0</v>
      </c>
      <c r="AW480" s="81" t="s">
        <v>564</v>
      </c>
      <c r="AX480" s="82"/>
      <c r="AY480" s="81">
        <v>310.41399999999999</v>
      </c>
      <c r="AZ480" s="81">
        <v>2129.8000000000002</v>
      </c>
      <c r="BA480" s="81">
        <v>0</v>
      </c>
      <c r="BB480" s="81">
        <v>139</v>
      </c>
      <c r="BC480" s="81">
        <v>0</v>
      </c>
      <c r="BD480" s="81">
        <v>0</v>
      </c>
      <c r="BE480" s="81" t="s">
        <v>564</v>
      </c>
      <c r="BF480" s="82"/>
      <c r="BG480" s="81">
        <v>0</v>
      </c>
      <c r="BH480" s="81">
        <v>0</v>
      </c>
      <c r="BI480" s="81">
        <v>6.6340000000000003</v>
      </c>
      <c r="BJ480" s="81">
        <v>0</v>
      </c>
      <c r="BK480" s="81">
        <v>0</v>
      </c>
      <c r="BL480" s="81">
        <v>0</v>
      </c>
      <c r="BM480" s="82"/>
      <c r="BN480" s="81">
        <v>0</v>
      </c>
      <c r="BO480" s="81">
        <v>0</v>
      </c>
      <c r="BP480" s="81">
        <v>1</v>
      </c>
      <c r="BQ480" s="81">
        <v>0</v>
      </c>
      <c r="BR480" s="81">
        <v>0</v>
      </c>
      <c r="BS480" s="81">
        <v>0</v>
      </c>
      <c r="BT480"/>
      <c r="BU480" s="80">
        <v>6.6340000000000003</v>
      </c>
      <c r="BV480" s="80">
        <v>0</v>
      </c>
      <c r="BW480" s="80">
        <v>0</v>
      </c>
      <c r="BX480" s="80">
        <v>0</v>
      </c>
      <c r="BY480" s="80">
        <v>0</v>
      </c>
      <c r="BZ480" s="80">
        <v>0</v>
      </c>
      <c r="CA480" s="80">
        <v>0</v>
      </c>
      <c r="CB480" s="80">
        <v>0</v>
      </c>
      <c r="CC480" s="80">
        <v>0</v>
      </c>
    </row>
    <row r="481" spans="1:81">
      <c r="A481" s="80" t="s">
        <v>2387</v>
      </c>
      <c r="B481" s="80">
        <v>34</v>
      </c>
      <c r="C481" s="80">
        <v>17</v>
      </c>
      <c r="D481" s="80">
        <v>2</v>
      </c>
      <c r="E481" s="80">
        <v>2020</v>
      </c>
      <c r="F481" s="80" t="s">
        <v>218</v>
      </c>
      <c r="G481" s="80" t="s">
        <v>1684</v>
      </c>
      <c r="H481" s="80" t="s">
        <v>1685</v>
      </c>
      <c r="I481" s="177"/>
      <c r="J481" s="81">
        <v>14.52513349465586</v>
      </c>
      <c r="K481" s="81">
        <v>0.42775652721303903</v>
      </c>
      <c r="L481" s="81">
        <v>12.584243133747426</v>
      </c>
      <c r="M481" s="81">
        <v>6.3370543812561158</v>
      </c>
      <c r="N481" s="81">
        <v>13.585225335269239</v>
      </c>
      <c r="O481" s="81">
        <v>5.4507949649834133</v>
      </c>
      <c r="P481" s="81">
        <v>10.421009750082533</v>
      </c>
      <c r="Q481" s="81">
        <v>0.37571332594460599</v>
      </c>
      <c r="R481" s="81">
        <v>0</v>
      </c>
      <c r="S481" s="81">
        <v>1.78942232992112</v>
      </c>
      <c r="T481" s="82"/>
      <c r="U481" s="81">
        <v>676471</v>
      </c>
      <c r="V481" s="81">
        <v>147</v>
      </c>
      <c r="W481" s="81">
        <v>259</v>
      </c>
      <c r="X481" s="81">
        <v>1420</v>
      </c>
      <c r="Y481" s="81">
        <v>3056</v>
      </c>
      <c r="Z481" s="81">
        <v>3895</v>
      </c>
      <c r="AA481" s="81">
        <v>2351</v>
      </c>
      <c r="AB481" s="81">
        <v>6372</v>
      </c>
      <c r="AC481" s="81">
        <v>0</v>
      </c>
      <c r="AD481" s="81">
        <v>1.78942232992112</v>
      </c>
      <c r="AE481" s="82"/>
      <c r="AF481" s="81">
        <v>5281822.9499190012</v>
      </c>
      <c r="AG481" s="81">
        <v>274063.86190203833</v>
      </c>
      <c r="AH481" s="81">
        <v>1845457.712349935</v>
      </c>
      <c r="AI481" s="81">
        <v>8153187.9544513486</v>
      </c>
      <c r="AJ481" s="81">
        <v>11578020.347927935</v>
      </c>
      <c r="AK481" s="81"/>
      <c r="AL481" s="81"/>
      <c r="AM481" s="81">
        <v>831616.79439656204</v>
      </c>
      <c r="AN481" s="81"/>
      <c r="AO481" s="81"/>
      <c r="AP481" s="82"/>
      <c r="AQ481" s="81">
        <v>57</v>
      </c>
      <c r="AR481" s="81">
        <v>6</v>
      </c>
      <c r="AS481" s="81">
        <v>0</v>
      </c>
      <c r="AT481" s="81">
        <v>1</v>
      </c>
      <c r="AU481" s="81">
        <v>0</v>
      </c>
      <c r="AV481" s="81">
        <v>0</v>
      </c>
      <c r="AW481" s="81">
        <v>0</v>
      </c>
      <c r="AX481" s="82"/>
      <c r="AY481" s="81">
        <v>319.91399999999999</v>
      </c>
      <c r="AZ481" s="81">
        <v>2129.8000000000002</v>
      </c>
      <c r="BA481" s="81">
        <v>0</v>
      </c>
      <c r="BB481" s="81">
        <v>139</v>
      </c>
      <c r="BC481" s="81">
        <v>0</v>
      </c>
      <c r="BD481" s="81">
        <v>0</v>
      </c>
      <c r="BE481" s="81">
        <v>0</v>
      </c>
      <c r="BF481" s="82"/>
      <c r="BG481" s="81">
        <v>0</v>
      </c>
      <c r="BH481" s="81">
        <v>0</v>
      </c>
      <c r="BI481" s="81">
        <v>5.6470000000000002</v>
      </c>
      <c r="BJ481" s="81">
        <v>0</v>
      </c>
      <c r="BK481" s="81">
        <v>0</v>
      </c>
      <c r="BL481" s="81">
        <v>0</v>
      </c>
      <c r="BM481" s="82"/>
      <c r="BN481" s="81">
        <v>0</v>
      </c>
      <c r="BO481" s="81">
        <v>0</v>
      </c>
      <c r="BP481" s="81">
        <v>1</v>
      </c>
      <c r="BQ481" s="81">
        <v>0</v>
      </c>
      <c r="BR481" s="81">
        <v>0</v>
      </c>
      <c r="BS481" s="81">
        <v>0</v>
      </c>
      <c r="BT481"/>
      <c r="BU481" s="80">
        <v>5.6470000000000002</v>
      </c>
      <c r="BV481" s="80">
        <v>0</v>
      </c>
      <c r="BW481" s="80">
        <v>0</v>
      </c>
      <c r="BX481" s="80">
        <v>0</v>
      </c>
      <c r="BY481" s="80">
        <v>0</v>
      </c>
      <c r="BZ481" s="80">
        <v>0</v>
      </c>
      <c r="CA481" s="80">
        <v>0</v>
      </c>
      <c r="CB481" s="80">
        <v>0</v>
      </c>
      <c r="CC481" s="80">
        <v>0</v>
      </c>
    </row>
    <row r="482" spans="1:81">
      <c r="A482" s="80" t="s">
        <v>1689</v>
      </c>
      <c r="B482" s="80">
        <v>34</v>
      </c>
      <c r="C482" s="80">
        <v>18</v>
      </c>
      <c r="D482" s="80">
        <v>2</v>
      </c>
      <c r="E482" s="80">
        <v>2021</v>
      </c>
      <c r="F482" s="80" t="s">
        <v>75</v>
      </c>
      <c r="G482" s="174" t="s">
        <v>1684</v>
      </c>
      <c r="H482" s="80" t="s">
        <v>1685</v>
      </c>
      <c r="I482" s="177"/>
      <c r="J482" s="81">
        <v>13.793213812546393</v>
      </c>
      <c r="K482" s="81">
        <v>0.41204827361776675</v>
      </c>
      <c r="L482" s="81">
        <v>11.484241149367161</v>
      </c>
      <c r="M482" s="81">
        <v>6.4006264101155628</v>
      </c>
      <c r="N482" s="81">
        <v>12.824479020332788</v>
      </c>
      <c r="O482" s="81">
        <v>5.1890015052912855</v>
      </c>
      <c r="P482" s="81">
        <v>10.63143778165486</v>
      </c>
      <c r="Q482" s="81">
        <v>0.37395675894463826</v>
      </c>
      <c r="R482" s="81">
        <v>0</v>
      </c>
      <c r="S482" s="81">
        <v>1.6640795845880929</v>
      </c>
      <c r="T482" s="82"/>
      <c r="U482" s="81">
        <v>659684</v>
      </c>
      <c r="V482" s="81">
        <v>147</v>
      </c>
      <c r="W482" s="81">
        <v>259</v>
      </c>
      <c r="X482" s="81">
        <v>1420</v>
      </c>
      <c r="Y482" s="81">
        <v>3037</v>
      </c>
      <c r="Z482" s="81">
        <v>3818</v>
      </c>
      <c r="AA482" s="81">
        <v>2339</v>
      </c>
      <c r="AB482" s="81">
        <v>6267</v>
      </c>
      <c r="AC482" s="81">
        <v>0</v>
      </c>
      <c r="AD482" s="81">
        <v>1.6640795845880929</v>
      </c>
      <c r="AE482" s="82"/>
      <c r="AF482" s="81">
        <v>5052895.4885476399</v>
      </c>
      <c r="AG482" s="81">
        <v>278796.51460878499</v>
      </c>
      <c r="AH482" s="81">
        <v>1654560.2380816862</v>
      </c>
      <c r="AI482" s="81">
        <v>8896332.5666215736</v>
      </c>
      <c r="AJ482" s="81">
        <v>11212903.754323095</v>
      </c>
      <c r="AK482" s="81">
        <v>0</v>
      </c>
      <c r="AL482" s="81">
        <v>0</v>
      </c>
      <c r="AM482" s="81">
        <v>822630.78489150084</v>
      </c>
      <c r="AN482" s="81">
        <v>0</v>
      </c>
      <c r="AO482" s="81">
        <v>0</v>
      </c>
      <c r="AP482" s="82"/>
      <c r="AQ482" s="81">
        <v>59</v>
      </c>
      <c r="AR482" s="81">
        <v>6</v>
      </c>
      <c r="AS482" s="81">
        <v>0</v>
      </c>
      <c r="AT482" s="81">
        <v>1</v>
      </c>
      <c r="AU482" s="81">
        <v>0</v>
      </c>
      <c r="AV482" s="81">
        <v>0</v>
      </c>
      <c r="AW482" s="81"/>
      <c r="AX482" s="82"/>
      <c r="AY482" s="81">
        <v>335.01400000000001</v>
      </c>
      <c r="AZ482" s="81">
        <v>2129.8000000000002</v>
      </c>
      <c r="BA482" s="81">
        <v>0</v>
      </c>
      <c r="BB482" s="81">
        <v>139</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1683</v>
      </c>
      <c r="B483" s="80">
        <v>34</v>
      </c>
      <c r="C483" s="80">
        <v>19</v>
      </c>
      <c r="D483" s="80">
        <v>2</v>
      </c>
      <c r="E483" s="80">
        <v>2022</v>
      </c>
      <c r="F483" s="80" t="s">
        <v>568</v>
      </c>
      <c r="G483" s="174" t="s">
        <v>1684</v>
      </c>
      <c r="H483" s="80" t="s">
        <v>1685</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63</v>
      </c>
      <c r="AR483" s="81">
        <v>6</v>
      </c>
      <c r="AS483" s="81">
        <v>0</v>
      </c>
      <c r="AT483" s="81">
        <v>1</v>
      </c>
      <c r="AU483" s="81">
        <v>0</v>
      </c>
      <c r="AV483" s="81">
        <v>0</v>
      </c>
      <c r="AW483" s="81"/>
      <c r="AX483" s="82"/>
      <c r="AY483" s="81">
        <v>369.14400000000001</v>
      </c>
      <c r="AZ483" s="81">
        <v>2129.8000000000002</v>
      </c>
      <c r="BA483" s="81">
        <v>0</v>
      </c>
      <c r="BB483" s="81">
        <v>139</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2388</v>
      </c>
      <c r="B484" s="80">
        <v>324</v>
      </c>
      <c r="C484" s="80">
        <v>1</v>
      </c>
      <c r="D484" s="80">
        <v>20</v>
      </c>
      <c r="E484" s="80">
        <v>1990</v>
      </c>
      <c r="F484" s="80" t="s">
        <v>562</v>
      </c>
      <c r="G484" s="80" t="s">
        <v>1709</v>
      </c>
      <c r="H484" s="80" t="s">
        <v>1710</v>
      </c>
      <c r="I484" s="177"/>
      <c r="J484" s="81">
        <v>36.684300721776019</v>
      </c>
      <c r="K484" s="81">
        <v>3.0934015952827738</v>
      </c>
      <c r="L484" s="81">
        <v>13.679286356707271</v>
      </c>
      <c r="M484" s="81">
        <v>7.1363436781714542</v>
      </c>
      <c r="N484" s="81">
        <v>15.556763460722177</v>
      </c>
      <c r="O484" s="81">
        <v>9.3286917400590283</v>
      </c>
      <c r="P484" s="81">
        <v>13.286048650473383</v>
      </c>
      <c r="Q484" s="81">
        <v>0.60412882421186165</v>
      </c>
      <c r="R484" s="81">
        <v>0</v>
      </c>
      <c r="S484" s="81">
        <v>0.49194947694637881</v>
      </c>
      <c r="T484" s="82"/>
      <c r="U484" s="81">
        <v>1029965</v>
      </c>
      <c r="V484" s="81">
        <v>566</v>
      </c>
      <c r="W484" s="81">
        <v>160</v>
      </c>
      <c r="X484" s="81">
        <v>2393</v>
      </c>
      <c r="Y484" s="81">
        <v>3328</v>
      </c>
      <c r="Z484" s="81">
        <v>3837</v>
      </c>
      <c r="AA484" s="81">
        <v>3226</v>
      </c>
      <c r="AB484" s="81">
        <v>9809</v>
      </c>
      <c r="AC484" s="81">
        <v>0</v>
      </c>
      <c r="AD484" s="81">
        <v>0.49194947694637881</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2389</v>
      </c>
      <c r="B485" s="80">
        <v>325</v>
      </c>
      <c r="C485" s="80">
        <v>2</v>
      </c>
      <c r="D485" s="80">
        <v>20</v>
      </c>
      <c r="E485" s="80">
        <v>2005</v>
      </c>
      <c r="F485" s="80" t="s">
        <v>565</v>
      </c>
      <c r="G485" s="80" t="s">
        <v>1709</v>
      </c>
      <c r="H485" s="80" t="s">
        <v>1710</v>
      </c>
      <c r="I485" s="177"/>
      <c r="J485" s="81">
        <v>24.347186168130449</v>
      </c>
      <c r="K485" s="81">
        <v>1.2654209674736092</v>
      </c>
      <c r="L485" s="81">
        <v>5.8559313509996977</v>
      </c>
      <c r="M485" s="81">
        <v>9.6984480281932068</v>
      </c>
      <c r="N485" s="81">
        <v>17.397628537816495</v>
      </c>
      <c r="O485" s="81">
        <v>10.278043892634345</v>
      </c>
      <c r="P485" s="81">
        <v>9.8561804757470739</v>
      </c>
      <c r="Q485" s="81">
        <v>0.49382387785386589</v>
      </c>
      <c r="R485" s="81">
        <v>0</v>
      </c>
      <c r="S485" s="81">
        <v>1.5264572458271559</v>
      </c>
      <c r="T485" s="82"/>
      <c r="U485" s="81">
        <v>751972</v>
      </c>
      <c r="V485" s="81">
        <v>386</v>
      </c>
      <c r="W485" s="81">
        <v>52</v>
      </c>
      <c r="X485" s="81">
        <v>1575</v>
      </c>
      <c r="Y485" s="81">
        <v>3547</v>
      </c>
      <c r="Z485" s="81">
        <v>4892</v>
      </c>
      <c r="AA485" s="81">
        <v>1960</v>
      </c>
      <c r="AB485" s="81">
        <v>8382</v>
      </c>
      <c r="AC485" s="81">
        <v>0</v>
      </c>
      <c r="AD485" s="81">
        <v>1.5264572458271559</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2390</v>
      </c>
      <c r="B486" s="80">
        <v>326</v>
      </c>
      <c r="C486" s="80">
        <v>3</v>
      </c>
      <c r="D486" s="80">
        <v>20</v>
      </c>
      <c r="E486" s="80">
        <v>2006</v>
      </c>
      <c r="F486" s="80" t="s">
        <v>566</v>
      </c>
      <c r="G486" s="80" t="s">
        <v>1709</v>
      </c>
      <c r="H486" s="80" t="s">
        <v>1710</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2391</v>
      </c>
      <c r="B487" s="80">
        <v>327</v>
      </c>
      <c r="C487" s="80">
        <v>4</v>
      </c>
      <c r="D487" s="80">
        <v>20</v>
      </c>
      <c r="E487" s="80">
        <v>2007</v>
      </c>
      <c r="F487" s="80" t="s">
        <v>567</v>
      </c>
      <c r="G487" s="80" t="s">
        <v>1709</v>
      </c>
      <c r="H487" s="80" t="s">
        <v>1710</v>
      </c>
      <c r="I487" s="177"/>
      <c r="J487" s="81">
        <v>21.638683366858341</v>
      </c>
      <c r="K487" s="81">
        <v>0.92571463798851483</v>
      </c>
      <c r="L487" s="81">
        <v>7.7965375746327803</v>
      </c>
      <c r="M487" s="81">
        <v>10.550092284848523</v>
      </c>
      <c r="N487" s="81">
        <v>17.40577846154115</v>
      </c>
      <c r="O487" s="81">
        <v>9.7455234068364796</v>
      </c>
      <c r="P487" s="81">
        <v>9.5900096487082589</v>
      </c>
      <c r="Q487" s="81">
        <v>0.50584704806331515</v>
      </c>
      <c r="R487" s="81">
        <v>0</v>
      </c>
      <c r="S487" s="81">
        <v>0.62115728895282851</v>
      </c>
      <c r="T487" s="82"/>
      <c r="U487" s="81">
        <v>710619</v>
      </c>
      <c r="V487" s="81">
        <v>308</v>
      </c>
      <c r="W487" s="81">
        <v>95</v>
      </c>
      <c r="X487" s="81">
        <v>2146</v>
      </c>
      <c r="Y487" s="81">
        <v>3558</v>
      </c>
      <c r="Z487" s="81">
        <v>4822</v>
      </c>
      <c r="AA487" s="81">
        <v>1878</v>
      </c>
      <c r="AB487" s="81">
        <v>8132</v>
      </c>
      <c r="AC487" s="81">
        <v>0</v>
      </c>
      <c r="AD487" s="81">
        <v>0.62115728895282851</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2392</v>
      </c>
      <c r="B488" s="80">
        <v>328</v>
      </c>
      <c r="C488" s="80">
        <v>5</v>
      </c>
      <c r="D488" s="80">
        <v>20</v>
      </c>
      <c r="E488" s="80">
        <v>2008</v>
      </c>
      <c r="F488" s="80" t="s">
        <v>84</v>
      </c>
      <c r="G488" s="80" t="s">
        <v>1709</v>
      </c>
      <c r="H488" s="80" t="s">
        <v>1710</v>
      </c>
      <c r="I488" s="177"/>
      <c r="J488" s="81">
        <v>24.273496586867349</v>
      </c>
      <c r="K488" s="81">
        <v>0.81246037121970616</v>
      </c>
      <c r="L488" s="81">
        <v>6.7320159393234391</v>
      </c>
      <c r="M488" s="81">
        <v>12.344629596472261</v>
      </c>
      <c r="N488" s="81">
        <v>17.620227988547295</v>
      </c>
      <c r="O488" s="81">
        <v>9.317444715419656</v>
      </c>
      <c r="P488" s="81">
        <v>9.247536096440971</v>
      </c>
      <c r="Q488" s="81">
        <v>0.48928501858785917</v>
      </c>
      <c r="R488" s="81">
        <v>0</v>
      </c>
      <c r="S488" s="81">
        <v>0.61736078136826145</v>
      </c>
      <c r="T488" s="82"/>
      <c r="U488" s="81">
        <v>837554</v>
      </c>
      <c r="V488" s="81">
        <v>308</v>
      </c>
      <c r="W488" s="81">
        <v>95</v>
      </c>
      <c r="X488" s="81">
        <v>2146</v>
      </c>
      <c r="Y488" s="81">
        <v>3554</v>
      </c>
      <c r="Z488" s="81">
        <v>4772</v>
      </c>
      <c r="AA488" s="81">
        <v>1813</v>
      </c>
      <c r="AB488" s="81">
        <v>7995</v>
      </c>
      <c r="AC488" s="81">
        <v>0</v>
      </c>
      <c r="AD488" s="81">
        <v>0.61736078136826145</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2393</v>
      </c>
      <c r="B489" s="80">
        <v>329</v>
      </c>
      <c r="C489" s="80">
        <v>6</v>
      </c>
      <c r="D489" s="80">
        <v>20</v>
      </c>
      <c r="E489" s="80">
        <v>2009</v>
      </c>
      <c r="F489" s="80" t="s">
        <v>85</v>
      </c>
      <c r="G489" s="80" t="s">
        <v>1709</v>
      </c>
      <c r="H489" s="80" t="s">
        <v>1710</v>
      </c>
      <c r="I489" s="177"/>
      <c r="J489" s="81">
        <v>21.132278984594709</v>
      </c>
      <c r="K489" s="81">
        <v>0.56859611359885676</v>
      </c>
      <c r="L489" s="81">
        <v>3.1538142940012226</v>
      </c>
      <c r="M489" s="81">
        <v>9.2737462344364978</v>
      </c>
      <c r="N489" s="81">
        <v>15.015292049252372</v>
      </c>
      <c r="O489" s="81">
        <v>9.3922267130148658</v>
      </c>
      <c r="P489" s="81">
        <v>9.0873076305551415</v>
      </c>
      <c r="Q489" s="81">
        <v>0.45746611396031966</v>
      </c>
      <c r="R489" s="81">
        <v>0</v>
      </c>
      <c r="S489" s="81">
        <v>0.61689357220067376</v>
      </c>
      <c r="T489" s="82"/>
      <c r="U489" s="81">
        <v>736356</v>
      </c>
      <c r="V489" s="81">
        <v>264</v>
      </c>
      <c r="W489" s="81">
        <v>51</v>
      </c>
      <c r="X489" s="81">
        <v>2036</v>
      </c>
      <c r="Y489" s="81">
        <v>3526</v>
      </c>
      <c r="Z489" s="81">
        <v>4748</v>
      </c>
      <c r="AA489" s="81">
        <v>1829</v>
      </c>
      <c r="AB489" s="81">
        <v>7847</v>
      </c>
      <c r="AC489" s="81">
        <v>0</v>
      </c>
      <c r="AD489" s="81">
        <v>0.61689357220067376</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0</v>
      </c>
      <c r="BL489" s="81">
        <v>0</v>
      </c>
      <c r="BM489" s="82"/>
      <c r="BN489" s="81">
        <v>0</v>
      </c>
      <c r="BO489" s="81">
        <v>0</v>
      </c>
      <c r="BP489" s="81">
        <v>0</v>
      </c>
      <c r="BQ489" s="81">
        <v>0</v>
      </c>
      <c r="BR489" s="81">
        <v>0</v>
      </c>
      <c r="BS489" s="81">
        <v>0</v>
      </c>
      <c r="BT489"/>
      <c r="BU489" s="80"/>
      <c r="BV489" s="80"/>
      <c r="BW489" s="80"/>
      <c r="BX489" s="80"/>
      <c r="BY489" s="80"/>
      <c r="BZ489" s="80"/>
      <c r="CA489" s="80"/>
      <c r="CB489" s="80"/>
      <c r="CC489" s="80"/>
    </row>
    <row r="490" spans="1:81">
      <c r="A490" s="80" t="s">
        <v>2394</v>
      </c>
      <c r="B490" s="80">
        <v>330</v>
      </c>
      <c r="C490" s="80">
        <v>7</v>
      </c>
      <c r="D490" s="80">
        <v>20</v>
      </c>
      <c r="E490" s="80">
        <v>2010</v>
      </c>
      <c r="F490" s="80" t="s">
        <v>86</v>
      </c>
      <c r="G490" s="80" t="s">
        <v>1709</v>
      </c>
      <c r="H490" s="80" t="s">
        <v>1710</v>
      </c>
      <c r="I490" s="177"/>
      <c r="J490" s="81">
        <v>18.893471503472252</v>
      </c>
      <c r="K490" s="81">
        <v>0.59299242616373693</v>
      </c>
      <c r="L490" s="81">
        <v>2.8712396391622956</v>
      </c>
      <c r="M490" s="81">
        <v>8.3012962691899137</v>
      </c>
      <c r="N490" s="81">
        <v>14.575418062356714</v>
      </c>
      <c r="O490" s="81">
        <v>9.3389398129059753</v>
      </c>
      <c r="P490" s="81">
        <v>9.1773839758488727</v>
      </c>
      <c r="Q490" s="81">
        <v>0.46786939383406784</v>
      </c>
      <c r="R490" s="81">
        <v>0</v>
      </c>
      <c r="S490" s="81">
        <v>0.16990030032498468</v>
      </c>
      <c r="T490" s="82"/>
      <c r="U490" s="81">
        <v>736962</v>
      </c>
      <c r="V490" s="81">
        <v>264</v>
      </c>
      <c r="W490" s="81">
        <v>51</v>
      </c>
      <c r="X490" s="81">
        <v>2036</v>
      </c>
      <c r="Y490" s="81">
        <v>3481</v>
      </c>
      <c r="Z490" s="81">
        <v>4743</v>
      </c>
      <c r="AA490" s="81">
        <v>1801</v>
      </c>
      <c r="AB490" s="81">
        <v>7690</v>
      </c>
      <c r="AC490" s="81">
        <v>0</v>
      </c>
      <c r="AD490" s="81">
        <v>0.16990030032498468</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0</v>
      </c>
      <c r="BL490" s="81">
        <v>0</v>
      </c>
      <c r="BM490" s="82"/>
      <c r="BN490" s="81">
        <v>0</v>
      </c>
      <c r="BO490" s="81">
        <v>0</v>
      </c>
      <c r="BP490" s="81">
        <v>0</v>
      </c>
      <c r="BQ490" s="81">
        <v>0</v>
      </c>
      <c r="BR490" s="81">
        <v>0</v>
      </c>
      <c r="BS490" s="81">
        <v>0</v>
      </c>
      <c r="BT490"/>
      <c r="BU490" s="80">
        <v>0</v>
      </c>
      <c r="BV490" s="80">
        <v>0</v>
      </c>
      <c r="BW490" s="80">
        <v>0</v>
      </c>
      <c r="BX490" s="80">
        <v>0</v>
      </c>
      <c r="BY490" s="80">
        <v>0</v>
      </c>
      <c r="BZ490" s="80">
        <v>0</v>
      </c>
      <c r="CA490" s="80">
        <v>0</v>
      </c>
      <c r="CB490" s="80">
        <v>0</v>
      </c>
      <c r="CC490" s="80">
        <v>0</v>
      </c>
    </row>
    <row r="491" spans="1:81">
      <c r="A491" s="80" t="s">
        <v>2395</v>
      </c>
      <c r="B491" s="80">
        <v>331</v>
      </c>
      <c r="C491" s="80">
        <v>8</v>
      </c>
      <c r="D491" s="80">
        <v>20</v>
      </c>
      <c r="E491" s="80">
        <v>2011</v>
      </c>
      <c r="F491" s="80" t="s">
        <v>87</v>
      </c>
      <c r="G491" s="80" t="s">
        <v>1709</v>
      </c>
      <c r="H491" s="80" t="s">
        <v>1710</v>
      </c>
      <c r="I491" s="177"/>
      <c r="J491" s="81">
        <v>21.740358939863789</v>
      </c>
      <c r="K491" s="81">
        <v>0.83089268954373219</v>
      </c>
      <c r="L491" s="81">
        <v>2.6790757957585138</v>
      </c>
      <c r="M491" s="81">
        <v>10.486871051484149</v>
      </c>
      <c r="N491" s="81">
        <v>17.458441893451401</v>
      </c>
      <c r="O491" s="81">
        <v>8.7934824055915541</v>
      </c>
      <c r="P491" s="81">
        <v>7.3633047354137329</v>
      </c>
      <c r="Q491" s="81">
        <v>0.5313902070187162</v>
      </c>
      <c r="R491" s="81">
        <v>0</v>
      </c>
      <c r="S491" s="81">
        <v>0.32076337055895432</v>
      </c>
      <c r="T491" s="82"/>
      <c r="U491" s="81">
        <v>798651</v>
      </c>
      <c r="V491" s="81">
        <v>264</v>
      </c>
      <c r="W491" s="81">
        <v>51</v>
      </c>
      <c r="X491" s="81">
        <v>2036</v>
      </c>
      <c r="Y491" s="81">
        <v>3464</v>
      </c>
      <c r="Z491" s="81">
        <v>4563</v>
      </c>
      <c r="AA491" s="81">
        <v>1488</v>
      </c>
      <c r="AB491" s="81">
        <v>7572</v>
      </c>
      <c r="AC491" s="81">
        <v>0</v>
      </c>
      <c r="AD491" s="81">
        <v>0.32076337055895432</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0</v>
      </c>
      <c r="BL491" s="81">
        <v>0</v>
      </c>
      <c r="BM491" s="82"/>
      <c r="BN491" s="81">
        <v>0</v>
      </c>
      <c r="BO491" s="81">
        <v>0</v>
      </c>
      <c r="BP491" s="81">
        <v>0</v>
      </c>
      <c r="BQ491" s="81">
        <v>0</v>
      </c>
      <c r="BR491" s="81">
        <v>0</v>
      </c>
      <c r="BS491" s="81">
        <v>0</v>
      </c>
      <c r="BT491"/>
      <c r="BU491" s="80">
        <v>0</v>
      </c>
      <c r="BV491" s="80">
        <v>0</v>
      </c>
      <c r="BW491" s="80">
        <v>0</v>
      </c>
      <c r="BX491" s="80">
        <v>0</v>
      </c>
      <c r="BY491" s="80">
        <v>0</v>
      </c>
      <c r="BZ491" s="80">
        <v>0</v>
      </c>
      <c r="CA491" s="80">
        <v>0</v>
      </c>
      <c r="CB491" s="80">
        <v>0</v>
      </c>
      <c r="CC491" s="80">
        <v>0</v>
      </c>
    </row>
    <row r="492" spans="1:81">
      <c r="A492" s="80" t="s">
        <v>2396</v>
      </c>
      <c r="B492" s="80">
        <v>332</v>
      </c>
      <c r="C492" s="80">
        <v>9</v>
      </c>
      <c r="D492" s="80">
        <v>20</v>
      </c>
      <c r="E492" s="80">
        <v>2012</v>
      </c>
      <c r="F492" s="80" t="s">
        <v>88</v>
      </c>
      <c r="G492" s="80" t="s">
        <v>1709</v>
      </c>
      <c r="H492" s="80" t="s">
        <v>1710</v>
      </c>
      <c r="I492" s="177"/>
      <c r="J492" s="81">
        <v>21.725650355168817</v>
      </c>
      <c r="K492" s="81">
        <v>0.93603275039750422</v>
      </c>
      <c r="L492" s="81">
        <v>2.7031078134747895</v>
      </c>
      <c r="M492" s="81">
        <v>13.02466052562067</v>
      </c>
      <c r="N492" s="81">
        <v>19.139513181942238</v>
      </c>
      <c r="O492" s="81">
        <v>8.8638580642890332</v>
      </c>
      <c r="P492" s="81">
        <v>7.3205967669808754</v>
      </c>
      <c r="Q492" s="81">
        <v>0.56659192284951909</v>
      </c>
      <c r="R492" s="81">
        <v>0</v>
      </c>
      <c r="S492" s="81">
        <v>0.52441082300533381</v>
      </c>
      <c r="T492" s="82"/>
      <c r="U492" s="81">
        <v>764699</v>
      </c>
      <c r="V492" s="81">
        <v>264</v>
      </c>
      <c r="W492" s="81">
        <v>51</v>
      </c>
      <c r="X492" s="81">
        <v>2036</v>
      </c>
      <c r="Y492" s="81">
        <v>3457</v>
      </c>
      <c r="Z492" s="81">
        <v>4636</v>
      </c>
      <c r="AA492" s="81">
        <v>1471</v>
      </c>
      <c r="AB492" s="81">
        <v>7431</v>
      </c>
      <c r="AC492" s="81">
        <v>0</v>
      </c>
      <c r="AD492" s="81">
        <v>0.52441082300533381</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0</v>
      </c>
      <c r="BL492" s="81">
        <v>0</v>
      </c>
      <c r="BM492" s="82"/>
      <c r="BN492" s="81">
        <v>0</v>
      </c>
      <c r="BO492" s="81">
        <v>0</v>
      </c>
      <c r="BP492" s="81">
        <v>0</v>
      </c>
      <c r="BQ492" s="81">
        <v>0</v>
      </c>
      <c r="BR492" s="81">
        <v>0</v>
      </c>
      <c r="BS492" s="81">
        <v>0</v>
      </c>
      <c r="BT492"/>
      <c r="BU492" s="80">
        <v>0</v>
      </c>
      <c r="BV492" s="80">
        <v>0</v>
      </c>
      <c r="BW492" s="80">
        <v>0</v>
      </c>
      <c r="BX492" s="80">
        <v>0</v>
      </c>
      <c r="BY492" s="80">
        <v>0</v>
      </c>
      <c r="BZ492" s="80">
        <v>0</v>
      </c>
      <c r="CA492" s="80">
        <v>0</v>
      </c>
      <c r="CB492" s="80">
        <v>0</v>
      </c>
      <c r="CC492" s="80">
        <v>0</v>
      </c>
    </row>
    <row r="493" spans="1:81">
      <c r="A493" s="80" t="s">
        <v>2397</v>
      </c>
      <c r="B493" s="80">
        <v>333</v>
      </c>
      <c r="C493" s="80">
        <v>10</v>
      </c>
      <c r="D493" s="80">
        <v>20</v>
      </c>
      <c r="E493" s="80">
        <v>2013</v>
      </c>
      <c r="F493" s="80" t="s">
        <v>89</v>
      </c>
      <c r="G493" s="80" t="s">
        <v>1709</v>
      </c>
      <c r="H493" s="80" t="s">
        <v>1710</v>
      </c>
      <c r="I493" s="177"/>
      <c r="J493" s="81">
        <v>25.556984342734886</v>
      </c>
      <c r="K493" s="81">
        <v>0.77363426097997878</v>
      </c>
      <c r="L493" s="81">
        <v>2.3870573437332632</v>
      </c>
      <c r="M493" s="81">
        <v>12.113245685030993</v>
      </c>
      <c r="N493" s="81">
        <v>18.629217384764914</v>
      </c>
      <c r="O493" s="81">
        <v>8.841915482817079</v>
      </c>
      <c r="P493" s="81">
        <v>8.7518771851473449</v>
      </c>
      <c r="Q493" s="81">
        <v>0.57119829621806462</v>
      </c>
      <c r="R493" s="81">
        <v>0</v>
      </c>
      <c r="S493" s="81">
        <v>0.5727573398427882</v>
      </c>
      <c r="T493" s="82"/>
      <c r="U493" s="81">
        <v>915931</v>
      </c>
      <c r="V493" s="81">
        <v>264</v>
      </c>
      <c r="W493" s="81">
        <v>51</v>
      </c>
      <c r="X493" s="81">
        <v>2036</v>
      </c>
      <c r="Y493" s="81">
        <v>3472</v>
      </c>
      <c r="Z493" s="81">
        <v>4831</v>
      </c>
      <c r="AA493" s="81">
        <v>1752</v>
      </c>
      <c r="AB493" s="81">
        <v>7384</v>
      </c>
      <c r="AC493" s="81">
        <v>0</v>
      </c>
      <c r="AD493" s="81">
        <v>0.5727573398427882</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0</v>
      </c>
      <c r="BL493" s="81">
        <v>0</v>
      </c>
      <c r="BM493" s="82"/>
      <c r="BN493" s="81">
        <v>0</v>
      </c>
      <c r="BO493" s="81">
        <v>0</v>
      </c>
      <c r="BP493" s="81">
        <v>0</v>
      </c>
      <c r="BQ493" s="81">
        <v>0</v>
      </c>
      <c r="BR493" s="81">
        <v>0</v>
      </c>
      <c r="BS493" s="81">
        <v>0</v>
      </c>
      <c r="BT493"/>
      <c r="BU493" s="80">
        <v>0</v>
      </c>
      <c r="BV493" s="80">
        <v>0</v>
      </c>
      <c r="BW493" s="80">
        <v>0</v>
      </c>
      <c r="BX493" s="80">
        <v>0</v>
      </c>
      <c r="BY493" s="80">
        <v>0</v>
      </c>
      <c r="BZ493" s="80">
        <v>0</v>
      </c>
      <c r="CA493" s="80">
        <v>0</v>
      </c>
      <c r="CB493" s="80">
        <v>0</v>
      </c>
      <c r="CC493" s="80">
        <v>0</v>
      </c>
    </row>
    <row r="494" spans="1:81">
      <c r="A494" s="80" t="s">
        <v>2398</v>
      </c>
      <c r="B494" s="80">
        <v>334</v>
      </c>
      <c r="C494" s="80">
        <v>11</v>
      </c>
      <c r="D494" s="80">
        <v>20</v>
      </c>
      <c r="E494" s="80">
        <v>2014</v>
      </c>
      <c r="F494" s="80" t="s">
        <v>90</v>
      </c>
      <c r="G494" s="80" t="s">
        <v>1709</v>
      </c>
      <c r="H494" s="80" t="s">
        <v>1710</v>
      </c>
      <c r="I494" s="177"/>
      <c r="J494" s="81">
        <v>25.376174487611479</v>
      </c>
      <c r="K494" s="81">
        <v>0.75547846681485353</v>
      </c>
      <c r="L494" s="81">
        <v>4.7687184409907584</v>
      </c>
      <c r="M494" s="81">
        <v>12.653766035814838</v>
      </c>
      <c r="N494" s="81">
        <v>19.589582042106539</v>
      </c>
      <c r="O494" s="81">
        <v>8.3621790628088668</v>
      </c>
      <c r="P494" s="81">
        <v>8.6819055061342691</v>
      </c>
      <c r="Q494" s="81">
        <v>0.53668334356368497</v>
      </c>
      <c r="R494" s="81">
        <v>0</v>
      </c>
      <c r="S494" s="81">
        <v>0.49268780316564614</v>
      </c>
      <c r="T494" s="82"/>
      <c r="U494" s="81">
        <v>1010051</v>
      </c>
      <c r="V494" s="81">
        <v>224</v>
      </c>
      <c r="W494" s="81">
        <v>104</v>
      </c>
      <c r="X494" s="81">
        <v>2022</v>
      </c>
      <c r="Y494" s="81">
        <v>3448</v>
      </c>
      <c r="Z494" s="81">
        <v>4812</v>
      </c>
      <c r="AA494" s="81">
        <v>1729</v>
      </c>
      <c r="AB494" s="81">
        <v>7231</v>
      </c>
      <c r="AC494" s="81">
        <v>0</v>
      </c>
      <c r="AD494" s="81">
        <v>0.49268780316564614</v>
      </c>
      <c r="AE494" s="82"/>
      <c r="AF494" s="81">
        <v>8226010.2861096291</v>
      </c>
      <c r="AG494" s="81">
        <v>530115.19127902691</v>
      </c>
      <c r="AH494" s="81">
        <v>775632.54689588828</v>
      </c>
      <c r="AI494" s="81">
        <v>13315706.616414957</v>
      </c>
      <c r="AJ494" s="81">
        <v>14829764.815476993</v>
      </c>
      <c r="AK494" s="81">
        <v>0</v>
      </c>
      <c r="AL494" s="81">
        <v>0</v>
      </c>
      <c r="AM494" s="81">
        <v>992708.24561256985</v>
      </c>
      <c r="AN494" s="81">
        <v>0</v>
      </c>
      <c r="AO494" s="81">
        <v>0</v>
      </c>
      <c r="AP494" s="82"/>
      <c r="AQ494" s="81">
        <v>88</v>
      </c>
      <c r="AR494" s="81">
        <v>19</v>
      </c>
      <c r="AS494" s="81">
        <v>0</v>
      </c>
      <c r="AT494" s="81">
        <v>0</v>
      </c>
      <c r="AU494" s="81">
        <v>0</v>
      </c>
      <c r="AV494" s="81">
        <v>0</v>
      </c>
      <c r="AW494" s="81" t="s">
        <v>564</v>
      </c>
      <c r="AX494" s="82"/>
      <c r="AY494" s="81">
        <v>451.02300000000002</v>
      </c>
      <c r="AZ494" s="81">
        <v>4930.1000000000004</v>
      </c>
      <c r="BA494" s="81">
        <v>0</v>
      </c>
      <c r="BB494" s="81">
        <v>0</v>
      </c>
      <c r="BC494" s="81">
        <v>0</v>
      </c>
      <c r="BD494" s="81">
        <v>0</v>
      </c>
      <c r="BE494" s="81" t="s">
        <v>564</v>
      </c>
      <c r="BF494" s="82"/>
      <c r="BG494" s="81">
        <v>0</v>
      </c>
      <c r="BH494" s="81">
        <v>0</v>
      </c>
      <c r="BI494" s="81">
        <v>0</v>
      </c>
      <c r="BJ494" s="81">
        <v>0</v>
      </c>
      <c r="BK494" s="81">
        <v>0</v>
      </c>
      <c r="BL494" s="81">
        <v>0</v>
      </c>
      <c r="BM494" s="82"/>
      <c r="BN494" s="81">
        <v>0</v>
      </c>
      <c r="BO494" s="81">
        <v>0</v>
      </c>
      <c r="BP494" s="81">
        <v>0</v>
      </c>
      <c r="BQ494" s="81">
        <v>0</v>
      </c>
      <c r="BR494" s="81">
        <v>0</v>
      </c>
      <c r="BS494" s="81">
        <v>0</v>
      </c>
      <c r="BT494"/>
      <c r="BU494" s="80">
        <v>0</v>
      </c>
      <c r="BV494" s="80">
        <v>0</v>
      </c>
      <c r="BW494" s="80">
        <v>0</v>
      </c>
      <c r="BX494" s="80">
        <v>0</v>
      </c>
      <c r="BY494" s="80">
        <v>0</v>
      </c>
      <c r="BZ494" s="80">
        <v>0</v>
      </c>
      <c r="CA494" s="80">
        <v>0</v>
      </c>
      <c r="CB494" s="80">
        <v>0</v>
      </c>
      <c r="CC494" s="80">
        <v>0</v>
      </c>
    </row>
    <row r="495" spans="1:81">
      <c r="A495" s="80" t="s">
        <v>2399</v>
      </c>
      <c r="B495" s="80">
        <v>335</v>
      </c>
      <c r="C495" s="80">
        <v>12</v>
      </c>
      <c r="D495" s="80">
        <v>20</v>
      </c>
      <c r="E495" s="80">
        <v>2015</v>
      </c>
      <c r="F495" s="80" t="s">
        <v>91</v>
      </c>
      <c r="G495" s="80" t="s">
        <v>1709</v>
      </c>
      <c r="H495" s="80" t="s">
        <v>1710</v>
      </c>
      <c r="I495" s="177"/>
      <c r="J495" s="81">
        <v>32.219760319353895</v>
      </c>
      <c r="K495" s="81">
        <v>0.72442531558255485</v>
      </c>
      <c r="L495" s="81">
        <v>5.0195736496525374</v>
      </c>
      <c r="M495" s="81">
        <v>12.243440360080925</v>
      </c>
      <c r="N495" s="81">
        <v>18.040695364311048</v>
      </c>
      <c r="O495" s="81">
        <v>8.3081982040442135</v>
      </c>
      <c r="P495" s="81">
        <v>8.5279271069521094</v>
      </c>
      <c r="Q495" s="81">
        <v>0.5184112309576282</v>
      </c>
      <c r="R495" s="81">
        <v>0</v>
      </c>
      <c r="S495" s="81">
        <v>0.54517200123461129</v>
      </c>
      <c r="T495" s="82"/>
      <c r="U495" s="81">
        <v>1285795</v>
      </c>
      <c r="V495" s="81">
        <v>224</v>
      </c>
      <c r="W495" s="81">
        <v>104</v>
      </c>
      <c r="X495" s="81">
        <v>2022</v>
      </c>
      <c r="Y495" s="81">
        <v>3450</v>
      </c>
      <c r="Z495" s="81">
        <v>4827</v>
      </c>
      <c r="AA495" s="81">
        <v>1697</v>
      </c>
      <c r="AB495" s="81">
        <v>7135</v>
      </c>
      <c r="AC495" s="81">
        <v>0</v>
      </c>
      <c r="AD495" s="81">
        <v>0.54517200123461129</v>
      </c>
      <c r="AE495" s="82"/>
      <c r="AF495" s="81">
        <v>9922866.4840834402</v>
      </c>
      <c r="AG495" s="81">
        <v>482626.53797454759</v>
      </c>
      <c r="AH495" s="81">
        <v>649040.23132003809</v>
      </c>
      <c r="AI495" s="81">
        <v>12860084.11405565</v>
      </c>
      <c r="AJ495" s="81">
        <v>14240063.7563546</v>
      </c>
      <c r="AK495" s="81">
        <v>0</v>
      </c>
      <c r="AL495" s="81">
        <v>0</v>
      </c>
      <c r="AM495" s="81">
        <v>977821.81980069634</v>
      </c>
      <c r="AN495" s="81">
        <v>0</v>
      </c>
      <c r="AO495" s="81">
        <v>0</v>
      </c>
      <c r="AP495" s="82"/>
      <c r="AQ495" s="81">
        <v>99</v>
      </c>
      <c r="AR495" s="81">
        <v>23</v>
      </c>
      <c r="AS495" s="81">
        <v>0</v>
      </c>
      <c r="AT495" s="81">
        <v>0</v>
      </c>
      <c r="AU495" s="81">
        <v>0</v>
      </c>
      <c r="AV495" s="81">
        <v>0</v>
      </c>
      <c r="AW495" s="81" t="s">
        <v>564</v>
      </c>
      <c r="AX495" s="82"/>
      <c r="AY495" s="81">
        <v>521.32299999999998</v>
      </c>
      <c r="AZ495" s="81">
        <v>5300.9</v>
      </c>
      <c r="BA495" s="81">
        <v>0</v>
      </c>
      <c r="BB495" s="81">
        <v>0</v>
      </c>
      <c r="BC495" s="81">
        <v>0</v>
      </c>
      <c r="BD495" s="81">
        <v>0</v>
      </c>
      <c r="BE495" s="81" t="s">
        <v>564</v>
      </c>
      <c r="BF495" s="82"/>
      <c r="BG495" s="81">
        <v>0</v>
      </c>
      <c r="BH495" s="81">
        <v>0</v>
      </c>
      <c r="BI495" s="81">
        <v>0</v>
      </c>
      <c r="BJ495" s="81">
        <v>0</v>
      </c>
      <c r="BK495" s="81">
        <v>0</v>
      </c>
      <c r="BL495" s="81">
        <v>0</v>
      </c>
      <c r="BM495" s="82"/>
      <c r="BN495" s="81">
        <v>0</v>
      </c>
      <c r="BO495" s="81">
        <v>0</v>
      </c>
      <c r="BP495" s="81">
        <v>0</v>
      </c>
      <c r="BQ495" s="81">
        <v>0</v>
      </c>
      <c r="BR495" s="81">
        <v>0</v>
      </c>
      <c r="BS495" s="81">
        <v>0</v>
      </c>
      <c r="BT495"/>
      <c r="BU495" s="80">
        <v>0</v>
      </c>
      <c r="BV495" s="80">
        <v>0</v>
      </c>
      <c r="BW495" s="80">
        <v>0</v>
      </c>
      <c r="BX495" s="80">
        <v>0</v>
      </c>
      <c r="BY495" s="80">
        <v>0</v>
      </c>
      <c r="BZ495" s="80">
        <v>0</v>
      </c>
      <c r="CA495" s="80">
        <v>0</v>
      </c>
      <c r="CB495" s="80">
        <v>0</v>
      </c>
      <c r="CC495" s="80">
        <v>0</v>
      </c>
    </row>
    <row r="496" spans="1:81">
      <c r="A496" s="80" t="s">
        <v>2400</v>
      </c>
      <c r="B496" s="80">
        <v>336</v>
      </c>
      <c r="C496" s="80">
        <v>13</v>
      </c>
      <c r="D496" s="80">
        <v>20</v>
      </c>
      <c r="E496" s="80">
        <v>2016</v>
      </c>
      <c r="F496" s="80" t="s">
        <v>92</v>
      </c>
      <c r="G496" s="80" t="s">
        <v>1709</v>
      </c>
      <c r="H496" s="80" t="s">
        <v>1710</v>
      </c>
      <c r="I496" s="177"/>
      <c r="J496" s="81">
        <v>33.914427959346085</v>
      </c>
      <c r="K496" s="81">
        <v>0.68333450490867209</v>
      </c>
      <c r="L496" s="81">
        <v>5.3977893581009777</v>
      </c>
      <c r="M496" s="81">
        <v>10.49733019162586</v>
      </c>
      <c r="N496" s="81">
        <v>18.165392185236989</v>
      </c>
      <c r="O496" s="81">
        <v>8.1375960815511643</v>
      </c>
      <c r="P496" s="81">
        <v>9.0372227973529355</v>
      </c>
      <c r="Q496" s="81">
        <v>0.49414166684773725</v>
      </c>
      <c r="R496" s="81">
        <v>0</v>
      </c>
      <c r="S496" s="81">
        <v>0.51462812056542528</v>
      </c>
      <c r="T496" s="82"/>
      <c r="U496" s="81">
        <v>1288277</v>
      </c>
      <c r="V496" s="81">
        <v>224</v>
      </c>
      <c r="W496" s="81">
        <v>104</v>
      </c>
      <c r="X496" s="81">
        <v>2022</v>
      </c>
      <c r="Y496" s="81">
        <v>3416</v>
      </c>
      <c r="Z496" s="81">
        <v>4786</v>
      </c>
      <c r="AA496" s="81">
        <v>1860</v>
      </c>
      <c r="AB496" s="81">
        <v>6996</v>
      </c>
      <c r="AC496" s="81">
        <v>0</v>
      </c>
      <c r="AD496" s="81">
        <v>0.51462812056542528</v>
      </c>
      <c r="AE496" s="82"/>
      <c r="AF496" s="81">
        <v>10627635.82287463</v>
      </c>
      <c r="AG496" s="81">
        <v>460041.79300230287</v>
      </c>
      <c r="AH496" s="81">
        <v>550093.57789244957</v>
      </c>
      <c r="AI496" s="81">
        <v>12836927.957747011</v>
      </c>
      <c r="AJ496" s="81">
        <v>14675802.807637749</v>
      </c>
      <c r="AK496" s="81">
        <v>0</v>
      </c>
      <c r="AL496" s="81">
        <v>0</v>
      </c>
      <c r="AM496" s="81">
        <v>959517.32500574691</v>
      </c>
      <c r="AN496" s="81">
        <v>0</v>
      </c>
      <c r="AO496" s="81">
        <v>0</v>
      </c>
      <c r="AP496" s="82"/>
      <c r="AQ496" s="81">
        <v>106</v>
      </c>
      <c r="AR496" s="81">
        <v>25</v>
      </c>
      <c r="AS496" s="81">
        <v>0</v>
      </c>
      <c r="AT496" s="81">
        <v>0</v>
      </c>
      <c r="AU496" s="81">
        <v>0</v>
      </c>
      <c r="AV496" s="81">
        <v>0</v>
      </c>
      <c r="AW496" s="81" t="s">
        <v>564</v>
      </c>
      <c r="AX496" s="82"/>
      <c r="AY496" s="81">
        <v>567.22299999999996</v>
      </c>
      <c r="AZ496" s="81">
        <v>5399.9</v>
      </c>
      <c r="BA496" s="81">
        <v>0</v>
      </c>
      <c r="BB496" s="81">
        <v>0</v>
      </c>
      <c r="BC496" s="81">
        <v>0</v>
      </c>
      <c r="BD496" s="81">
        <v>0</v>
      </c>
      <c r="BE496" s="81" t="s">
        <v>564</v>
      </c>
      <c r="BF496" s="82"/>
      <c r="BG496" s="81">
        <v>0</v>
      </c>
      <c r="BH496" s="81">
        <v>0</v>
      </c>
      <c r="BI496" s="81">
        <v>0</v>
      </c>
      <c r="BJ496" s="81">
        <v>0</v>
      </c>
      <c r="BK496" s="81">
        <v>0</v>
      </c>
      <c r="BL496" s="81">
        <v>0</v>
      </c>
      <c r="BM496" s="82"/>
      <c r="BN496" s="81">
        <v>0</v>
      </c>
      <c r="BO496" s="81">
        <v>0</v>
      </c>
      <c r="BP496" s="81">
        <v>0</v>
      </c>
      <c r="BQ496" s="81">
        <v>0</v>
      </c>
      <c r="BR496" s="81">
        <v>0</v>
      </c>
      <c r="BS496" s="81">
        <v>0</v>
      </c>
      <c r="BT496"/>
      <c r="BU496" s="80">
        <v>0</v>
      </c>
      <c r="BV496" s="80">
        <v>0</v>
      </c>
      <c r="BW496" s="80">
        <v>0</v>
      </c>
      <c r="BX496" s="80">
        <v>0</v>
      </c>
      <c r="BY496" s="80">
        <v>0</v>
      </c>
      <c r="BZ496" s="80">
        <v>0</v>
      </c>
      <c r="CA496" s="80">
        <v>0</v>
      </c>
      <c r="CB496" s="80">
        <v>0</v>
      </c>
      <c r="CC496" s="80">
        <v>0</v>
      </c>
    </row>
    <row r="497" spans="1:81">
      <c r="A497" s="80" t="s">
        <v>2401</v>
      </c>
      <c r="B497" s="80">
        <v>337</v>
      </c>
      <c r="C497" s="80">
        <v>14</v>
      </c>
      <c r="D497" s="80">
        <v>20</v>
      </c>
      <c r="E497" s="80">
        <v>2017</v>
      </c>
      <c r="F497" s="80" t="s">
        <v>71</v>
      </c>
      <c r="G497" s="80" t="s">
        <v>1709</v>
      </c>
      <c r="H497" s="80" t="s">
        <v>1710</v>
      </c>
      <c r="I497" s="177"/>
      <c r="J497" s="81">
        <v>34.819636200172653</v>
      </c>
      <c r="K497" s="81">
        <v>0.69826554969699439</v>
      </c>
      <c r="L497" s="81">
        <v>4.8726387286250299</v>
      </c>
      <c r="M497" s="81">
        <v>10.52556770002473</v>
      </c>
      <c r="N497" s="81">
        <v>17.72384775748943</v>
      </c>
      <c r="O497" s="81">
        <v>7.9931020743636365</v>
      </c>
      <c r="P497" s="81">
        <v>9.0958458659816319</v>
      </c>
      <c r="Q497" s="81">
        <v>0.46956702969996661</v>
      </c>
      <c r="R497" s="81">
        <v>0</v>
      </c>
      <c r="S497" s="81">
        <v>0.5561610380347688</v>
      </c>
      <c r="T497" s="82"/>
      <c r="U497" s="81">
        <v>1301475</v>
      </c>
      <c r="V497" s="81">
        <v>224</v>
      </c>
      <c r="W497" s="81">
        <v>104</v>
      </c>
      <c r="X497" s="81">
        <v>2022</v>
      </c>
      <c r="Y497" s="81">
        <v>3406</v>
      </c>
      <c r="Z497" s="81">
        <v>4779</v>
      </c>
      <c r="AA497" s="81">
        <v>1884</v>
      </c>
      <c r="AB497" s="81">
        <v>6875</v>
      </c>
      <c r="AC497" s="81">
        <v>0</v>
      </c>
      <c r="AD497" s="81">
        <v>0.5561610380347688</v>
      </c>
      <c r="AE497" s="82"/>
      <c r="AF497" s="81">
        <v>10550112.157013809</v>
      </c>
      <c r="AG497" s="81">
        <v>461378.46659047349</v>
      </c>
      <c r="AH497" s="81">
        <v>671997.50704225525</v>
      </c>
      <c r="AI497" s="81">
        <v>12519334.27969118</v>
      </c>
      <c r="AJ497" s="81">
        <v>12823321.67299585</v>
      </c>
      <c r="AK497" s="81">
        <v>0</v>
      </c>
      <c r="AL497" s="81">
        <v>0</v>
      </c>
      <c r="AM497" s="81">
        <v>944397.31495607505</v>
      </c>
      <c r="AN497" s="81">
        <v>0</v>
      </c>
      <c r="AO497" s="81">
        <v>0</v>
      </c>
      <c r="AP497" s="82"/>
      <c r="AQ497" s="81">
        <v>111</v>
      </c>
      <c r="AR497" s="81">
        <v>25</v>
      </c>
      <c r="AS497" s="81">
        <v>0</v>
      </c>
      <c r="AT497" s="81">
        <v>0</v>
      </c>
      <c r="AU497" s="81">
        <v>0</v>
      </c>
      <c r="AV497" s="81">
        <v>0</v>
      </c>
      <c r="AW497" s="81" t="s">
        <v>564</v>
      </c>
      <c r="AX497" s="82"/>
      <c r="AY497" s="81">
        <v>603.72299999999996</v>
      </c>
      <c r="AZ497" s="81">
        <v>5487.1</v>
      </c>
      <c r="BA497" s="81">
        <v>0</v>
      </c>
      <c r="BB497" s="81">
        <v>0</v>
      </c>
      <c r="BC497" s="81">
        <v>0</v>
      </c>
      <c r="BD497" s="81">
        <v>0</v>
      </c>
      <c r="BE497" s="81" t="s">
        <v>564</v>
      </c>
      <c r="BF497" s="82"/>
      <c r="BG497" s="81">
        <v>0</v>
      </c>
      <c r="BH497" s="81">
        <v>0</v>
      </c>
      <c r="BI497" s="81">
        <v>0</v>
      </c>
      <c r="BJ497" s="81">
        <v>0</v>
      </c>
      <c r="BK497" s="81">
        <v>0</v>
      </c>
      <c r="BL497" s="81">
        <v>0</v>
      </c>
      <c r="BM497" s="82"/>
      <c r="BN497" s="81">
        <v>0</v>
      </c>
      <c r="BO497" s="81">
        <v>0</v>
      </c>
      <c r="BP497" s="81">
        <v>0</v>
      </c>
      <c r="BQ497" s="81">
        <v>0</v>
      </c>
      <c r="BR497" s="81">
        <v>0</v>
      </c>
      <c r="BS497" s="81">
        <v>0</v>
      </c>
      <c r="BT497"/>
      <c r="BU497" s="80">
        <v>0</v>
      </c>
      <c r="BV497" s="80">
        <v>0</v>
      </c>
      <c r="BW497" s="80">
        <v>0</v>
      </c>
      <c r="BX497" s="80">
        <v>0</v>
      </c>
      <c r="BY497" s="80">
        <v>0</v>
      </c>
      <c r="BZ497" s="80">
        <v>0</v>
      </c>
      <c r="CA497" s="80">
        <v>0</v>
      </c>
      <c r="CB497" s="80">
        <v>0</v>
      </c>
      <c r="CC497" s="80">
        <v>0</v>
      </c>
    </row>
    <row r="498" spans="1:81">
      <c r="A498" s="80" t="s">
        <v>2402</v>
      </c>
      <c r="B498" s="80">
        <v>338</v>
      </c>
      <c r="C498" s="80">
        <v>15</v>
      </c>
      <c r="D498" s="80">
        <v>20</v>
      </c>
      <c r="E498" s="80">
        <v>2018</v>
      </c>
      <c r="F498" s="80" t="s">
        <v>93</v>
      </c>
      <c r="G498" s="80" t="s">
        <v>1709</v>
      </c>
      <c r="H498" s="80" t="s">
        <v>1710</v>
      </c>
      <c r="I498" s="177"/>
      <c r="J498" s="81">
        <v>34.767543228085941</v>
      </c>
      <c r="K498" s="81">
        <v>0.64989609867053366</v>
      </c>
      <c r="L498" s="81">
        <v>4.470018420476892</v>
      </c>
      <c r="M498" s="81">
        <v>10.577480603865196</v>
      </c>
      <c r="N498" s="81">
        <v>16.203063943490481</v>
      </c>
      <c r="O498" s="81">
        <v>7.7543084627341985</v>
      </c>
      <c r="P498" s="81">
        <v>9.0770019347959323</v>
      </c>
      <c r="Q498" s="81">
        <v>0.42781206087610629</v>
      </c>
      <c r="R498" s="81">
        <v>0</v>
      </c>
      <c r="S498" s="81">
        <v>0.66455299327779427</v>
      </c>
      <c r="T498" s="82"/>
      <c r="U498" s="81">
        <v>1357853</v>
      </c>
      <c r="V498" s="81">
        <v>224</v>
      </c>
      <c r="W498" s="81">
        <v>104</v>
      </c>
      <c r="X498" s="81">
        <v>2022</v>
      </c>
      <c r="Y498" s="81">
        <v>3382</v>
      </c>
      <c r="Z498" s="81">
        <v>4725</v>
      </c>
      <c r="AA498" s="81">
        <v>1899</v>
      </c>
      <c r="AB498" s="81">
        <v>6750</v>
      </c>
      <c r="AC498" s="81">
        <v>0</v>
      </c>
      <c r="AD498" s="81">
        <v>0.66455299327779427</v>
      </c>
      <c r="AE498" s="82"/>
      <c r="AF498" s="81">
        <v>11049221.4472085</v>
      </c>
      <c r="AG498" s="81">
        <v>417437.14044532081</v>
      </c>
      <c r="AH498" s="81">
        <v>633357.73307294364</v>
      </c>
      <c r="AI498" s="81">
        <v>12797316.88966189</v>
      </c>
      <c r="AJ498" s="81">
        <v>12340503.13349434</v>
      </c>
      <c r="AK498" s="81">
        <v>0</v>
      </c>
      <c r="AL498" s="81">
        <v>0</v>
      </c>
      <c r="AM498" s="81">
        <v>929144.99730362988</v>
      </c>
      <c r="AN498" s="81">
        <v>0</v>
      </c>
      <c r="AO498" s="81">
        <v>0</v>
      </c>
      <c r="AP498" s="82"/>
      <c r="AQ498" s="81">
        <v>113</v>
      </c>
      <c r="AR498" s="81">
        <v>32</v>
      </c>
      <c r="AS498" s="81">
        <v>0</v>
      </c>
      <c r="AT498" s="81">
        <v>0</v>
      </c>
      <c r="AU498" s="81">
        <v>0</v>
      </c>
      <c r="AV498" s="81">
        <v>0</v>
      </c>
      <c r="AW498" s="81" t="s">
        <v>564</v>
      </c>
      <c r="AX498" s="82"/>
      <c r="AY498" s="81">
        <v>619.32300000000009</v>
      </c>
      <c r="AZ498" s="81">
        <v>5806</v>
      </c>
      <c r="BA498" s="81">
        <v>0</v>
      </c>
      <c r="BB498" s="81">
        <v>0</v>
      </c>
      <c r="BC498" s="81">
        <v>0</v>
      </c>
      <c r="BD498" s="81">
        <v>0</v>
      </c>
      <c r="BE498" s="81" t="s">
        <v>564</v>
      </c>
      <c r="BF498" s="82"/>
      <c r="BG498" s="81">
        <v>0</v>
      </c>
      <c r="BH498" s="81">
        <v>0</v>
      </c>
      <c r="BI498" s="81">
        <v>0</v>
      </c>
      <c r="BJ498" s="81">
        <v>0</v>
      </c>
      <c r="BK498" s="81">
        <v>0</v>
      </c>
      <c r="BL498" s="81">
        <v>0</v>
      </c>
      <c r="BM498" s="82"/>
      <c r="BN498" s="81">
        <v>0</v>
      </c>
      <c r="BO498" s="81">
        <v>0</v>
      </c>
      <c r="BP498" s="81">
        <v>0</v>
      </c>
      <c r="BQ498" s="81">
        <v>0</v>
      </c>
      <c r="BR498" s="81">
        <v>0</v>
      </c>
      <c r="BS498" s="81">
        <v>0</v>
      </c>
      <c r="BT498"/>
      <c r="BU498" s="80">
        <v>0</v>
      </c>
      <c r="BV498" s="80">
        <v>0</v>
      </c>
      <c r="BW498" s="80">
        <v>0</v>
      </c>
      <c r="BX498" s="80">
        <v>0</v>
      </c>
      <c r="BY498" s="80">
        <v>0</v>
      </c>
      <c r="BZ498" s="80">
        <v>0</v>
      </c>
      <c r="CA498" s="80">
        <v>0</v>
      </c>
      <c r="CB498" s="80">
        <v>0</v>
      </c>
      <c r="CC498" s="80">
        <v>0</v>
      </c>
    </row>
    <row r="499" spans="1:81">
      <c r="A499" s="80" t="s">
        <v>2403</v>
      </c>
      <c r="B499" s="80">
        <v>339</v>
      </c>
      <c r="C499" s="80">
        <v>16</v>
      </c>
      <c r="D499" s="80">
        <v>20</v>
      </c>
      <c r="E499" s="80">
        <v>2019</v>
      </c>
      <c r="F499" s="80" t="s">
        <v>73</v>
      </c>
      <c r="G499" s="80" t="s">
        <v>1709</v>
      </c>
      <c r="H499" s="80" t="s">
        <v>1710</v>
      </c>
      <c r="I499" s="177"/>
      <c r="J499" s="81">
        <v>33.610546522721251</v>
      </c>
      <c r="K499" s="81">
        <v>0.60305572432679144</v>
      </c>
      <c r="L499" s="81">
        <v>4.4900456282203267</v>
      </c>
      <c r="M499" s="81">
        <v>9.4889605681020583</v>
      </c>
      <c r="N499" s="81">
        <v>16.26251943118649</v>
      </c>
      <c r="O499" s="81">
        <v>7.4368856364646438</v>
      </c>
      <c r="P499" s="81">
        <v>8.3363743904017475</v>
      </c>
      <c r="Q499" s="81">
        <v>0.40845048048571991</v>
      </c>
      <c r="R499" s="81">
        <v>0</v>
      </c>
      <c r="S499" s="81">
        <v>0.44888474127245359</v>
      </c>
      <c r="T499" s="82"/>
      <c r="U499" s="81">
        <v>1380859</v>
      </c>
      <c r="V499" s="81">
        <v>224</v>
      </c>
      <c r="W499" s="81">
        <v>104</v>
      </c>
      <c r="X499" s="81">
        <v>2022</v>
      </c>
      <c r="Y499" s="81">
        <v>3353</v>
      </c>
      <c r="Z499" s="81">
        <v>4656</v>
      </c>
      <c r="AA499" s="81">
        <v>1731</v>
      </c>
      <c r="AB499" s="81">
        <v>6619</v>
      </c>
      <c r="AC499" s="81">
        <v>0</v>
      </c>
      <c r="AD499" s="81">
        <v>0.44888474127245359</v>
      </c>
      <c r="AE499" s="82"/>
      <c r="AF499" s="81">
        <v>11025924.51584051</v>
      </c>
      <c r="AG499" s="81">
        <v>417313.52559275558</v>
      </c>
      <c r="AH499" s="81">
        <v>683837.16640150035</v>
      </c>
      <c r="AI499" s="81">
        <v>12540308.179658091</v>
      </c>
      <c r="AJ499" s="81">
        <v>12443193.181664651</v>
      </c>
      <c r="AK499" s="81">
        <v>0</v>
      </c>
      <c r="AL499" s="81">
        <v>0</v>
      </c>
      <c r="AM499" s="81">
        <v>901457.97219467757</v>
      </c>
      <c r="AN499" s="81">
        <v>0</v>
      </c>
      <c r="AO499" s="81">
        <v>0</v>
      </c>
      <c r="AP499" s="82"/>
      <c r="AQ499" s="81">
        <v>118</v>
      </c>
      <c r="AR499" s="81">
        <v>45</v>
      </c>
      <c r="AS499" s="81">
        <v>0</v>
      </c>
      <c r="AT499" s="81">
        <v>0</v>
      </c>
      <c r="AU499" s="81">
        <v>0</v>
      </c>
      <c r="AV499" s="81">
        <v>0</v>
      </c>
      <c r="AW499" s="81" t="s">
        <v>564</v>
      </c>
      <c r="AX499" s="82"/>
      <c r="AY499" s="81">
        <v>648.23599999999988</v>
      </c>
      <c r="AZ499" s="81">
        <v>6722.1</v>
      </c>
      <c r="BA499" s="81">
        <v>0</v>
      </c>
      <c r="BB499" s="81">
        <v>0</v>
      </c>
      <c r="BC499" s="81">
        <v>0</v>
      </c>
      <c r="BD499" s="81">
        <v>0</v>
      </c>
      <c r="BE499" s="81" t="s">
        <v>564</v>
      </c>
      <c r="BF499" s="82"/>
      <c r="BG499" s="81">
        <v>0</v>
      </c>
      <c r="BH499" s="81">
        <v>0</v>
      </c>
      <c r="BI499" s="81">
        <v>0</v>
      </c>
      <c r="BJ499" s="81">
        <v>0</v>
      </c>
      <c r="BK499" s="81">
        <v>0</v>
      </c>
      <c r="BL499" s="81">
        <v>0</v>
      </c>
      <c r="BM499" s="82"/>
      <c r="BN499" s="81">
        <v>0</v>
      </c>
      <c r="BO499" s="81">
        <v>0</v>
      </c>
      <c r="BP499" s="81">
        <v>0</v>
      </c>
      <c r="BQ499" s="81">
        <v>0</v>
      </c>
      <c r="BR499" s="81">
        <v>0</v>
      </c>
      <c r="BS499" s="81">
        <v>0</v>
      </c>
      <c r="BT499"/>
      <c r="BU499" s="80">
        <v>0</v>
      </c>
      <c r="BV499" s="80">
        <v>0</v>
      </c>
      <c r="BW499" s="80">
        <v>0</v>
      </c>
      <c r="BX499" s="80">
        <v>0</v>
      </c>
      <c r="BY499" s="80">
        <v>0</v>
      </c>
      <c r="BZ499" s="80">
        <v>0</v>
      </c>
      <c r="CA499" s="80">
        <v>0</v>
      </c>
      <c r="CB499" s="80">
        <v>0</v>
      </c>
      <c r="CC499" s="80">
        <v>0</v>
      </c>
    </row>
    <row r="500" spans="1:81">
      <c r="A500" s="80" t="s">
        <v>2404</v>
      </c>
      <c r="B500" s="80">
        <v>340</v>
      </c>
      <c r="C500" s="80">
        <v>17</v>
      </c>
      <c r="D500" s="80">
        <v>20</v>
      </c>
      <c r="E500" s="80">
        <v>2020</v>
      </c>
      <c r="F500" s="80" t="s">
        <v>218</v>
      </c>
      <c r="G500" s="80" t="s">
        <v>1709</v>
      </c>
      <c r="H500" s="80" t="s">
        <v>1710</v>
      </c>
      <c r="I500" s="177"/>
      <c r="J500" s="81">
        <v>26.76552550795871</v>
      </c>
      <c r="K500" s="81">
        <v>0.57907176132921601</v>
      </c>
      <c r="L500" s="81">
        <v>6.1220642272284778</v>
      </c>
      <c r="M500" s="81">
        <v>8.6710539878736856</v>
      </c>
      <c r="N500" s="81">
        <v>14.72770010986485</v>
      </c>
      <c r="O500" s="81">
        <v>6.4415941524566502</v>
      </c>
      <c r="P500" s="81">
        <v>8.4263460378166286</v>
      </c>
      <c r="Q500" s="81">
        <v>0.37972282157615539</v>
      </c>
      <c r="R500" s="81">
        <v>0</v>
      </c>
      <c r="S500" s="81">
        <v>0.37634737474151259</v>
      </c>
      <c r="T500" s="82"/>
      <c r="U500" s="81">
        <v>1246536</v>
      </c>
      <c r="V500" s="81">
        <v>199</v>
      </c>
      <c r="W500" s="81">
        <v>126</v>
      </c>
      <c r="X500" s="81">
        <v>1943</v>
      </c>
      <c r="Y500" s="81">
        <v>3313</v>
      </c>
      <c r="Z500" s="81">
        <v>4603</v>
      </c>
      <c r="AA500" s="81">
        <v>1901</v>
      </c>
      <c r="AB500" s="81">
        <v>6440</v>
      </c>
      <c r="AC500" s="81">
        <v>0</v>
      </c>
      <c r="AD500" s="81">
        <v>0.37634737474151259</v>
      </c>
      <c r="AE500" s="82"/>
      <c r="AF500" s="81">
        <v>9732837.7013947852</v>
      </c>
      <c r="AG500" s="81">
        <v>371011.6225748682</v>
      </c>
      <c r="AH500" s="81">
        <v>897790.23844050884</v>
      </c>
      <c r="AI500" s="81">
        <v>11156087.461618993</v>
      </c>
      <c r="AJ500" s="81">
        <v>12551695.488444129</v>
      </c>
      <c r="AK500" s="81"/>
      <c r="AL500" s="81"/>
      <c r="AM500" s="81">
        <v>840491.54989231948</v>
      </c>
      <c r="AN500" s="81"/>
      <c r="AO500" s="81"/>
      <c r="AP500" s="82"/>
      <c r="AQ500" s="81">
        <v>125</v>
      </c>
      <c r="AR500" s="81">
        <v>58</v>
      </c>
      <c r="AS500" s="81">
        <v>0</v>
      </c>
      <c r="AT500" s="81">
        <v>0</v>
      </c>
      <c r="AU500" s="81">
        <v>0</v>
      </c>
      <c r="AV500" s="81">
        <v>0</v>
      </c>
      <c r="AW500" s="81">
        <v>0</v>
      </c>
      <c r="AX500" s="82"/>
      <c r="AY500" s="81">
        <v>706.23599999999976</v>
      </c>
      <c r="AZ500" s="81">
        <v>7292.2999999999984</v>
      </c>
      <c r="BA500" s="81">
        <v>0</v>
      </c>
      <c r="BB500" s="81">
        <v>0</v>
      </c>
      <c r="BC500" s="81">
        <v>0</v>
      </c>
      <c r="BD500" s="81">
        <v>0</v>
      </c>
      <c r="BE500" s="81">
        <v>0</v>
      </c>
      <c r="BF500" s="82"/>
      <c r="BG500" s="81">
        <v>0</v>
      </c>
      <c r="BH500" s="81">
        <v>0</v>
      </c>
      <c r="BI500" s="81">
        <v>0</v>
      </c>
      <c r="BJ500" s="81">
        <v>0</v>
      </c>
      <c r="BK500" s="81">
        <v>0</v>
      </c>
      <c r="BL500" s="81">
        <v>0</v>
      </c>
      <c r="BM500" s="82"/>
      <c r="BN500" s="81">
        <v>0</v>
      </c>
      <c r="BO500" s="81">
        <v>0</v>
      </c>
      <c r="BP500" s="81">
        <v>0</v>
      </c>
      <c r="BQ500" s="81">
        <v>0</v>
      </c>
      <c r="BR500" s="81">
        <v>0</v>
      </c>
      <c r="BS500" s="81">
        <v>0</v>
      </c>
      <c r="BT500"/>
      <c r="BU500" s="80">
        <v>0</v>
      </c>
      <c r="BV500" s="80">
        <v>0</v>
      </c>
      <c r="BW500" s="80">
        <v>0</v>
      </c>
      <c r="BX500" s="80">
        <v>0</v>
      </c>
      <c r="BY500" s="80">
        <v>0</v>
      </c>
      <c r="BZ500" s="80">
        <v>0</v>
      </c>
      <c r="CA500" s="80">
        <v>0</v>
      </c>
      <c r="CB500" s="80">
        <v>0</v>
      </c>
      <c r="CC500" s="80">
        <v>0</v>
      </c>
    </row>
    <row r="501" spans="1:81">
      <c r="A501" s="80" t="s">
        <v>1846</v>
      </c>
      <c r="B501" s="80">
        <v>340</v>
      </c>
      <c r="C501" s="80">
        <v>18</v>
      </c>
      <c r="D501" s="80">
        <v>20</v>
      </c>
      <c r="E501" s="80">
        <v>2021</v>
      </c>
      <c r="F501" s="80" t="s">
        <v>75</v>
      </c>
      <c r="G501" s="174" t="s">
        <v>1709</v>
      </c>
      <c r="H501" s="80" t="s">
        <v>1710</v>
      </c>
      <c r="I501" s="177"/>
      <c r="J501" s="81">
        <v>25.105909800420001</v>
      </c>
      <c r="K501" s="81">
        <v>0.55780684659820112</v>
      </c>
      <c r="L501" s="81">
        <v>5.5869281267191599</v>
      </c>
      <c r="M501" s="81">
        <v>8.7580402217285478</v>
      </c>
      <c r="N501" s="81">
        <v>13.909724693110373</v>
      </c>
      <c r="O501" s="81">
        <v>6.2069591080841544</v>
      </c>
      <c r="P501" s="81">
        <v>8.5678752537064611</v>
      </c>
      <c r="Q501" s="81">
        <v>0.37520984525991474</v>
      </c>
      <c r="R501" s="81">
        <v>0</v>
      </c>
      <c r="S501" s="81">
        <v>0.3618175205983486</v>
      </c>
      <c r="T501" s="82"/>
      <c r="U501" s="81">
        <v>1200733</v>
      </c>
      <c r="V501" s="81">
        <v>199</v>
      </c>
      <c r="W501" s="81">
        <v>126</v>
      </c>
      <c r="X501" s="81">
        <v>1943</v>
      </c>
      <c r="Y501" s="81">
        <v>3294</v>
      </c>
      <c r="Z501" s="81">
        <v>4567</v>
      </c>
      <c r="AA501" s="81">
        <v>1885</v>
      </c>
      <c r="AB501" s="81">
        <v>6288</v>
      </c>
      <c r="AC501" s="81">
        <v>0</v>
      </c>
      <c r="AD501" s="81">
        <v>0.3618175205983486</v>
      </c>
      <c r="AE501" s="82"/>
      <c r="AF501" s="81">
        <v>9197097.9418180119</v>
      </c>
      <c r="AG501" s="81">
        <v>377418.410932981</v>
      </c>
      <c r="AH501" s="81">
        <v>804921.19690460409</v>
      </c>
      <c r="AI501" s="81">
        <v>12172939.56122938</v>
      </c>
      <c r="AJ501" s="81">
        <v>12161773.120428145</v>
      </c>
      <c r="AK501" s="81">
        <v>0</v>
      </c>
      <c r="AL501" s="81">
        <v>0</v>
      </c>
      <c r="AM501" s="81">
        <v>825387.32653546473</v>
      </c>
      <c r="AN501" s="81">
        <v>0</v>
      </c>
      <c r="AO501" s="81">
        <v>0</v>
      </c>
      <c r="AP501" s="82"/>
      <c r="AQ501" s="81">
        <v>133</v>
      </c>
      <c r="AR501" s="81">
        <v>63</v>
      </c>
      <c r="AS501" s="81">
        <v>0</v>
      </c>
      <c r="AT501" s="81">
        <v>0</v>
      </c>
      <c r="AU501" s="81">
        <v>0</v>
      </c>
      <c r="AV501" s="81">
        <v>0</v>
      </c>
      <c r="AW501" s="81"/>
      <c r="AX501" s="82"/>
      <c r="AY501" s="81">
        <v>778.23599999999965</v>
      </c>
      <c r="AZ501" s="81">
        <v>7523.2999999999984</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1708</v>
      </c>
      <c r="B502" s="80">
        <v>340</v>
      </c>
      <c r="C502" s="80">
        <v>19</v>
      </c>
      <c r="D502" s="80">
        <v>20</v>
      </c>
      <c r="E502" s="80">
        <v>2022</v>
      </c>
      <c r="F502" s="80" t="s">
        <v>568</v>
      </c>
      <c r="G502" s="174" t="s">
        <v>1709</v>
      </c>
      <c r="H502" s="80" t="s">
        <v>1710</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137</v>
      </c>
      <c r="AR502" s="81">
        <v>63</v>
      </c>
      <c r="AS502" s="81">
        <v>0</v>
      </c>
      <c r="AT502" s="81">
        <v>0</v>
      </c>
      <c r="AU502" s="81">
        <v>0</v>
      </c>
      <c r="AV502" s="81">
        <v>0</v>
      </c>
      <c r="AW502" s="81"/>
      <c r="AX502" s="82"/>
      <c r="AY502" s="81">
        <v>804.0359999999996</v>
      </c>
      <c r="AZ502" s="81">
        <v>7523.2999999999984</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2405</v>
      </c>
      <c r="B503" s="80">
        <v>239</v>
      </c>
      <c r="C503" s="80">
        <v>1</v>
      </c>
      <c r="D503" s="80">
        <v>15</v>
      </c>
      <c r="E503" s="80">
        <v>1990</v>
      </c>
      <c r="F503" s="80" t="s">
        <v>562</v>
      </c>
      <c r="G503" s="80" t="s">
        <v>2406</v>
      </c>
      <c r="H503" s="80" t="s">
        <v>2407</v>
      </c>
      <c r="I503" s="177"/>
      <c r="J503" s="81">
        <v>12.074165345046838</v>
      </c>
      <c r="K503" s="81">
        <v>0.81436001851000273</v>
      </c>
      <c r="L503" s="81">
        <v>0</v>
      </c>
      <c r="M503" s="81">
        <v>1.4831737438422816</v>
      </c>
      <c r="N503" s="81">
        <v>3.3576013012997694</v>
      </c>
      <c r="O503" s="81">
        <v>3.6930630057726512</v>
      </c>
      <c r="P503" s="81">
        <v>5.9840758490817816</v>
      </c>
      <c r="Q503" s="81">
        <v>0.2804773845917849</v>
      </c>
      <c r="R503" s="81">
        <v>0</v>
      </c>
      <c r="S503" s="81">
        <v>0.3270945844853464</v>
      </c>
      <c r="T503" s="82"/>
      <c r="U503" s="81">
        <v>1516873</v>
      </c>
      <c r="V503" s="81">
        <v>289</v>
      </c>
      <c r="W503" s="81">
        <v>0</v>
      </c>
      <c r="X503" s="81">
        <v>556</v>
      </c>
      <c r="Y503" s="81">
        <v>1010</v>
      </c>
      <c r="Z503" s="81">
        <v>1519</v>
      </c>
      <c r="AA503" s="81">
        <v>1453</v>
      </c>
      <c r="AB503" s="81">
        <v>4554</v>
      </c>
      <c r="AC503" s="81">
        <v>0</v>
      </c>
      <c r="AD503" s="81">
        <v>0.3270945844853464</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2408</v>
      </c>
      <c r="B504" s="80">
        <v>240</v>
      </c>
      <c r="C504" s="80">
        <v>2</v>
      </c>
      <c r="D504" s="80">
        <v>15</v>
      </c>
      <c r="E504" s="80">
        <v>2005</v>
      </c>
      <c r="F504" s="80" t="s">
        <v>565</v>
      </c>
      <c r="G504" s="80" t="s">
        <v>2406</v>
      </c>
      <c r="H504" s="80" t="s">
        <v>2407</v>
      </c>
      <c r="I504" s="177"/>
      <c r="J504" s="81">
        <v>27.344690317438147</v>
      </c>
      <c r="K504" s="81">
        <v>0.79539967874756712</v>
      </c>
      <c r="L504" s="81">
        <v>1.2672186371846683</v>
      </c>
      <c r="M504" s="81">
        <v>6.0494179591638559</v>
      </c>
      <c r="N504" s="81">
        <v>6.8090067815158246</v>
      </c>
      <c r="O504" s="81">
        <v>6.5193724854546966</v>
      </c>
      <c r="P504" s="81">
        <v>6.4668612713320073</v>
      </c>
      <c r="Q504" s="81">
        <v>0.33563763208464253</v>
      </c>
      <c r="R504" s="81">
        <v>0</v>
      </c>
      <c r="S504" s="81">
        <v>0.55754881039414905</v>
      </c>
      <c r="T504" s="82"/>
      <c r="U504" s="81">
        <v>3778756</v>
      </c>
      <c r="V504" s="81">
        <v>344</v>
      </c>
      <c r="W504" s="81">
        <v>9</v>
      </c>
      <c r="X504" s="81">
        <v>1210</v>
      </c>
      <c r="Y504" s="81">
        <v>1550</v>
      </c>
      <c r="Z504" s="81">
        <v>3103</v>
      </c>
      <c r="AA504" s="81">
        <v>1286</v>
      </c>
      <c r="AB504" s="81">
        <v>5697</v>
      </c>
      <c r="AC504" s="81">
        <v>0</v>
      </c>
      <c r="AD504" s="81">
        <v>0.55754881039414905</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2409</v>
      </c>
      <c r="B505" s="80">
        <v>241</v>
      </c>
      <c r="C505" s="80">
        <v>3</v>
      </c>
      <c r="D505" s="80">
        <v>15</v>
      </c>
      <c r="E505" s="80">
        <v>2006</v>
      </c>
      <c r="F505" s="80" t="s">
        <v>566</v>
      </c>
      <c r="G505" s="80" t="s">
        <v>2406</v>
      </c>
      <c r="H505" s="80" t="s">
        <v>2407</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2410</v>
      </c>
      <c r="B506" s="80">
        <v>242</v>
      </c>
      <c r="C506" s="80">
        <v>4</v>
      </c>
      <c r="D506" s="80">
        <v>15</v>
      </c>
      <c r="E506" s="80">
        <v>2007</v>
      </c>
      <c r="F506" s="80" t="s">
        <v>567</v>
      </c>
      <c r="G506" s="80" t="s">
        <v>2406</v>
      </c>
      <c r="H506" s="80" t="s">
        <v>2407</v>
      </c>
      <c r="I506" s="177"/>
      <c r="J506" s="81">
        <v>48.719333285167451</v>
      </c>
      <c r="K506" s="81">
        <v>0.88511540565017932</v>
      </c>
      <c r="L506" s="81">
        <v>0.12082747520048374</v>
      </c>
      <c r="M506" s="81">
        <v>9.5199539216045643</v>
      </c>
      <c r="N506" s="81">
        <v>10.055443099977474</v>
      </c>
      <c r="O506" s="81">
        <v>6.6937315477897998</v>
      </c>
      <c r="P506" s="81">
        <v>6.4750437883717105</v>
      </c>
      <c r="Q506" s="81">
        <v>0.37596403818183427</v>
      </c>
      <c r="R506" s="81">
        <v>0</v>
      </c>
      <c r="S506" s="81">
        <v>0.42159047362791985</v>
      </c>
      <c r="T506" s="82"/>
      <c r="U506" s="81">
        <v>5412944</v>
      </c>
      <c r="V506" s="81">
        <v>306</v>
      </c>
      <c r="W506" s="81">
        <v>1</v>
      </c>
      <c r="X506" s="81">
        <v>1657</v>
      </c>
      <c r="Y506" s="81">
        <v>1673</v>
      </c>
      <c r="Z506" s="81">
        <v>3312</v>
      </c>
      <c r="AA506" s="81">
        <v>1268</v>
      </c>
      <c r="AB506" s="81">
        <v>6044</v>
      </c>
      <c r="AC506" s="81">
        <v>0</v>
      </c>
      <c r="AD506" s="81">
        <v>0.42159047362791985</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2411</v>
      </c>
      <c r="B507" s="80">
        <v>243</v>
      </c>
      <c r="C507" s="80">
        <v>5</v>
      </c>
      <c r="D507" s="80">
        <v>15</v>
      </c>
      <c r="E507" s="80">
        <v>2008</v>
      </c>
      <c r="F507" s="80" t="s">
        <v>84</v>
      </c>
      <c r="G507" s="80" t="s">
        <v>2406</v>
      </c>
      <c r="H507" s="80" t="s">
        <v>2407</v>
      </c>
      <c r="I507" s="177"/>
      <c r="J507" s="81">
        <v>48.584388317430808</v>
      </c>
      <c r="K507" s="81">
        <v>0.61184898545696442</v>
      </c>
      <c r="L507" s="81">
        <v>1.3641313104643258</v>
      </c>
      <c r="M507" s="81">
        <v>8.982208779964834</v>
      </c>
      <c r="N507" s="81">
        <v>8.1636276421736813</v>
      </c>
      <c r="O507" s="81">
        <v>6.7362079354982844</v>
      </c>
      <c r="P507" s="81">
        <v>6.4319597449597721</v>
      </c>
      <c r="Q507" s="81">
        <v>0.370742794572264</v>
      </c>
      <c r="R507" s="81">
        <v>0</v>
      </c>
      <c r="S507" s="81">
        <v>0.53889133731428218</v>
      </c>
      <c r="T507" s="82"/>
      <c r="U507" s="81">
        <v>6763015</v>
      </c>
      <c r="V507" s="81">
        <v>306</v>
      </c>
      <c r="W507" s="81">
        <v>14</v>
      </c>
      <c r="X507" s="81">
        <v>1657</v>
      </c>
      <c r="Y507" s="81">
        <v>1683</v>
      </c>
      <c r="Z507" s="81">
        <v>3450</v>
      </c>
      <c r="AA507" s="81">
        <v>1261</v>
      </c>
      <c r="AB507" s="81">
        <v>6058</v>
      </c>
      <c r="AC507" s="81">
        <v>0</v>
      </c>
      <c r="AD507" s="81">
        <v>0.53889133731428218</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2412</v>
      </c>
      <c r="B508" s="80">
        <v>244</v>
      </c>
      <c r="C508" s="80">
        <v>6</v>
      </c>
      <c r="D508" s="80">
        <v>15</v>
      </c>
      <c r="E508" s="80">
        <v>2009</v>
      </c>
      <c r="F508" s="80" t="s">
        <v>85</v>
      </c>
      <c r="G508" s="80" t="s">
        <v>2406</v>
      </c>
      <c r="H508" s="80" t="s">
        <v>2407</v>
      </c>
      <c r="I508" s="177"/>
      <c r="J508" s="81">
        <v>44.141929386721429</v>
      </c>
      <c r="K508" s="81">
        <v>0.60018563014152793</v>
      </c>
      <c r="L508" s="81">
        <v>2.2808810741504817</v>
      </c>
      <c r="M508" s="81">
        <v>6.6035811661046599</v>
      </c>
      <c r="N508" s="81">
        <v>6.1599221324597568</v>
      </c>
      <c r="O508" s="81">
        <v>7.0639514726571377</v>
      </c>
      <c r="P508" s="81">
        <v>6.1608865291899262</v>
      </c>
      <c r="Q508" s="81">
        <v>0.3507803756466476</v>
      </c>
      <c r="R508" s="81">
        <v>0</v>
      </c>
      <c r="S508" s="81">
        <v>0.62491644391784307</v>
      </c>
      <c r="T508" s="82"/>
      <c r="U508" s="81">
        <v>6217767</v>
      </c>
      <c r="V508" s="81">
        <v>358</v>
      </c>
      <c r="W508" s="81">
        <v>35</v>
      </c>
      <c r="X508" s="81">
        <v>1656</v>
      </c>
      <c r="Y508" s="81">
        <v>1683</v>
      </c>
      <c r="Z508" s="81">
        <v>3571</v>
      </c>
      <c r="AA508" s="81">
        <v>1240</v>
      </c>
      <c r="AB508" s="81">
        <v>6017</v>
      </c>
      <c r="AC508" s="81">
        <v>0</v>
      </c>
      <c r="AD508" s="81">
        <v>0.62491644391784307</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132.31</v>
      </c>
      <c r="BJ508" s="81">
        <v>0</v>
      </c>
      <c r="BK508" s="81">
        <v>0</v>
      </c>
      <c r="BL508" s="81">
        <v>0</v>
      </c>
      <c r="BM508" s="82"/>
      <c r="BN508" s="81">
        <v>0</v>
      </c>
      <c r="BO508" s="81">
        <v>0</v>
      </c>
      <c r="BP508" s="81">
        <v>3</v>
      </c>
      <c r="BQ508" s="81">
        <v>0</v>
      </c>
      <c r="BR508" s="81">
        <v>0</v>
      </c>
      <c r="BS508" s="81">
        <v>0</v>
      </c>
      <c r="BT508"/>
      <c r="BU508" s="80"/>
      <c r="BV508" s="80"/>
      <c r="BW508" s="80"/>
      <c r="BX508" s="80"/>
      <c r="BY508" s="80"/>
      <c r="BZ508" s="80"/>
      <c r="CA508" s="80"/>
      <c r="CB508" s="80"/>
      <c r="CC508" s="80"/>
    </row>
    <row r="509" spans="1:81">
      <c r="A509" s="80" t="s">
        <v>2413</v>
      </c>
      <c r="B509" s="80">
        <v>245</v>
      </c>
      <c r="C509" s="80">
        <v>7</v>
      </c>
      <c r="D509" s="80">
        <v>15</v>
      </c>
      <c r="E509" s="80">
        <v>2010</v>
      </c>
      <c r="F509" s="80" t="s">
        <v>86</v>
      </c>
      <c r="G509" s="80" t="s">
        <v>2406</v>
      </c>
      <c r="H509" s="80" t="s">
        <v>2407</v>
      </c>
      <c r="I509" s="177"/>
      <c r="J509" s="81">
        <v>142.87439471205363</v>
      </c>
      <c r="K509" s="81">
        <v>0.68165698424771803</v>
      </c>
      <c r="L509" s="81">
        <v>2.0501214532068572</v>
      </c>
      <c r="M509" s="81">
        <v>7.2517887788244453</v>
      </c>
      <c r="N509" s="81">
        <v>7.8457483458648509</v>
      </c>
      <c r="O509" s="81">
        <v>6.9918986455047687</v>
      </c>
      <c r="P509" s="81">
        <v>6.2473474483013423</v>
      </c>
      <c r="Q509" s="81">
        <v>0.37216607049193673</v>
      </c>
      <c r="R509" s="81">
        <v>0</v>
      </c>
      <c r="S509" s="81">
        <v>0.48189995752235021</v>
      </c>
      <c r="T509" s="82"/>
      <c r="U509" s="81">
        <v>20958938</v>
      </c>
      <c r="V509" s="81">
        <v>358</v>
      </c>
      <c r="W509" s="81">
        <v>35</v>
      </c>
      <c r="X509" s="81">
        <v>1656</v>
      </c>
      <c r="Y509" s="81">
        <v>1730</v>
      </c>
      <c r="Z509" s="81">
        <v>3551</v>
      </c>
      <c r="AA509" s="81">
        <v>1226</v>
      </c>
      <c r="AB509" s="81">
        <v>6117</v>
      </c>
      <c r="AC509" s="81">
        <v>0</v>
      </c>
      <c r="AD509" s="81">
        <v>0.48189995752235021</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101.396</v>
      </c>
      <c r="BJ509" s="81">
        <v>0</v>
      </c>
      <c r="BK509" s="81">
        <v>0</v>
      </c>
      <c r="BL509" s="81">
        <v>0</v>
      </c>
      <c r="BM509" s="82"/>
      <c r="BN509" s="81">
        <v>0</v>
      </c>
      <c r="BO509" s="81">
        <v>0</v>
      </c>
      <c r="BP509" s="81">
        <v>3</v>
      </c>
      <c r="BQ509" s="81">
        <v>0</v>
      </c>
      <c r="BR509" s="81">
        <v>0</v>
      </c>
      <c r="BS509" s="81">
        <v>0</v>
      </c>
      <c r="BT509"/>
      <c r="BU509" s="80">
        <v>97.506</v>
      </c>
      <c r="BV509" s="80">
        <v>0</v>
      </c>
      <c r="BW509" s="80">
        <v>0</v>
      </c>
      <c r="BX509" s="80">
        <v>0</v>
      </c>
      <c r="BY509" s="80">
        <v>0</v>
      </c>
      <c r="BZ509" s="80">
        <v>0</v>
      </c>
      <c r="CA509" s="80">
        <v>0</v>
      </c>
      <c r="CB509" s="80">
        <v>3.89</v>
      </c>
      <c r="CC509" s="80">
        <v>0</v>
      </c>
    </row>
    <row r="510" spans="1:81">
      <c r="A510" s="80" t="s">
        <v>2414</v>
      </c>
      <c r="B510" s="80">
        <v>246</v>
      </c>
      <c r="C510" s="80">
        <v>8</v>
      </c>
      <c r="D510" s="80">
        <v>15</v>
      </c>
      <c r="E510" s="80">
        <v>2011</v>
      </c>
      <c r="F510" s="80" t="s">
        <v>87</v>
      </c>
      <c r="G510" s="80" t="s">
        <v>2406</v>
      </c>
      <c r="H510" s="80" t="s">
        <v>2407</v>
      </c>
      <c r="I510" s="177"/>
      <c r="J510" s="81">
        <v>131.57416203207649</v>
      </c>
      <c r="K510" s="81">
        <v>0.9971862637538772</v>
      </c>
      <c r="L510" s="81">
        <v>2.4450575376723345</v>
      </c>
      <c r="M510" s="81">
        <v>9.8311065158993785</v>
      </c>
      <c r="N510" s="81">
        <v>11.146215031514846</v>
      </c>
      <c r="O510" s="81">
        <v>6.9839097606539102</v>
      </c>
      <c r="P510" s="81">
        <v>5.9430974376558421</v>
      </c>
      <c r="Q510" s="81">
        <v>0.43321074325495712</v>
      </c>
      <c r="R510" s="81">
        <v>0</v>
      </c>
      <c r="S510" s="81">
        <v>0.55339872595773143</v>
      </c>
      <c r="T510" s="82"/>
      <c r="U510" s="81">
        <v>16615179</v>
      </c>
      <c r="V510" s="81">
        <v>358</v>
      </c>
      <c r="W510" s="81">
        <v>35</v>
      </c>
      <c r="X510" s="81">
        <v>1656</v>
      </c>
      <c r="Y510" s="81">
        <v>1774</v>
      </c>
      <c r="Z510" s="81">
        <v>3624</v>
      </c>
      <c r="AA510" s="81">
        <v>1201</v>
      </c>
      <c r="AB510" s="81">
        <v>6173</v>
      </c>
      <c r="AC510" s="81">
        <v>0</v>
      </c>
      <c r="AD510" s="81">
        <v>0.55339872595773143</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3.302</v>
      </c>
      <c r="BI510" s="81">
        <v>116.63500000000001</v>
      </c>
      <c r="BJ510" s="81">
        <v>0</v>
      </c>
      <c r="BK510" s="81">
        <v>0</v>
      </c>
      <c r="BL510" s="81">
        <v>0</v>
      </c>
      <c r="BM510" s="82"/>
      <c r="BN510" s="81">
        <v>0</v>
      </c>
      <c r="BO510" s="81">
        <v>1</v>
      </c>
      <c r="BP510" s="81">
        <v>2</v>
      </c>
      <c r="BQ510" s="81">
        <v>0</v>
      </c>
      <c r="BR510" s="81">
        <v>0</v>
      </c>
      <c r="BS510" s="81">
        <v>0</v>
      </c>
      <c r="BT510"/>
      <c r="BU510" s="80">
        <v>115.449</v>
      </c>
      <c r="BV510" s="80">
        <v>0</v>
      </c>
      <c r="BW510" s="80">
        <v>0</v>
      </c>
      <c r="BX510" s="80">
        <v>0</v>
      </c>
      <c r="BY510" s="80">
        <v>0</v>
      </c>
      <c r="BZ510" s="80">
        <v>0</v>
      </c>
      <c r="CA510" s="80">
        <v>0</v>
      </c>
      <c r="CB510" s="80">
        <v>4.4880000000000004</v>
      </c>
      <c r="CC510" s="80">
        <v>0</v>
      </c>
    </row>
    <row r="511" spans="1:81">
      <c r="A511" s="80" t="s">
        <v>2415</v>
      </c>
      <c r="B511" s="80">
        <v>247</v>
      </c>
      <c r="C511" s="80">
        <v>9</v>
      </c>
      <c r="D511" s="80">
        <v>15</v>
      </c>
      <c r="E511" s="80">
        <v>2012</v>
      </c>
      <c r="F511" s="80" t="s">
        <v>88</v>
      </c>
      <c r="G511" s="80" t="s">
        <v>2406</v>
      </c>
      <c r="H511" s="80" t="s">
        <v>2407</v>
      </c>
      <c r="I511" s="177"/>
      <c r="J511" s="81">
        <v>166.94261699983034</v>
      </c>
      <c r="K511" s="81">
        <v>0.90303027121462953</v>
      </c>
      <c r="L511" s="81">
        <v>2.3519639474215079</v>
      </c>
      <c r="M511" s="81">
        <v>9.8545247960854372</v>
      </c>
      <c r="N511" s="81">
        <v>11.940808350997079</v>
      </c>
      <c r="O511" s="81">
        <v>7.0972047313720656</v>
      </c>
      <c r="P511" s="81">
        <v>5.9271453089559643</v>
      </c>
      <c r="Q511" s="81">
        <v>0.47471421230804817</v>
      </c>
      <c r="R511" s="81">
        <v>0</v>
      </c>
      <c r="S511" s="81">
        <v>0.66159385783034919</v>
      </c>
      <c r="T511" s="82"/>
      <c r="U511" s="81">
        <v>21428912</v>
      </c>
      <c r="V511" s="81">
        <v>358</v>
      </c>
      <c r="W511" s="81">
        <v>35</v>
      </c>
      <c r="X511" s="81">
        <v>1656</v>
      </c>
      <c r="Y511" s="81">
        <v>1826</v>
      </c>
      <c r="Z511" s="81">
        <v>3712</v>
      </c>
      <c r="AA511" s="81">
        <v>1191</v>
      </c>
      <c r="AB511" s="81">
        <v>6226</v>
      </c>
      <c r="AC511" s="81">
        <v>0</v>
      </c>
      <c r="AD511" s="81">
        <v>0.66159385783034919</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3.7389999999999999</v>
      </c>
      <c r="BI511" s="81">
        <v>5.5</v>
      </c>
      <c r="BJ511" s="81">
        <v>0</v>
      </c>
      <c r="BK511" s="81">
        <v>0</v>
      </c>
      <c r="BL511" s="81">
        <v>0</v>
      </c>
      <c r="BM511" s="82"/>
      <c r="BN511" s="81">
        <v>0</v>
      </c>
      <c r="BO511" s="81">
        <v>1</v>
      </c>
      <c r="BP511" s="81">
        <v>1</v>
      </c>
      <c r="BQ511" s="81">
        <v>0</v>
      </c>
      <c r="BR511" s="81">
        <v>0</v>
      </c>
      <c r="BS511" s="81">
        <v>0</v>
      </c>
      <c r="BT511"/>
      <c r="BU511" s="80">
        <v>9.2390000000000008</v>
      </c>
      <c r="BV511" s="80">
        <v>0</v>
      </c>
      <c r="BW511" s="80">
        <v>0</v>
      </c>
      <c r="BX511" s="80">
        <v>0</v>
      </c>
      <c r="BY511" s="80">
        <v>0</v>
      </c>
      <c r="BZ511" s="80">
        <v>0</v>
      </c>
      <c r="CA511" s="80">
        <v>0</v>
      </c>
      <c r="CB511" s="80">
        <v>0</v>
      </c>
      <c r="CC511" s="80">
        <v>0</v>
      </c>
    </row>
    <row r="512" spans="1:81">
      <c r="A512" s="80" t="s">
        <v>2416</v>
      </c>
      <c r="B512" s="80">
        <v>248</v>
      </c>
      <c r="C512" s="80">
        <v>10</v>
      </c>
      <c r="D512" s="80">
        <v>15</v>
      </c>
      <c r="E512" s="80">
        <v>2013</v>
      </c>
      <c r="F512" s="80" t="s">
        <v>89</v>
      </c>
      <c r="G512" s="80" t="s">
        <v>2406</v>
      </c>
      <c r="H512" s="80" t="s">
        <v>2407</v>
      </c>
      <c r="I512" s="177"/>
      <c r="J512" s="81">
        <v>39.700412451602929</v>
      </c>
      <c r="K512" s="81">
        <v>0.69610591740505867</v>
      </c>
      <c r="L512" s="81">
        <v>2.1394437710746255</v>
      </c>
      <c r="M512" s="81">
        <v>9.9960532750740487</v>
      </c>
      <c r="N512" s="81">
        <v>10.481731102196138</v>
      </c>
      <c r="O512" s="81">
        <v>7.0263120551717595</v>
      </c>
      <c r="P512" s="81">
        <v>5.9544735186618931</v>
      </c>
      <c r="Q512" s="81">
        <v>0.48718944604298087</v>
      </c>
      <c r="R512" s="81">
        <v>0</v>
      </c>
      <c r="S512" s="81">
        <v>0.62535513708477575</v>
      </c>
      <c r="T512" s="82"/>
      <c r="U512" s="81">
        <v>5017782</v>
      </c>
      <c r="V512" s="81">
        <v>358</v>
      </c>
      <c r="W512" s="81">
        <v>35</v>
      </c>
      <c r="X512" s="81">
        <v>1656</v>
      </c>
      <c r="Y512" s="81">
        <v>1861</v>
      </c>
      <c r="Z512" s="81">
        <v>3839</v>
      </c>
      <c r="AA512" s="81">
        <v>1192</v>
      </c>
      <c r="AB512" s="81">
        <v>6298</v>
      </c>
      <c r="AC512" s="81">
        <v>0</v>
      </c>
      <c r="AD512" s="81">
        <v>0.62535513708477575</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15.952999999999999</v>
      </c>
      <c r="BJ512" s="81">
        <v>0</v>
      </c>
      <c r="BK512" s="81">
        <v>0</v>
      </c>
      <c r="BL512" s="81">
        <v>0</v>
      </c>
      <c r="BM512" s="82"/>
      <c r="BN512" s="81">
        <v>0</v>
      </c>
      <c r="BO512" s="81">
        <v>0</v>
      </c>
      <c r="BP512" s="81">
        <v>3</v>
      </c>
      <c r="BQ512" s="81">
        <v>0</v>
      </c>
      <c r="BR512" s="81">
        <v>0</v>
      </c>
      <c r="BS512" s="81">
        <v>0</v>
      </c>
      <c r="BT512"/>
      <c r="BU512" s="80">
        <v>11.077</v>
      </c>
      <c r="BV512" s="80">
        <v>0</v>
      </c>
      <c r="BW512" s="80">
        <v>0</v>
      </c>
      <c r="BX512" s="80">
        <v>0</v>
      </c>
      <c r="BY512" s="80">
        <v>0</v>
      </c>
      <c r="BZ512" s="80">
        <v>0</v>
      </c>
      <c r="CA512" s="80">
        <v>0</v>
      </c>
      <c r="CB512" s="80">
        <v>4.8760000000000003</v>
      </c>
      <c r="CC512" s="80">
        <v>0</v>
      </c>
    </row>
    <row r="513" spans="1:81">
      <c r="A513" s="80" t="s">
        <v>2417</v>
      </c>
      <c r="B513" s="80">
        <v>249</v>
      </c>
      <c r="C513" s="80">
        <v>11</v>
      </c>
      <c r="D513" s="80">
        <v>15</v>
      </c>
      <c r="E513" s="80">
        <v>2014</v>
      </c>
      <c r="F513" s="80" t="s">
        <v>90</v>
      </c>
      <c r="G513" s="80" t="s">
        <v>2406</v>
      </c>
      <c r="H513" s="80" t="s">
        <v>2407</v>
      </c>
      <c r="I513" s="177"/>
      <c r="J513" s="81">
        <v>31.684771897337836</v>
      </c>
      <c r="K513" s="81">
        <v>0.63112505955312193</v>
      </c>
      <c r="L513" s="81">
        <v>1.1274107315816406</v>
      </c>
      <c r="M513" s="81">
        <v>9.6612374877864653</v>
      </c>
      <c r="N513" s="81">
        <v>10.250207913848277</v>
      </c>
      <c r="O513" s="81">
        <v>6.7808027230008721</v>
      </c>
      <c r="P513" s="81">
        <v>5.9703792057800156</v>
      </c>
      <c r="Q513" s="81">
        <v>0.46721361467755451</v>
      </c>
      <c r="R513" s="81">
        <v>0</v>
      </c>
      <c r="S513" s="81">
        <v>0.65568591860966008</v>
      </c>
      <c r="T513" s="82"/>
      <c r="U513" s="81">
        <v>4547488</v>
      </c>
      <c r="V513" s="81">
        <v>263</v>
      </c>
      <c r="W513" s="81">
        <v>20</v>
      </c>
      <c r="X513" s="81">
        <v>1640</v>
      </c>
      <c r="Y513" s="81">
        <v>1876</v>
      </c>
      <c r="Z513" s="81">
        <v>3902</v>
      </c>
      <c r="AA513" s="81">
        <v>1189</v>
      </c>
      <c r="AB513" s="81">
        <v>6295</v>
      </c>
      <c r="AC513" s="81">
        <v>0</v>
      </c>
      <c r="AD513" s="81">
        <v>0.65568591860966008</v>
      </c>
      <c r="AE513" s="82"/>
      <c r="AF513" s="81">
        <v>35257082.767484501</v>
      </c>
      <c r="AG513" s="81">
        <v>494120.15132238128</v>
      </c>
      <c r="AH513" s="81">
        <v>105290.17205989693</v>
      </c>
      <c r="AI513" s="81">
        <v>10083792.406599557</v>
      </c>
      <c r="AJ513" s="81">
        <v>13118515.889075698</v>
      </c>
      <c r="AK513" s="81">
        <v>0</v>
      </c>
      <c r="AL513" s="81">
        <v>0</v>
      </c>
      <c r="AM513" s="81">
        <v>864209.43246177945</v>
      </c>
      <c r="AN513" s="81">
        <v>0</v>
      </c>
      <c r="AO513" s="81">
        <v>0</v>
      </c>
      <c r="AP513" s="82"/>
      <c r="AQ513" s="81">
        <v>69</v>
      </c>
      <c r="AR513" s="81">
        <v>17</v>
      </c>
      <c r="AS513" s="81">
        <v>0</v>
      </c>
      <c r="AT513" s="81">
        <v>1</v>
      </c>
      <c r="AU513" s="81">
        <v>0</v>
      </c>
      <c r="AV513" s="81">
        <v>0</v>
      </c>
      <c r="AW513" s="81" t="s">
        <v>564</v>
      </c>
      <c r="AX513" s="82"/>
      <c r="AY513" s="81">
        <v>279.89999999999998</v>
      </c>
      <c r="AZ513" s="81">
        <v>2431.5</v>
      </c>
      <c r="BA513" s="81">
        <v>0</v>
      </c>
      <c r="BB513" s="81">
        <v>630</v>
      </c>
      <c r="BC513" s="81">
        <v>0</v>
      </c>
      <c r="BD513" s="81">
        <v>0</v>
      </c>
      <c r="BE513" s="81" t="s">
        <v>564</v>
      </c>
      <c r="BF513" s="82"/>
      <c r="BG513" s="81">
        <v>0</v>
      </c>
      <c r="BH513" s="81">
        <v>0</v>
      </c>
      <c r="BI513" s="81">
        <v>122.669</v>
      </c>
      <c r="BJ513" s="81">
        <v>0</v>
      </c>
      <c r="BK513" s="81">
        <v>0</v>
      </c>
      <c r="BL513" s="81">
        <v>0</v>
      </c>
      <c r="BM513" s="82"/>
      <c r="BN513" s="81">
        <v>0</v>
      </c>
      <c r="BO513" s="81">
        <v>0</v>
      </c>
      <c r="BP513" s="81">
        <v>2</v>
      </c>
      <c r="BQ513" s="81">
        <v>0</v>
      </c>
      <c r="BR513" s="81">
        <v>0</v>
      </c>
      <c r="BS513" s="81">
        <v>0</v>
      </c>
      <c r="BT513"/>
      <c r="BU513" s="80">
        <v>122.669</v>
      </c>
      <c r="BV513" s="80">
        <v>0</v>
      </c>
      <c r="BW513" s="80">
        <v>0</v>
      </c>
      <c r="BX513" s="80">
        <v>0</v>
      </c>
      <c r="BY513" s="80">
        <v>0</v>
      </c>
      <c r="BZ513" s="80">
        <v>0</v>
      </c>
      <c r="CA513" s="80">
        <v>0</v>
      </c>
      <c r="CB513" s="80">
        <v>0</v>
      </c>
      <c r="CC513" s="80">
        <v>0</v>
      </c>
    </row>
    <row r="514" spans="1:81">
      <c r="A514" s="80" t="s">
        <v>2418</v>
      </c>
      <c r="B514" s="80">
        <v>250</v>
      </c>
      <c r="C514" s="80">
        <v>12</v>
      </c>
      <c r="D514" s="80">
        <v>15</v>
      </c>
      <c r="E514" s="80">
        <v>2015</v>
      </c>
      <c r="F514" s="80" t="s">
        <v>91</v>
      </c>
      <c r="G514" s="80" t="s">
        <v>2406</v>
      </c>
      <c r="H514" s="80" t="s">
        <v>2407</v>
      </c>
      <c r="I514" s="177"/>
      <c r="J514" s="81">
        <v>36.01405664080071</v>
      </c>
      <c r="K514" s="81">
        <v>0.62951524266476833</v>
      </c>
      <c r="L514" s="81">
        <v>1.2211642577211224</v>
      </c>
      <c r="M514" s="81">
        <v>9.4122619777328449</v>
      </c>
      <c r="N514" s="81">
        <v>10.027810043051279</v>
      </c>
      <c r="O514" s="81">
        <v>6.791827245319757</v>
      </c>
      <c r="P514" s="81">
        <v>5.8846214745084966</v>
      </c>
      <c r="Q514" s="81">
        <v>0.4567250172108831</v>
      </c>
      <c r="R514" s="81">
        <v>0</v>
      </c>
      <c r="S514" s="81">
        <v>0.4854245180326241</v>
      </c>
      <c r="T514" s="82"/>
      <c r="U514" s="81">
        <v>4784360</v>
      </c>
      <c r="V514" s="81">
        <v>263</v>
      </c>
      <c r="W514" s="81">
        <v>20</v>
      </c>
      <c r="X514" s="81">
        <v>1640</v>
      </c>
      <c r="Y514" s="81">
        <v>1881</v>
      </c>
      <c r="Z514" s="81">
        <v>3946</v>
      </c>
      <c r="AA514" s="81">
        <v>1171</v>
      </c>
      <c r="AB514" s="81">
        <v>6286</v>
      </c>
      <c r="AC514" s="81">
        <v>0</v>
      </c>
      <c r="AD514" s="81">
        <v>0.4854245180326241</v>
      </c>
      <c r="AE514" s="82"/>
      <c r="AF514" s="81">
        <v>40046658.082335651</v>
      </c>
      <c r="AG514" s="81">
        <v>454318.3913301772</v>
      </c>
      <c r="AH514" s="81">
        <v>102196.22786353827</v>
      </c>
      <c r="AI514" s="81">
        <v>10730776.516824495</v>
      </c>
      <c r="AJ514" s="81">
        <v>13361580.937527927</v>
      </c>
      <c r="AK514" s="81">
        <v>0</v>
      </c>
      <c r="AL514" s="81">
        <v>0</v>
      </c>
      <c r="AM514" s="81">
        <v>861469.93122174882</v>
      </c>
      <c r="AN514" s="81">
        <v>0</v>
      </c>
      <c r="AO514" s="81">
        <v>0</v>
      </c>
      <c r="AP514" s="82"/>
      <c r="AQ514" s="81">
        <v>92</v>
      </c>
      <c r="AR514" s="81">
        <v>19</v>
      </c>
      <c r="AS514" s="81">
        <v>0</v>
      </c>
      <c r="AT514" s="81">
        <v>1</v>
      </c>
      <c r="AU514" s="81">
        <v>0</v>
      </c>
      <c r="AV514" s="81">
        <v>0</v>
      </c>
      <c r="AW514" s="81" t="s">
        <v>564</v>
      </c>
      <c r="AX514" s="82"/>
      <c r="AY514" s="81">
        <v>397.9</v>
      </c>
      <c r="AZ514" s="81">
        <v>2525</v>
      </c>
      <c r="BA514" s="81">
        <v>0</v>
      </c>
      <c r="BB514" s="81">
        <v>630</v>
      </c>
      <c r="BC514" s="81">
        <v>0</v>
      </c>
      <c r="BD514" s="81">
        <v>0</v>
      </c>
      <c r="BE514" s="81" t="s">
        <v>564</v>
      </c>
      <c r="BF514" s="82"/>
      <c r="BG514" s="81">
        <v>0</v>
      </c>
      <c r="BH514" s="81">
        <v>0</v>
      </c>
      <c r="BI514" s="81">
        <v>126.35599999999999</v>
      </c>
      <c r="BJ514" s="81">
        <v>0</v>
      </c>
      <c r="BK514" s="81">
        <v>0</v>
      </c>
      <c r="BL514" s="81">
        <v>0</v>
      </c>
      <c r="BM514" s="82"/>
      <c r="BN514" s="81">
        <v>0</v>
      </c>
      <c r="BO514" s="81">
        <v>0</v>
      </c>
      <c r="BP514" s="81">
        <v>3</v>
      </c>
      <c r="BQ514" s="81">
        <v>0</v>
      </c>
      <c r="BR514" s="81">
        <v>0</v>
      </c>
      <c r="BS514" s="81">
        <v>0</v>
      </c>
      <c r="BT514"/>
      <c r="BU514" s="80">
        <v>122.175</v>
      </c>
      <c r="BV514" s="80">
        <v>0</v>
      </c>
      <c r="BW514" s="80">
        <v>0</v>
      </c>
      <c r="BX514" s="80">
        <v>0</v>
      </c>
      <c r="BY514" s="80">
        <v>0</v>
      </c>
      <c r="BZ514" s="80">
        <v>0</v>
      </c>
      <c r="CA514" s="80">
        <v>0</v>
      </c>
      <c r="CB514" s="80">
        <v>4.181</v>
      </c>
      <c r="CC514" s="80">
        <v>0</v>
      </c>
    </row>
    <row r="515" spans="1:81">
      <c r="A515" s="80" t="s">
        <v>2419</v>
      </c>
      <c r="B515" s="80">
        <v>251</v>
      </c>
      <c r="C515" s="80">
        <v>13</v>
      </c>
      <c r="D515" s="80">
        <v>15</v>
      </c>
      <c r="E515" s="80">
        <v>2016</v>
      </c>
      <c r="F515" s="80" t="s">
        <v>92</v>
      </c>
      <c r="G515" s="80" t="s">
        <v>2406</v>
      </c>
      <c r="H515" s="80" t="s">
        <v>2407</v>
      </c>
      <c r="I515" s="177"/>
      <c r="J515" s="81">
        <v>34.127102348515329</v>
      </c>
      <c r="K515" s="81">
        <v>0.63103084064445847</v>
      </c>
      <c r="L515" s="81">
        <v>1.2850647058781217</v>
      </c>
      <c r="M515" s="81">
        <v>8.8540344047812205</v>
      </c>
      <c r="N515" s="81">
        <v>9.5131297014932219</v>
      </c>
      <c r="O515" s="81">
        <v>6.7892647625645219</v>
      </c>
      <c r="P515" s="81">
        <v>6.0345326421034118</v>
      </c>
      <c r="Q515" s="81">
        <v>0.44476987937967438</v>
      </c>
      <c r="R515" s="81">
        <v>0</v>
      </c>
      <c r="S515" s="81">
        <v>0.59873960984265284</v>
      </c>
      <c r="T515" s="82"/>
      <c r="U515" s="81">
        <v>4645541</v>
      </c>
      <c r="V515" s="81">
        <v>263</v>
      </c>
      <c r="W515" s="81">
        <v>20</v>
      </c>
      <c r="X515" s="81">
        <v>1640</v>
      </c>
      <c r="Y515" s="81">
        <v>1904</v>
      </c>
      <c r="Z515" s="81">
        <v>3993</v>
      </c>
      <c r="AA515" s="81">
        <v>1242</v>
      </c>
      <c r="AB515" s="81">
        <v>6297</v>
      </c>
      <c r="AC515" s="81">
        <v>0</v>
      </c>
      <c r="AD515" s="81">
        <v>0.59873960984265284</v>
      </c>
      <c r="AE515" s="82"/>
      <c r="AF515" s="81">
        <v>38981414.672728911</v>
      </c>
      <c r="AG515" s="81">
        <v>430761.3972130561</v>
      </c>
      <c r="AH515" s="81">
        <v>86984.228685969967</v>
      </c>
      <c r="AI515" s="81">
        <v>10933644.66088376</v>
      </c>
      <c r="AJ515" s="81">
        <v>12503390.636874359</v>
      </c>
      <c r="AK515" s="81">
        <v>0</v>
      </c>
      <c r="AL515" s="81">
        <v>0</v>
      </c>
      <c r="AM515" s="81">
        <v>863647.88387095334</v>
      </c>
      <c r="AN515" s="81">
        <v>0</v>
      </c>
      <c r="AO515" s="81">
        <v>0</v>
      </c>
      <c r="AP515" s="82"/>
      <c r="AQ515" s="81">
        <v>108</v>
      </c>
      <c r="AR515" s="81">
        <v>19</v>
      </c>
      <c r="AS515" s="81">
        <v>0</v>
      </c>
      <c r="AT515" s="81">
        <v>1</v>
      </c>
      <c r="AU515" s="81">
        <v>0</v>
      </c>
      <c r="AV515" s="81">
        <v>0</v>
      </c>
      <c r="AW515" s="81" t="s">
        <v>564</v>
      </c>
      <c r="AX515" s="82"/>
      <c r="AY515" s="81">
        <v>480.7</v>
      </c>
      <c r="AZ515" s="81">
        <v>2525</v>
      </c>
      <c r="BA515" s="81">
        <v>0</v>
      </c>
      <c r="BB515" s="81">
        <v>630</v>
      </c>
      <c r="BC515" s="81">
        <v>0</v>
      </c>
      <c r="BD515" s="81">
        <v>0</v>
      </c>
      <c r="BE515" s="81" t="s">
        <v>564</v>
      </c>
      <c r="BF515" s="82"/>
      <c r="BG515" s="81">
        <v>0</v>
      </c>
      <c r="BH515" s="81">
        <v>0</v>
      </c>
      <c r="BI515" s="81">
        <v>146.38399999999999</v>
      </c>
      <c r="BJ515" s="81">
        <v>0</v>
      </c>
      <c r="BK515" s="81">
        <v>0</v>
      </c>
      <c r="BL515" s="81">
        <v>0</v>
      </c>
      <c r="BM515" s="82"/>
      <c r="BN515" s="81">
        <v>0</v>
      </c>
      <c r="BO515" s="81">
        <v>0</v>
      </c>
      <c r="BP515" s="81">
        <v>3</v>
      </c>
      <c r="BQ515" s="81">
        <v>0</v>
      </c>
      <c r="BR515" s="81">
        <v>0</v>
      </c>
      <c r="BS515" s="81">
        <v>0</v>
      </c>
      <c r="BT515"/>
      <c r="BU515" s="80">
        <v>140.22900000000001</v>
      </c>
      <c r="BV515" s="80">
        <v>0</v>
      </c>
      <c r="BW515" s="80">
        <v>0</v>
      </c>
      <c r="BX515" s="80">
        <v>0</v>
      </c>
      <c r="BY515" s="80">
        <v>0</v>
      </c>
      <c r="BZ515" s="80">
        <v>0</v>
      </c>
      <c r="CA515" s="80">
        <v>0</v>
      </c>
      <c r="CB515" s="80">
        <v>6.1550000000000002</v>
      </c>
      <c r="CC515" s="80">
        <v>0</v>
      </c>
    </row>
    <row r="516" spans="1:81">
      <c r="A516" s="80" t="s">
        <v>2420</v>
      </c>
      <c r="B516" s="80">
        <v>252</v>
      </c>
      <c r="C516" s="80">
        <v>14</v>
      </c>
      <c r="D516" s="80">
        <v>15</v>
      </c>
      <c r="E516" s="80">
        <v>2017</v>
      </c>
      <c r="F516" s="80" t="s">
        <v>71</v>
      </c>
      <c r="G516" s="80" t="s">
        <v>2406</v>
      </c>
      <c r="H516" s="80" t="s">
        <v>2407</v>
      </c>
      <c r="I516" s="177"/>
      <c r="J516" s="81">
        <v>24.398725818508257</v>
      </c>
      <c r="K516" s="81">
        <v>0.60650060542009443</v>
      </c>
      <c r="L516" s="81">
        <v>1.2321843488861568</v>
      </c>
      <c r="M516" s="81">
        <v>7.8016542858764319</v>
      </c>
      <c r="N516" s="81">
        <v>10.05167678628248</v>
      </c>
      <c r="O516" s="81">
        <v>6.7353467364432653</v>
      </c>
      <c r="P516" s="81">
        <v>5.9576824833446578</v>
      </c>
      <c r="Q516" s="81">
        <v>0.42722062120338788</v>
      </c>
      <c r="R516" s="81">
        <v>0</v>
      </c>
      <c r="S516" s="81">
        <v>1.3062534225032825</v>
      </c>
      <c r="T516" s="82"/>
      <c r="U516" s="81">
        <v>3794777</v>
      </c>
      <c r="V516" s="81">
        <v>263</v>
      </c>
      <c r="W516" s="81">
        <v>20</v>
      </c>
      <c r="X516" s="81">
        <v>1640</v>
      </c>
      <c r="Y516" s="81">
        <v>1922</v>
      </c>
      <c r="Z516" s="81">
        <v>4027</v>
      </c>
      <c r="AA516" s="81">
        <v>1234</v>
      </c>
      <c r="AB516" s="81">
        <v>6255</v>
      </c>
      <c r="AC516" s="81">
        <v>0</v>
      </c>
      <c r="AD516" s="81">
        <v>1.306253422503282</v>
      </c>
      <c r="AE516" s="82"/>
      <c r="AF516" s="81">
        <v>28751449.0645639</v>
      </c>
      <c r="AG516" s="81">
        <v>427241.2729497276</v>
      </c>
      <c r="AH516" s="81">
        <v>128038.1811668728</v>
      </c>
      <c r="AI516" s="81">
        <v>10314539.04541433</v>
      </c>
      <c r="AJ516" s="81">
        <v>13790742.05917079</v>
      </c>
      <c r="AK516" s="81">
        <v>0</v>
      </c>
      <c r="AL516" s="81">
        <v>0</v>
      </c>
      <c r="AM516" s="81">
        <v>859229.84800730902</v>
      </c>
      <c r="AN516" s="81">
        <v>0</v>
      </c>
      <c r="AO516" s="81">
        <v>0</v>
      </c>
      <c r="AP516" s="82"/>
      <c r="AQ516" s="81">
        <v>119</v>
      </c>
      <c r="AR516" s="81">
        <v>25</v>
      </c>
      <c r="AS516" s="81">
        <v>0</v>
      </c>
      <c r="AT516" s="81">
        <v>1</v>
      </c>
      <c r="AU516" s="81">
        <v>0</v>
      </c>
      <c r="AV516" s="81">
        <v>0</v>
      </c>
      <c r="AW516" s="81" t="s">
        <v>564</v>
      </c>
      <c r="AX516" s="82"/>
      <c r="AY516" s="81">
        <v>533.6</v>
      </c>
      <c r="AZ516" s="81">
        <v>2665.8</v>
      </c>
      <c r="BA516" s="81">
        <v>0</v>
      </c>
      <c r="BB516" s="81">
        <v>630</v>
      </c>
      <c r="BC516" s="81">
        <v>0</v>
      </c>
      <c r="BD516" s="81">
        <v>0</v>
      </c>
      <c r="BE516" s="81" t="s">
        <v>564</v>
      </c>
      <c r="BF516" s="82"/>
      <c r="BG516" s="81">
        <v>0</v>
      </c>
      <c r="BH516" s="81">
        <v>0</v>
      </c>
      <c r="BI516" s="81">
        <v>137.51</v>
      </c>
      <c r="BJ516" s="81">
        <v>0</v>
      </c>
      <c r="BK516" s="81">
        <v>0</v>
      </c>
      <c r="BL516" s="81">
        <v>0</v>
      </c>
      <c r="BM516" s="82"/>
      <c r="BN516" s="81">
        <v>0</v>
      </c>
      <c r="BO516" s="81">
        <v>0</v>
      </c>
      <c r="BP516" s="81">
        <v>3</v>
      </c>
      <c r="BQ516" s="81">
        <v>0</v>
      </c>
      <c r="BR516" s="81">
        <v>0</v>
      </c>
      <c r="BS516" s="81">
        <v>0</v>
      </c>
      <c r="BT516"/>
      <c r="BU516" s="80">
        <v>137.51</v>
      </c>
      <c r="BV516" s="80">
        <v>0</v>
      </c>
      <c r="BW516" s="80">
        <v>0</v>
      </c>
      <c r="BX516" s="80">
        <v>0</v>
      </c>
      <c r="BY516" s="80">
        <v>0</v>
      </c>
      <c r="BZ516" s="80">
        <v>0</v>
      </c>
      <c r="CA516" s="80">
        <v>0</v>
      </c>
      <c r="CB516" s="80">
        <v>0</v>
      </c>
      <c r="CC516" s="80">
        <v>0</v>
      </c>
    </row>
    <row r="517" spans="1:81">
      <c r="A517" s="80" t="s">
        <v>2421</v>
      </c>
      <c r="B517" s="80">
        <v>253</v>
      </c>
      <c r="C517" s="80">
        <v>15</v>
      </c>
      <c r="D517" s="80">
        <v>15</v>
      </c>
      <c r="E517" s="80">
        <v>2018</v>
      </c>
      <c r="F517" s="80" t="s">
        <v>93</v>
      </c>
      <c r="G517" s="80" t="s">
        <v>2406</v>
      </c>
      <c r="H517" s="80" t="s">
        <v>2407</v>
      </c>
      <c r="I517" s="177"/>
      <c r="J517" s="81">
        <v>25.995460419253448</v>
      </c>
      <c r="K517" s="81">
        <v>0.55364914205538751</v>
      </c>
      <c r="L517" s="81">
        <v>1.136058674965843</v>
      </c>
      <c r="M517" s="81">
        <v>7.4344937496577677</v>
      </c>
      <c r="N517" s="81">
        <v>8.6843753299767243</v>
      </c>
      <c r="O517" s="81">
        <v>6.6202921351682038</v>
      </c>
      <c r="P517" s="81">
        <v>5.8410196757875879</v>
      </c>
      <c r="Q517" s="81">
        <v>0.39694621292845234</v>
      </c>
      <c r="R517" s="81">
        <v>0</v>
      </c>
      <c r="S517" s="81">
        <v>1.4740200137384334</v>
      </c>
      <c r="T517" s="82"/>
      <c r="U517" s="81">
        <v>4277299</v>
      </c>
      <c r="V517" s="81">
        <v>263</v>
      </c>
      <c r="W517" s="81">
        <v>20</v>
      </c>
      <c r="X517" s="81">
        <v>1640</v>
      </c>
      <c r="Y517" s="81">
        <v>1949</v>
      </c>
      <c r="Z517" s="81">
        <v>4034</v>
      </c>
      <c r="AA517" s="81">
        <v>1222</v>
      </c>
      <c r="AB517" s="81">
        <v>6263</v>
      </c>
      <c r="AC517" s="81">
        <v>0</v>
      </c>
      <c r="AD517" s="81">
        <v>1.4740200137384329</v>
      </c>
      <c r="AE517" s="82"/>
      <c r="AF517" s="81">
        <v>33089311.45387749</v>
      </c>
      <c r="AG517" s="81">
        <v>379835.15576403379</v>
      </c>
      <c r="AH517" s="81">
        <v>123007.1030235622</v>
      </c>
      <c r="AI517" s="81">
        <v>10232192.96802859</v>
      </c>
      <c r="AJ517" s="81">
        <v>12568405.95882413</v>
      </c>
      <c r="AK517" s="81">
        <v>0</v>
      </c>
      <c r="AL517" s="81">
        <v>0</v>
      </c>
      <c r="AM517" s="81">
        <v>862108.90638705681</v>
      </c>
      <c r="AN517" s="81">
        <v>0</v>
      </c>
      <c r="AO517" s="81">
        <v>0</v>
      </c>
      <c r="AP517" s="82"/>
      <c r="AQ517" s="81">
        <v>126</v>
      </c>
      <c r="AR517" s="81">
        <v>29</v>
      </c>
      <c r="AS517" s="81">
        <v>0</v>
      </c>
      <c r="AT517" s="81">
        <v>1</v>
      </c>
      <c r="AU517" s="81">
        <v>0</v>
      </c>
      <c r="AV517" s="81">
        <v>0</v>
      </c>
      <c r="AW517" s="81" t="s">
        <v>564</v>
      </c>
      <c r="AX517" s="82"/>
      <c r="AY517" s="81">
        <v>571.4</v>
      </c>
      <c r="AZ517" s="81">
        <v>2747</v>
      </c>
      <c r="BA517" s="81">
        <v>0</v>
      </c>
      <c r="BB517" s="81">
        <v>630</v>
      </c>
      <c r="BC517" s="81">
        <v>0</v>
      </c>
      <c r="BD517" s="81">
        <v>0</v>
      </c>
      <c r="BE517" s="81" t="s">
        <v>564</v>
      </c>
      <c r="BF517" s="82"/>
      <c r="BG517" s="81">
        <v>0</v>
      </c>
      <c r="BH517" s="81">
        <v>0</v>
      </c>
      <c r="BI517" s="81">
        <v>129.99199999999999</v>
      </c>
      <c r="BJ517" s="81">
        <v>0</v>
      </c>
      <c r="BK517" s="81">
        <v>0</v>
      </c>
      <c r="BL517" s="81">
        <v>0</v>
      </c>
      <c r="BM517" s="82"/>
      <c r="BN517" s="81">
        <v>0</v>
      </c>
      <c r="BO517" s="81">
        <v>0</v>
      </c>
      <c r="BP517" s="81">
        <v>3</v>
      </c>
      <c r="BQ517" s="81">
        <v>0</v>
      </c>
      <c r="BR517" s="81">
        <v>0</v>
      </c>
      <c r="BS517" s="81">
        <v>0</v>
      </c>
      <c r="BT517"/>
      <c r="BU517" s="80">
        <v>125.505</v>
      </c>
      <c r="BV517" s="80">
        <v>0</v>
      </c>
      <c r="BW517" s="80">
        <v>0</v>
      </c>
      <c r="BX517" s="80">
        <v>0</v>
      </c>
      <c r="BY517" s="80">
        <v>0</v>
      </c>
      <c r="BZ517" s="80">
        <v>0</v>
      </c>
      <c r="CA517" s="80">
        <v>0</v>
      </c>
      <c r="CB517" s="80">
        <v>4.4870000000000001</v>
      </c>
      <c r="CC517" s="80">
        <v>0</v>
      </c>
    </row>
    <row r="518" spans="1:81">
      <c r="A518" s="80" t="s">
        <v>2422</v>
      </c>
      <c r="B518" s="80">
        <v>254</v>
      </c>
      <c r="C518" s="80">
        <v>16</v>
      </c>
      <c r="D518" s="80">
        <v>15</v>
      </c>
      <c r="E518" s="80">
        <v>2019</v>
      </c>
      <c r="F518" s="80" t="s">
        <v>73</v>
      </c>
      <c r="G518" s="80" t="s">
        <v>2406</v>
      </c>
      <c r="H518" s="80" t="s">
        <v>2407</v>
      </c>
      <c r="I518" s="177"/>
      <c r="J518" s="81">
        <v>23.442741774260309</v>
      </c>
      <c r="K518" s="81">
        <v>0.49975836154682562</v>
      </c>
      <c r="L518" s="81">
        <v>1.1444750930085386</v>
      </c>
      <c r="M518" s="81">
        <v>6.9610975151126615</v>
      </c>
      <c r="N518" s="81">
        <v>7.4564521279130034</v>
      </c>
      <c r="O518" s="81">
        <v>6.4897049701365654</v>
      </c>
      <c r="P518" s="81">
        <v>5.4660802617596671</v>
      </c>
      <c r="Q518" s="81">
        <v>0.38160715687017555</v>
      </c>
      <c r="R518" s="81">
        <v>0</v>
      </c>
      <c r="S518" s="81">
        <v>1.5790821231933523</v>
      </c>
      <c r="T518" s="82"/>
      <c r="U518" s="81">
        <v>4168059</v>
      </c>
      <c r="V518" s="81">
        <v>263</v>
      </c>
      <c r="W518" s="81">
        <v>20</v>
      </c>
      <c r="X518" s="81">
        <v>1640</v>
      </c>
      <c r="Y518" s="81">
        <v>1954</v>
      </c>
      <c r="Z518" s="81">
        <v>4063</v>
      </c>
      <c r="AA518" s="81">
        <v>1135</v>
      </c>
      <c r="AB518" s="81">
        <v>6184</v>
      </c>
      <c r="AC518" s="81">
        <v>0</v>
      </c>
      <c r="AD518" s="81">
        <v>1.5790821231933521</v>
      </c>
      <c r="AE518" s="82"/>
      <c r="AF518" s="81">
        <v>31311630.1866013</v>
      </c>
      <c r="AG518" s="81">
        <v>367005.47153845237</v>
      </c>
      <c r="AH518" s="81">
        <v>130183.5270210568</v>
      </c>
      <c r="AI518" s="81">
        <v>10206933.65824569</v>
      </c>
      <c r="AJ518" s="81">
        <v>11675201.204871776</v>
      </c>
      <c r="AK518" s="81">
        <v>0</v>
      </c>
      <c r="AL518" s="81">
        <v>0</v>
      </c>
      <c r="AM518" s="81">
        <v>842214.24687292438</v>
      </c>
      <c r="AN518" s="81">
        <v>0</v>
      </c>
      <c r="AO518" s="81">
        <v>0</v>
      </c>
      <c r="AP518" s="82"/>
      <c r="AQ518" s="81">
        <v>136</v>
      </c>
      <c r="AR518" s="81">
        <v>30</v>
      </c>
      <c r="AS518" s="81">
        <v>0</v>
      </c>
      <c r="AT518" s="81">
        <v>1</v>
      </c>
      <c r="AU518" s="81">
        <v>0</v>
      </c>
      <c r="AV518" s="81">
        <v>0</v>
      </c>
      <c r="AW518" s="81" t="s">
        <v>564</v>
      </c>
      <c r="AX518" s="82"/>
      <c r="AY518" s="81">
        <v>622.00000000000011</v>
      </c>
      <c r="AZ518" s="81">
        <v>2796.8</v>
      </c>
      <c r="BA518" s="81">
        <v>0</v>
      </c>
      <c r="BB518" s="81">
        <v>630</v>
      </c>
      <c r="BC518" s="81">
        <v>0</v>
      </c>
      <c r="BD518" s="81">
        <v>0</v>
      </c>
      <c r="BE518" s="81" t="s">
        <v>564</v>
      </c>
      <c r="BF518" s="82"/>
      <c r="BG518" s="81">
        <v>0</v>
      </c>
      <c r="BH518" s="81">
        <v>3.7850000000000001</v>
      </c>
      <c r="BI518" s="81">
        <v>108.746</v>
      </c>
      <c r="BJ518" s="81">
        <v>0</v>
      </c>
      <c r="BK518" s="81">
        <v>0</v>
      </c>
      <c r="BL518" s="81">
        <v>0</v>
      </c>
      <c r="BM518" s="82"/>
      <c r="BN518" s="81">
        <v>0</v>
      </c>
      <c r="BO518" s="81">
        <v>1</v>
      </c>
      <c r="BP518" s="81">
        <v>2</v>
      </c>
      <c r="BQ518" s="81">
        <v>0</v>
      </c>
      <c r="BR518" s="81">
        <v>0</v>
      </c>
      <c r="BS518" s="81">
        <v>0</v>
      </c>
      <c r="BT518"/>
      <c r="BU518" s="80">
        <v>112.53100000000001</v>
      </c>
      <c r="BV518" s="80">
        <v>0</v>
      </c>
      <c r="BW518" s="80">
        <v>0</v>
      </c>
      <c r="BX518" s="80">
        <v>0</v>
      </c>
      <c r="BY518" s="80">
        <v>0</v>
      </c>
      <c r="BZ518" s="80">
        <v>0</v>
      </c>
      <c r="CA518" s="80">
        <v>0</v>
      </c>
      <c r="CB518" s="80">
        <v>0</v>
      </c>
      <c r="CC518" s="80">
        <v>0</v>
      </c>
    </row>
    <row r="519" spans="1:81">
      <c r="A519" s="80" t="s">
        <v>2423</v>
      </c>
      <c r="B519" s="80">
        <v>255</v>
      </c>
      <c r="C519" s="80">
        <v>17</v>
      </c>
      <c r="D519" s="80">
        <v>15</v>
      </c>
      <c r="E519" s="80">
        <v>2020</v>
      </c>
      <c r="F519" s="80" t="s">
        <v>218</v>
      </c>
      <c r="G519" s="80" t="s">
        <v>2406</v>
      </c>
      <c r="H519" s="80" t="s">
        <v>2407</v>
      </c>
      <c r="I519" s="177"/>
      <c r="J519" s="81">
        <v>21.36798348995201</v>
      </c>
      <c r="K519" s="81">
        <v>0.44956269110387392</v>
      </c>
      <c r="L519" s="81">
        <v>2.1578055570020864</v>
      </c>
      <c r="M519" s="81">
        <v>6.3762422325168044</v>
      </c>
      <c r="N519" s="81">
        <v>7.0729300057702815</v>
      </c>
      <c r="O519" s="81">
        <v>5.7964551334945567</v>
      </c>
      <c r="P519" s="81">
        <v>5.3501313348998796</v>
      </c>
      <c r="Q519" s="81">
        <v>0.36362587587890532</v>
      </c>
      <c r="R519" s="81">
        <v>0</v>
      </c>
      <c r="S519" s="81">
        <v>1.298890241334826</v>
      </c>
      <c r="T519" s="82"/>
      <c r="U519" s="81">
        <v>3456200</v>
      </c>
      <c r="V519" s="81">
        <v>216</v>
      </c>
      <c r="W519" s="81">
        <v>37</v>
      </c>
      <c r="X519" s="81">
        <v>1644</v>
      </c>
      <c r="Y519" s="81">
        <v>1977</v>
      </c>
      <c r="Z519" s="81">
        <v>4142</v>
      </c>
      <c r="AA519" s="81">
        <v>1207</v>
      </c>
      <c r="AB519" s="81">
        <v>6167</v>
      </c>
      <c r="AC519" s="81">
        <v>0</v>
      </c>
      <c r="AD519" s="81">
        <v>1.298890241334826</v>
      </c>
      <c r="AE519" s="82"/>
      <c r="AF519" s="81">
        <v>31118433.07733871</v>
      </c>
      <c r="AG519" s="81">
        <v>318191.53501453338</v>
      </c>
      <c r="AH519" s="81">
        <v>227144.10946203285</v>
      </c>
      <c r="AI519" s="81">
        <v>10112451.230261441</v>
      </c>
      <c r="AJ519" s="81">
        <v>11765375.718223915</v>
      </c>
      <c r="AK519" s="81"/>
      <c r="AL519" s="81"/>
      <c r="AM519" s="81">
        <v>804862.01679905795</v>
      </c>
      <c r="AN519" s="81"/>
      <c r="AO519" s="81"/>
      <c r="AP519" s="82"/>
      <c r="AQ519" s="81">
        <v>149</v>
      </c>
      <c r="AR519" s="81">
        <v>33</v>
      </c>
      <c r="AS519" s="81">
        <v>0</v>
      </c>
      <c r="AT519" s="81">
        <v>1</v>
      </c>
      <c r="AU519" s="81">
        <v>0</v>
      </c>
      <c r="AV519" s="81">
        <v>0</v>
      </c>
      <c r="AW519" s="81">
        <v>0</v>
      </c>
      <c r="AX519" s="82"/>
      <c r="AY519" s="81">
        <v>682.80000000000007</v>
      </c>
      <c r="AZ519" s="81">
        <v>3286.3</v>
      </c>
      <c r="BA519" s="81">
        <v>0</v>
      </c>
      <c r="BB519" s="81">
        <v>630</v>
      </c>
      <c r="BC519" s="81">
        <v>0</v>
      </c>
      <c r="BD519" s="81">
        <v>0</v>
      </c>
      <c r="BE519" s="81">
        <v>0</v>
      </c>
      <c r="BF519" s="82"/>
      <c r="BG519" s="81">
        <v>0</v>
      </c>
      <c r="BH519" s="81">
        <v>0</v>
      </c>
      <c r="BI519" s="81">
        <v>112.155</v>
      </c>
      <c r="BJ519" s="81">
        <v>0</v>
      </c>
      <c r="BK519" s="81">
        <v>0</v>
      </c>
      <c r="BL519" s="81">
        <v>0</v>
      </c>
      <c r="BM519" s="82"/>
      <c r="BN519" s="81">
        <v>0</v>
      </c>
      <c r="BO519" s="81">
        <v>0</v>
      </c>
      <c r="BP519" s="81">
        <v>3</v>
      </c>
      <c r="BQ519" s="81">
        <v>0</v>
      </c>
      <c r="BR519" s="81">
        <v>0</v>
      </c>
      <c r="BS519" s="81">
        <v>0</v>
      </c>
      <c r="BT519"/>
      <c r="BU519" s="80">
        <v>107.29300000000001</v>
      </c>
      <c r="BV519" s="80">
        <v>0</v>
      </c>
      <c r="BW519" s="80">
        <v>0</v>
      </c>
      <c r="BX519" s="80">
        <v>0</v>
      </c>
      <c r="BY519" s="80">
        <v>0</v>
      </c>
      <c r="BZ519" s="80">
        <v>0</v>
      </c>
      <c r="CA519" s="80">
        <v>0</v>
      </c>
      <c r="CB519" s="80">
        <v>4.8620000000000001</v>
      </c>
      <c r="CC519" s="80">
        <v>0</v>
      </c>
    </row>
    <row r="520" spans="1:81">
      <c r="A520" s="80" t="s">
        <v>2424</v>
      </c>
      <c r="B520" s="80">
        <v>255</v>
      </c>
      <c r="C520" s="80">
        <v>18</v>
      </c>
      <c r="D520" s="80">
        <v>15</v>
      </c>
      <c r="E520" s="80">
        <v>2021</v>
      </c>
      <c r="F520" s="80" t="s">
        <v>75</v>
      </c>
      <c r="G520" s="174" t="s">
        <v>2406</v>
      </c>
      <c r="H520" s="80" t="s">
        <v>2407</v>
      </c>
      <c r="I520" s="177"/>
      <c r="J520" s="81">
        <v>31.143732757718631</v>
      </c>
      <c r="K520" s="81">
        <v>0.47654876822283843</v>
      </c>
      <c r="L520" s="81">
        <v>2.1294934967281507</v>
      </c>
      <c r="M520" s="81">
        <v>6.6905194472843279</v>
      </c>
      <c r="N520" s="81">
        <v>7.166419818561204</v>
      </c>
      <c r="O520" s="81">
        <v>5.610319071200216</v>
      </c>
      <c r="P520" s="81">
        <v>5.4816220456074225</v>
      </c>
      <c r="Q520" s="81">
        <v>0.36763165659133817</v>
      </c>
      <c r="R520" s="81">
        <v>0</v>
      </c>
      <c r="S520" s="81">
        <v>1.136051367687219</v>
      </c>
      <c r="T520" s="82"/>
      <c r="U520" s="81">
        <v>4227285</v>
      </c>
      <c r="V520" s="81">
        <v>216</v>
      </c>
      <c r="W520" s="81">
        <v>37</v>
      </c>
      <c r="X520" s="81">
        <v>1644</v>
      </c>
      <c r="Y520" s="81">
        <v>2002</v>
      </c>
      <c r="Z520" s="81">
        <v>4128</v>
      </c>
      <c r="AA520" s="81">
        <v>1206</v>
      </c>
      <c r="AB520" s="81">
        <v>6161</v>
      </c>
      <c r="AC520" s="81">
        <v>0</v>
      </c>
      <c r="AD520" s="81">
        <v>1.136051367687219</v>
      </c>
      <c r="AE520" s="82"/>
      <c r="AF520" s="81">
        <v>47343344.843149371</v>
      </c>
      <c r="AG520" s="81">
        <v>335828.33362783073</v>
      </c>
      <c r="AH520" s="81">
        <v>211677.80001518416</v>
      </c>
      <c r="AI520" s="81">
        <v>10571692.181220265</v>
      </c>
      <c r="AJ520" s="81">
        <v>11543056.407620639</v>
      </c>
      <c r="AK520" s="81">
        <v>0</v>
      </c>
      <c r="AL520" s="81">
        <v>0</v>
      </c>
      <c r="AM520" s="81">
        <v>808716.81278387376</v>
      </c>
      <c r="AN520" s="81">
        <v>0</v>
      </c>
      <c r="AO520" s="81">
        <v>0</v>
      </c>
      <c r="AP520" s="82"/>
      <c r="AQ520" s="81">
        <v>156</v>
      </c>
      <c r="AR520" s="81">
        <v>33</v>
      </c>
      <c r="AS520" s="81">
        <v>0</v>
      </c>
      <c r="AT520" s="81">
        <v>1</v>
      </c>
      <c r="AU520" s="81">
        <v>0</v>
      </c>
      <c r="AV520" s="81">
        <v>0</v>
      </c>
      <c r="AW520" s="81"/>
      <c r="AX520" s="82"/>
      <c r="AY520" s="81">
        <v>720</v>
      </c>
      <c r="AZ520" s="81">
        <v>3286.3</v>
      </c>
      <c r="BA520" s="81">
        <v>0</v>
      </c>
      <c r="BB520" s="81">
        <v>630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2425</v>
      </c>
      <c r="B521" s="80">
        <v>255</v>
      </c>
      <c r="C521" s="80">
        <v>19</v>
      </c>
      <c r="D521" s="80">
        <v>15</v>
      </c>
      <c r="E521" s="80">
        <v>2022</v>
      </c>
      <c r="F521" s="80" t="s">
        <v>568</v>
      </c>
      <c r="G521" s="174" t="s">
        <v>2406</v>
      </c>
      <c r="H521" s="80" t="s">
        <v>2407</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167</v>
      </c>
      <c r="AR521" s="81">
        <v>33</v>
      </c>
      <c r="AS521" s="81">
        <v>0</v>
      </c>
      <c r="AT521" s="81">
        <v>1</v>
      </c>
      <c r="AU521" s="81">
        <v>0</v>
      </c>
      <c r="AV521" s="81">
        <v>0</v>
      </c>
      <c r="AW521" s="81"/>
      <c r="AX521" s="82"/>
      <c r="AY521" s="81">
        <v>786.99999999999977</v>
      </c>
      <c r="AZ521" s="81">
        <v>3286.3</v>
      </c>
      <c r="BA521" s="81">
        <v>0</v>
      </c>
      <c r="BB521" s="81">
        <v>630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2426</v>
      </c>
      <c r="B522" s="80">
        <v>477</v>
      </c>
      <c r="C522" s="80">
        <v>1</v>
      </c>
      <c r="D522" s="80">
        <v>29</v>
      </c>
      <c r="E522" s="80">
        <v>1990</v>
      </c>
      <c r="F522" s="80" t="s">
        <v>562</v>
      </c>
      <c r="G522" s="80" t="s">
        <v>2427</v>
      </c>
      <c r="H522" s="80" t="s">
        <v>2428</v>
      </c>
      <c r="I522" s="177"/>
      <c r="J522" s="81">
        <v>26.954322745921427</v>
      </c>
      <c r="K522" s="81">
        <v>1.6702096927524794</v>
      </c>
      <c r="L522" s="81">
        <v>0.38361501924205077</v>
      </c>
      <c r="M522" s="81">
        <v>5.3722886209540244</v>
      </c>
      <c r="N522" s="81">
        <v>9.8217244470013103</v>
      </c>
      <c r="O522" s="81">
        <v>6.3990400468687421</v>
      </c>
      <c r="P522" s="81">
        <v>7.7096971710124524</v>
      </c>
      <c r="Q522" s="81">
        <v>0.56902295921025481</v>
      </c>
      <c r="R522" s="81">
        <v>0</v>
      </c>
      <c r="S522" s="81">
        <v>0.45168255002272595</v>
      </c>
      <c r="T522" s="82"/>
      <c r="U522" s="81">
        <v>2176450</v>
      </c>
      <c r="V522" s="81">
        <v>485</v>
      </c>
      <c r="W522" s="81">
        <v>4</v>
      </c>
      <c r="X522" s="81">
        <v>1985</v>
      </c>
      <c r="Y522" s="81">
        <v>2985</v>
      </c>
      <c r="Z522" s="81">
        <v>2632</v>
      </c>
      <c r="AA522" s="81">
        <v>1872</v>
      </c>
      <c r="AB522" s="81">
        <v>9239</v>
      </c>
      <c r="AC522" s="81">
        <v>0</v>
      </c>
      <c r="AD522" s="81">
        <v>0.45168255002272595</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2429</v>
      </c>
      <c r="B523" s="80">
        <v>478</v>
      </c>
      <c r="C523" s="80">
        <v>2</v>
      </c>
      <c r="D523" s="80">
        <v>29</v>
      </c>
      <c r="E523" s="80">
        <v>2005</v>
      </c>
      <c r="F523" s="80" t="s">
        <v>565</v>
      </c>
      <c r="G523" s="80" t="s">
        <v>2427</v>
      </c>
      <c r="H523" s="80" t="s">
        <v>2428</v>
      </c>
      <c r="I523" s="177"/>
      <c r="J523" s="81">
        <v>37.696435189584996</v>
      </c>
      <c r="K523" s="81">
        <v>0.55896139544080481</v>
      </c>
      <c r="L523" s="81">
        <v>0</v>
      </c>
      <c r="M523" s="81">
        <v>6.9384485026314229</v>
      </c>
      <c r="N523" s="81">
        <v>10.720086831004519</v>
      </c>
      <c r="O523" s="81">
        <v>8.679190376220868</v>
      </c>
      <c r="P523" s="81">
        <v>6.260686067502605</v>
      </c>
      <c r="Q523" s="81">
        <v>0.47485331132213771</v>
      </c>
      <c r="R523" s="81">
        <v>0</v>
      </c>
      <c r="S523" s="81">
        <v>0.43805708705777108</v>
      </c>
      <c r="T523" s="82"/>
      <c r="U523" s="81">
        <v>3826232</v>
      </c>
      <c r="V523" s="81">
        <v>237</v>
      </c>
      <c r="W523" s="81">
        <v>0</v>
      </c>
      <c r="X523" s="81">
        <v>1394</v>
      </c>
      <c r="Y523" s="81">
        <v>3032</v>
      </c>
      <c r="Z523" s="81">
        <v>4131</v>
      </c>
      <c r="AA523" s="81">
        <v>1245</v>
      </c>
      <c r="AB523" s="81">
        <v>8060</v>
      </c>
      <c r="AC523" s="81">
        <v>0</v>
      </c>
      <c r="AD523" s="81">
        <v>0.43805708705777108</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2430</v>
      </c>
      <c r="B524" s="80">
        <v>479</v>
      </c>
      <c r="C524" s="80">
        <v>3</v>
      </c>
      <c r="D524" s="80">
        <v>29</v>
      </c>
      <c r="E524" s="80">
        <v>2006</v>
      </c>
      <c r="F524" s="80" t="s">
        <v>566</v>
      </c>
      <c r="G524" s="80" t="s">
        <v>2427</v>
      </c>
      <c r="H524" s="80" t="s">
        <v>2428</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2431</v>
      </c>
      <c r="B525" s="80">
        <v>480</v>
      </c>
      <c r="C525" s="80">
        <v>4</v>
      </c>
      <c r="D525" s="80">
        <v>29</v>
      </c>
      <c r="E525" s="80">
        <v>2007</v>
      </c>
      <c r="F525" s="80" t="s">
        <v>567</v>
      </c>
      <c r="G525" s="80" t="s">
        <v>2427</v>
      </c>
      <c r="H525" s="80" t="s">
        <v>2428</v>
      </c>
      <c r="I525" s="177"/>
      <c r="J525" s="81">
        <v>34.932739690757082</v>
      </c>
      <c r="K525" s="81">
        <v>0.48927205236198995</v>
      </c>
      <c r="L525" s="81">
        <v>0</v>
      </c>
      <c r="M525" s="81">
        <v>6.5186776698668938</v>
      </c>
      <c r="N525" s="81">
        <v>10.987147434012394</v>
      </c>
      <c r="O525" s="81">
        <v>8.3550381094695148</v>
      </c>
      <c r="P525" s="81">
        <v>5.8265181092524623</v>
      </c>
      <c r="Q525" s="81">
        <v>0.48507074284280999</v>
      </c>
      <c r="R525" s="81">
        <v>0</v>
      </c>
      <c r="S525" s="81">
        <v>0.71182135282320802</v>
      </c>
      <c r="T525" s="82"/>
      <c r="U525" s="81">
        <v>5005095</v>
      </c>
      <c r="V525" s="81">
        <v>205</v>
      </c>
      <c r="W525" s="81">
        <v>0</v>
      </c>
      <c r="X525" s="81">
        <v>1652</v>
      </c>
      <c r="Y525" s="81">
        <v>2984</v>
      </c>
      <c r="Z525" s="81">
        <v>4134</v>
      </c>
      <c r="AA525" s="81">
        <v>1141</v>
      </c>
      <c r="AB525" s="81">
        <v>7798</v>
      </c>
      <c r="AC525" s="81">
        <v>0</v>
      </c>
      <c r="AD525" s="81">
        <v>0.71182135282320802</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2432</v>
      </c>
      <c r="B526" s="80">
        <v>481</v>
      </c>
      <c r="C526" s="80">
        <v>5</v>
      </c>
      <c r="D526" s="80">
        <v>29</v>
      </c>
      <c r="E526" s="80">
        <v>2008</v>
      </c>
      <c r="F526" s="80" t="s">
        <v>84</v>
      </c>
      <c r="G526" s="80" t="s">
        <v>2427</v>
      </c>
      <c r="H526" s="80" t="s">
        <v>2428</v>
      </c>
      <c r="I526" s="177"/>
      <c r="J526" s="81">
        <v>35.427771921659151</v>
      </c>
      <c r="K526" s="81">
        <v>0.36283275321245317</v>
      </c>
      <c r="L526" s="81">
        <v>0</v>
      </c>
      <c r="M526" s="81">
        <v>7.0452055380976866</v>
      </c>
      <c r="N526" s="81">
        <v>9.4059007051905095</v>
      </c>
      <c r="O526" s="81">
        <v>8.1322626235798126</v>
      </c>
      <c r="P526" s="81">
        <v>5.46793088548523</v>
      </c>
      <c r="Q526" s="81">
        <v>0.47404649830913781</v>
      </c>
      <c r="R526" s="81">
        <v>0</v>
      </c>
      <c r="S526" s="81">
        <v>0.45017752990194432</v>
      </c>
      <c r="T526" s="82"/>
      <c r="U526" s="81">
        <v>4797579</v>
      </c>
      <c r="V526" s="81">
        <v>205</v>
      </c>
      <c r="W526" s="81">
        <v>0</v>
      </c>
      <c r="X526" s="81">
        <v>1652</v>
      </c>
      <c r="Y526" s="81">
        <v>2979</v>
      </c>
      <c r="Z526" s="81">
        <v>4165</v>
      </c>
      <c r="AA526" s="81">
        <v>1072</v>
      </c>
      <c r="AB526" s="81">
        <v>7746</v>
      </c>
      <c r="AC526" s="81">
        <v>0</v>
      </c>
      <c r="AD526" s="81">
        <v>0.45017752990194432</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2433</v>
      </c>
      <c r="B527" s="80">
        <v>482</v>
      </c>
      <c r="C527" s="80">
        <v>6</v>
      </c>
      <c r="D527" s="80">
        <v>29</v>
      </c>
      <c r="E527" s="80">
        <v>2009</v>
      </c>
      <c r="F527" s="80" t="s">
        <v>85</v>
      </c>
      <c r="G527" s="80" t="s">
        <v>2427</v>
      </c>
      <c r="H527" s="80" t="s">
        <v>2428</v>
      </c>
      <c r="I527" s="177"/>
      <c r="J527" s="81">
        <v>24.908819175321877</v>
      </c>
      <c r="K527" s="81">
        <v>0.34529901630612025</v>
      </c>
      <c r="L527" s="81">
        <v>0.4505788690506381</v>
      </c>
      <c r="M527" s="81">
        <v>6.835199923498581</v>
      </c>
      <c r="N527" s="81">
        <v>9.1703550416430648</v>
      </c>
      <c r="O527" s="81">
        <v>8.2053404392556164</v>
      </c>
      <c r="P527" s="81">
        <v>5.1473213260006156</v>
      </c>
      <c r="Q527" s="81">
        <v>0.4426583666752526</v>
      </c>
      <c r="R527" s="81">
        <v>0</v>
      </c>
      <c r="S527" s="81">
        <v>0.46591857444345802</v>
      </c>
      <c r="T527" s="82"/>
      <c r="U527" s="81">
        <v>3009080</v>
      </c>
      <c r="V527" s="81">
        <v>193</v>
      </c>
      <c r="W527" s="81">
        <v>7</v>
      </c>
      <c r="X527" s="81">
        <v>1561</v>
      </c>
      <c r="Y527" s="81">
        <v>2957</v>
      </c>
      <c r="Z527" s="81">
        <v>4148</v>
      </c>
      <c r="AA527" s="81">
        <v>1036</v>
      </c>
      <c r="AB527" s="81">
        <v>7593</v>
      </c>
      <c r="AC527" s="81">
        <v>0</v>
      </c>
      <c r="AD527" s="81">
        <v>0.46591857444345802</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40.340999999999994</v>
      </c>
      <c r="BJ527" s="81">
        <v>0</v>
      </c>
      <c r="BK527" s="81">
        <v>0</v>
      </c>
      <c r="BL527" s="81">
        <v>0</v>
      </c>
      <c r="BM527" s="82"/>
      <c r="BN527" s="81">
        <v>0</v>
      </c>
      <c r="BO527" s="81">
        <v>0</v>
      </c>
      <c r="BP527" s="81">
        <v>3</v>
      </c>
      <c r="BQ527" s="81">
        <v>0</v>
      </c>
      <c r="BR527" s="81">
        <v>0</v>
      </c>
      <c r="BS527" s="81">
        <v>0</v>
      </c>
      <c r="BT527"/>
      <c r="BU527" s="80"/>
      <c r="BV527" s="80"/>
      <c r="BW527" s="80"/>
      <c r="BX527" s="80"/>
      <c r="BY527" s="80"/>
      <c r="BZ527" s="80"/>
      <c r="CA527" s="80"/>
      <c r="CB527" s="80"/>
      <c r="CC527" s="80"/>
    </row>
    <row r="528" spans="1:81">
      <c r="A528" s="80" t="s">
        <v>2434</v>
      </c>
      <c r="B528" s="80">
        <v>483</v>
      </c>
      <c r="C528" s="80">
        <v>7</v>
      </c>
      <c r="D528" s="80">
        <v>29</v>
      </c>
      <c r="E528" s="80">
        <v>2010</v>
      </c>
      <c r="F528" s="80" t="s">
        <v>86</v>
      </c>
      <c r="G528" s="80" t="s">
        <v>2427</v>
      </c>
      <c r="H528" s="80" t="s">
        <v>2428</v>
      </c>
      <c r="I528" s="177"/>
      <c r="J528" s="81">
        <v>32.772676525390175</v>
      </c>
      <c r="K528" s="81">
        <v>0.37493231700649365</v>
      </c>
      <c r="L528" s="81">
        <v>0.4282119438058431</v>
      </c>
      <c r="M528" s="81">
        <v>7.1918076106259026</v>
      </c>
      <c r="N528" s="81">
        <v>10.336706633821896</v>
      </c>
      <c r="O528" s="81">
        <v>8.169357217741279</v>
      </c>
      <c r="P528" s="81">
        <v>5.0549499744819997</v>
      </c>
      <c r="Q528" s="81">
        <v>0.45034710704288305</v>
      </c>
      <c r="R528" s="81">
        <v>0</v>
      </c>
      <c r="S528" s="81">
        <v>0.66551679081401072</v>
      </c>
      <c r="T528" s="82"/>
      <c r="U528" s="81">
        <v>4346537</v>
      </c>
      <c r="V528" s="81">
        <v>193</v>
      </c>
      <c r="W528" s="81">
        <v>7</v>
      </c>
      <c r="X528" s="81">
        <v>1561</v>
      </c>
      <c r="Y528" s="81">
        <v>2925</v>
      </c>
      <c r="Z528" s="81">
        <v>4149</v>
      </c>
      <c r="AA528" s="81">
        <v>992</v>
      </c>
      <c r="AB528" s="81">
        <v>7402</v>
      </c>
      <c r="AC528" s="81">
        <v>0</v>
      </c>
      <c r="AD528" s="81">
        <v>0.66551679081401072</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41.677</v>
      </c>
      <c r="BJ528" s="81">
        <v>0</v>
      </c>
      <c r="BK528" s="81">
        <v>0</v>
      </c>
      <c r="BL528" s="81">
        <v>0</v>
      </c>
      <c r="BM528" s="82"/>
      <c r="BN528" s="81">
        <v>0</v>
      </c>
      <c r="BO528" s="81">
        <v>0</v>
      </c>
      <c r="BP528" s="81">
        <v>3</v>
      </c>
      <c r="BQ528" s="81">
        <v>0</v>
      </c>
      <c r="BR528" s="81">
        <v>0</v>
      </c>
      <c r="BS528" s="81">
        <v>0</v>
      </c>
      <c r="BT528"/>
      <c r="BU528" s="80">
        <v>41.677</v>
      </c>
      <c r="BV528" s="80">
        <v>0</v>
      </c>
      <c r="BW528" s="80">
        <v>0</v>
      </c>
      <c r="BX528" s="80">
        <v>0</v>
      </c>
      <c r="BY528" s="80">
        <v>0</v>
      </c>
      <c r="BZ528" s="80">
        <v>0</v>
      </c>
      <c r="CA528" s="80">
        <v>0</v>
      </c>
      <c r="CB528" s="80">
        <v>0</v>
      </c>
      <c r="CC528" s="80">
        <v>0</v>
      </c>
    </row>
    <row r="529" spans="1:81">
      <c r="A529" s="80" t="s">
        <v>2435</v>
      </c>
      <c r="B529" s="80">
        <v>484</v>
      </c>
      <c r="C529" s="80">
        <v>8</v>
      </c>
      <c r="D529" s="80">
        <v>29</v>
      </c>
      <c r="E529" s="80">
        <v>2011</v>
      </c>
      <c r="F529" s="80" t="s">
        <v>87</v>
      </c>
      <c r="G529" s="80" t="s">
        <v>2427</v>
      </c>
      <c r="H529" s="80" t="s">
        <v>2428</v>
      </c>
      <c r="I529" s="177"/>
      <c r="J529" s="81">
        <v>36.556631539660764</v>
      </c>
      <c r="K529" s="81">
        <v>0.50095742139786004</v>
      </c>
      <c r="L529" s="81">
        <v>0.30591055844909321</v>
      </c>
      <c r="M529" s="81">
        <v>8.5780148201555129</v>
      </c>
      <c r="N529" s="81">
        <v>13.078591212200235</v>
      </c>
      <c r="O529" s="81">
        <v>7.9975787822057747</v>
      </c>
      <c r="P529" s="81">
        <v>4.7802099290387536</v>
      </c>
      <c r="Q529" s="81">
        <v>0.51328420154977417</v>
      </c>
      <c r="R529" s="81">
        <v>0</v>
      </c>
      <c r="S529" s="81">
        <v>0.55223913223423771</v>
      </c>
      <c r="T529" s="82"/>
      <c r="U529" s="81">
        <v>3727840</v>
      </c>
      <c r="V529" s="81">
        <v>193</v>
      </c>
      <c r="W529" s="81">
        <v>7</v>
      </c>
      <c r="X529" s="81">
        <v>1561</v>
      </c>
      <c r="Y529" s="81">
        <v>2908</v>
      </c>
      <c r="Z529" s="81">
        <v>4150</v>
      </c>
      <c r="AA529" s="81">
        <v>966</v>
      </c>
      <c r="AB529" s="81">
        <v>7314</v>
      </c>
      <c r="AC529" s="81">
        <v>0</v>
      </c>
      <c r="AD529" s="81">
        <v>0.55223913223423771</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38.043999999999997</v>
      </c>
      <c r="BJ529" s="81">
        <v>0</v>
      </c>
      <c r="BK529" s="81">
        <v>0</v>
      </c>
      <c r="BL529" s="81">
        <v>0</v>
      </c>
      <c r="BM529" s="82"/>
      <c r="BN529" s="81">
        <v>0</v>
      </c>
      <c r="BO529" s="81">
        <v>0</v>
      </c>
      <c r="BP529" s="81">
        <v>3</v>
      </c>
      <c r="BQ529" s="81">
        <v>0</v>
      </c>
      <c r="BR529" s="81">
        <v>0</v>
      </c>
      <c r="BS529" s="81">
        <v>0</v>
      </c>
      <c r="BT529"/>
      <c r="BU529" s="80">
        <v>38.043999999999997</v>
      </c>
      <c r="BV529" s="80">
        <v>0</v>
      </c>
      <c r="BW529" s="80">
        <v>0</v>
      </c>
      <c r="BX529" s="80">
        <v>0</v>
      </c>
      <c r="BY529" s="80">
        <v>0</v>
      </c>
      <c r="BZ529" s="80">
        <v>0</v>
      </c>
      <c r="CA529" s="80">
        <v>0</v>
      </c>
      <c r="CB529" s="80">
        <v>0</v>
      </c>
      <c r="CC529" s="80">
        <v>0</v>
      </c>
    </row>
    <row r="530" spans="1:81">
      <c r="A530" s="80" t="s">
        <v>2436</v>
      </c>
      <c r="B530" s="80">
        <v>485</v>
      </c>
      <c r="C530" s="80">
        <v>9</v>
      </c>
      <c r="D530" s="80">
        <v>29</v>
      </c>
      <c r="E530" s="80">
        <v>2012</v>
      </c>
      <c r="F530" s="80" t="s">
        <v>88</v>
      </c>
      <c r="G530" s="80" t="s">
        <v>2427</v>
      </c>
      <c r="H530" s="80" t="s">
        <v>2428</v>
      </c>
      <c r="I530" s="177"/>
      <c r="J530" s="81">
        <v>36.469647563056498</v>
      </c>
      <c r="K530" s="81">
        <v>0.48556786793254708</v>
      </c>
      <c r="L530" s="81">
        <v>0.3070833762547317</v>
      </c>
      <c r="M530" s="81">
        <v>9.9566994175051953</v>
      </c>
      <c r="N530" s="81">
        <v>13.381584452469747</v>
      </c>
      <c r="O530" s="81">
        <v>8.0053869100902038</v>
      </c>
      <c r="P530" s="81">
        <v>4.563553525031586</v>
      </c>
      <c r="Q530" s="81">
        <v>0.54783514542777478</v>
      </c>
      <c r="R530" s="81">
        <v>0</v>
      </c>
      <c r="S530" s="81">
        <v>0.56726093567686597</v>
      </c>
      <c r="T530" s="82"/>
      <c r="U530" s="81">
        <v>3763091</v>
      </c>
      <c r="V530" s="81">
        <v>193</v>
      </c>
      <c r="W530" s="81">
        <v>7</v>
      </c>
      <c r="X530" s="81">
        <v>1561</v>
      </c>
      <c r="Y530" s="81">
        <v>2871</v>
      </c>
      <c r="Z530" s="81">
        <v>4187</v>
      </c>
      <c r="AA530" s="81">
        <v>917</v>
      </c>
      <c r="AB530" s="81">
        <v>7185</v>
      </c>
      <c r="AC530" s="81">
        <v>0</v>
      </c>
      <c r="AD530" s="81">
        <v>0.56726093567686597</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42.92</v>
      </c>
      <c r="BJ530" s="81">
        <v>0</v>
      </c>
      <c r="BK530" s="81">
        <v>0</v>
      </c>
      <c r="BL530" s="81">
        <v>0</v>
      </c>
      <c r="BM530" s="82"/>
      <c r="BN530" s="81">
        <v>0</v>
      </c>
      <c r="BO530" s="81">
        <v>0</v>
      </c>
      <c r="BP530" s="81">
        <v>3</v>
      </c>
      <c r="BQ530" s="81">
        <v>0</v>
      </c>
      <c r="BR530" s="81">
        <v>0</v>
      </c>
      <c r="BS530" s="81">
        <v>0</v>
      </c>
      <c r="BT530"/>
      <c r="BU530" s="80">
        <v>42.92</v>
      </c>
      <c r="BV530" s="80">
        <v>0</v>
      </c>
      <c r="BW530" s="80">
        <v>0</v>
      </c>
      <c r="BX530" s="80">
        <v>0</v>
      </c>
      <c r="BY530" s="80">
        <v>0</v>
      </c>
      <c r="BZ530" s="80">
        <v>0</v>
      </c>
      <c r="CA530" s="80">
        <v>0</v>
      </c>
      <c r="CB530" s="80">
        <v>0</v>
      </c>
      <c r="CC530" s="80">
        <v>0</v>
      </c>
    </row>
    <row r="531" spans="1:81">
      <c r="A531" s="80" t="s">
        <v>2437</v>
      </c>
      <c r="B531" s="80">
        <v>486</v>
      </c>
      <c r="C531" s="80">
        <v>10</v>
      </c>
      <c r="D531" s="80">
        <v>29</v>
      </c>
      <c r="E531" s="80">
        <v>2013</v>
      </c>
      <c r="F531" s="80" t="s">
        <v>89</v>
      </c>
      <c r="G531" s="80" t="s">
        <v>2427</v>
      </c>
      <c r="H531" s="80" t="s">
        <v>2428</v>
      </c>
      <c r="I531" s="177"/>
      <c r="J531" s="81">
        <v>40.486079701441561</v>
      </c>
      <c r="K531" s="81">
        <v>0.40152833167181889</v>
      </c>
      <c r="L531" s="81">
        <v>0.24314992755910714</v>
      </c>
      <c r="M531" s="81">
        <v>10.702306212780138</v>
      </c>
      <c r="N531" s="81">
        <v>15.049642584897239</v>
      </c>
      <c r="O531" s="81">
        <v>7.6833701504587246</v>
      </c>
      <c r="P531" s="81">
        <v>4.4758458663767247</v>
      </c>
      <c r="Q531" s="81">
        <v>0.55286487311355736</v>
      </c>
      <c r="R531" s="81">
        <v>0</v>
      </c>
      <c r="S531" s="81">
        <v>0.51922858594293297</v>
      </c>
      <c r="T531" s="82"/>
      <c r="U531" s="81">
        <v>3657349</v>
      </c>
      <c r="V531" s="81">
        <v>193</v>
      </c>
      <c r="W531" s="81">
        <v>7</v>
      </c>
      <c r="X531" s="81">
        <v>1561</v>
      </c>
      <c r="Y531" s="81">
        <v>2859</v>
      </c>
      <c r="Z531" s="81">
        <v>4198</v>
      </c>
      <c r="AA531" s="81">
        <v>896</v>
      </c>
      <c r="AB531" s="81">
        <v>7147</v>
      </c>
      <c r="AC531" s="81">
        <v>0</v>
      </c>
      <c r="AD531" s="81">
        <v>0.51922858594293297</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64.465000000000003</v>
      </c>
      <c r="BJ531" s="81">
        <v>0</v>
      </c>
      <c r="BK531" s="81">
        <v>0</v>
      </c>
      <c r="BL531" s="81">
        <v>0</v>
      </c>
      <c r="BM531" s="82"/>
      <c r="BN531" s="81">
        <v>0</v>
      </c>
      <c r="BO531" s="81">
        <v>0</v>
      </c>
      <c r="BP531" s="81">
        <v>4</v>
      </c>
      <c r="BQ531" s="81">
        <v>0</v>
      </c>
      <c r="BR531" s="81">
        <v>0</v>
      </c>
      <c r="BS531" s="81">
        <v>0</v>
      </c>
      <c r="BT531"/>
      <c r="BU531" s="80">
        <v>64.465000000000003</v>
      </c>
      <c r="BV531" s="80">
        <v>0</v>
      </c>
      <c r="BW531" s="80">
        <v>0</v>
      </c>
      <c r="BX531" s="80">
        <v>0</v>
      </c>
      <c r="BY531" s="80">
        <v>0</v>
      </c>
      <c r="BZ531" s="80">
        <v>0</v>
      </c>
      <c r="CA531" s="80">
        <v>0</v>
      </c>
      <c r="CB531" s="80">
        <v>0</v>
      </c>
      <c r="CC531" s="80">
        <v>0</v>
      </c>
    </row>
    <row r="532" spans="1:81">
      <c r="A532" s="80" t="s">
        <v>2438</v>
      </c>
      <c r="B532" s="80">
        <v>487</v>
      </c>
      <c r="C532" s="80">
        <v>11</v>
      </c>
      <c r="D532" s="80">
        <v>29</v>
      </c>
      <c r="E532" s="80">
        <v>2014</v>
      </c>
      <c r="F532" s="80" t="s">
        <v>90</v>
      </c>
      <c r="G532" s="80" t="s">
        <v>2427</v>
      </c>
      <c r="H532" s="80" t="s">
        <v>2428</v>
      </c>
      <c r="I532" s="177"/>
      <c r="J532" s="81">
        <v>41.86018397113066</v>
      </c>
      <c r="K532" s="81">
        <v>0.44139544164248978</v>
      </c>
      <c r="L532" s="81">
        <v>1.918778342443737</v>
      </c>
      <c r="M532" s="81">
        <v>9.1764366315079009</v>
      </c>
      <c r="N532" s="81">
        <v>13.191539113317326</v>
      </c>
      <c r="O532" s="81">
        <v>7.2743311631167735</v>
      </c>
      <c r="P532" s="81">
        <v>4.4589543605825517</v>
      </c>
      <c r="Q532" s="81">
        <v>0.52191360419580035</v>
      </c>
      <c r="R532" s="81">
        <v>0</v>
      </c>
      <c r="S532" s="81">
        <v>0.46768238816935009</v>
      </c>
      <c r="T532" s="82"/>
      <c r="U532" s="81">
        <v>3985303</v>
      </c>
      <c r="V532" s="81">
        <v>184</v>
      </c>
      <c r="W532" s="81">
        <v>36</v>
      </c>
      <c r="X532" s="81">
        <v>1518</v>
      </c>
      <c r="Y532" s="81">
        <v>2847</v>
      </c>
      <c r="Z532" s="81">
        <v>4186</v>
      </c>
      <c r="AA532" s="81">
        <v>888</v>
      </c>
      <c r="AB532" s="81">
        <v>7032</v>
      </c>
      <c r="AC532" s="81">
        <v>0</v>
      </c>
      <c r="AD532" s="81">
        <v>0.46768238816935009</v>
      </c>
      <c r="AE532" s="82"/>
      <c r="AF532" s="81">
        <v>46857133.015496857</v>
      </c>
      <c r="AG532" s="81">
        <v>345173.21619441261</v>
      </c>
      <c r="AH532" s="81">
        <v>447844.23237245652</v>
      </c>
      <c r="AI532" s="81">
        <v>10798184.208697023</v>
      </c>
      <c r="AJ532" s="81">
        <v>17864436.411029316</v>
      </c>
      <c r="AK532" s="81">
        <v>0</v>
      </c>
      <c r="AL532" s="81">
        <v>0</v>
      </c>
      <c r="AM532" s="81">
        <v>965388.51931234845</v>
      </c>
      <c r="AN532" s="81">
        <v>0</v>
      </c>
      <c r="AO532" s="81">
        <v>0</v>
      </c>
      <c r="AP532" s="82"/>
      <c r="AQ532" s="81">
        <v>201</v>
      </c>
      <c r="AR532" s="81">
        <v>76</v>
      </c>
      <c r="AS532" s="81">
        <v>0</v>
      </c>
      <c r="AT532" s="81">
        <v>0</v>
      </c>
      <c r="AU532" s="81">
        <v>0</v>
      </c>
      <c r="AV532" s="81">
        <v>0</v>
      </c>
      <c r="AW532" s="81" t="s">
        <v>564</v>
      </c>
      <c r="AX532" s="82"/>
      <c r="AY532" s="81">
        <v>896.81000000000006</v>
      </c>
      <c r="AZ532" s="81">
        <v>2504.9</v>
      </c>
      <c r="BA532" s="81">
        <v>0</v>
      </c>
      <c r="BB532" s="81">
        <v>0</v>
      </c>
      <c r="BC532" s="81">
        <v>0</v>
      </c>
      <c r="BD532" s="81">
        <v>0</v>
      </c>
      <c r="BE532" s="81" t="s">
        <v>564</v>
      </c>
      <c r="BF532" s="82"/>
      <c r="BG532" s="81">
        <v>0</v>
      </c>
      <c r="BH532" s="81">
        <v>0</v>
      </c>
      <c r="BI532" s="81">
        <v>62.587000000000003</v>
      </c>
      <c r="BJ532" s="81">
        <v>0</v>
      </c>
      <c r="BK532" s="81">
        <v>0</v>
      </c>
      <c r="BL532" s="81">
        <v>0</v>
      </c>
      <c r="BM532" s="82"/>
      <c r="BN532" s="81">
        <v>0</v>
      </c>
      <c r="BO532" s="81">
        <v>0</v>
      </c>
      <c r="BP532" s="81">
        <v>4</v>
      </c>
      <c r="BQ532" s="81">
        <v>0</v>
      </c>
      <c r="BR532" s="81">
        <v>0</v>
      </c>
      <c r="BS532" s="81">
        <v>0</v>
      </c>
      <c r="BT532"/>
      <c r="BU532" s="80">
        <v>62.587000000000003</v>
      </c>
      <c r="BV532" s="80">
        <v>0</v>
      </c>
      <c r="BW532" s="80">
        <v>0</v>
      </c>
      <c r="BX532" s="80">
        <v>0</v>
      </c>
      <c r="BY532" s="80">
        <v>0</v>
      </c>
      <c r="BZ532" s="80">
        <v>0</v>
      </c>
      <c r="CA532" s="80">
        <v>0</v>
      </c>
      <c r="CB532" s="80">
        <v>0</v>
      </c>
      <c r="CC532" s="80">
        <v>0</v>
      </c>
    </row>
    <row r="533" spans="1:81">
      <c r="A533" s="80" t="s">
        <v>2439</v>
      </c>
      <c r="B533" s="80">
        <v>488</v>
      </c>
      <c r="C533" s="80">
        <v>12</v>
      </c>
      <c r="D533" s="80">
        <v>29</v>
      </c>
      <c r="E533" s="80">
        <v>2015</v>
      </c>
      <c r="F533" s="80" t="s">
        <v>91</v>
      </c>
      <c r="G533" s="80" t="s">
        <v>2427</v>
      </c>
      <c r="H533" s="80" t="s">
        <v>2428</v>
      </c>
      <c r="I533" s="177"/>
      <c r="J533" s="81">
        <v>23.313049949128754</v>
      </c>
      <c r="K533" s="81">
        <v>0.41404699450434496</v>
      </c>
      <c r="L533" s="81">
        <v>2.377143043604987</v>
      </c>
      <c r="M533" s="81">
        <v>7.2232481187471773</v>
      </c>
      <c r="N533" s="81">
        <v>11.644701741791286</v>
      </c>
      <c r="O533" s="81">
        <v>7.1997499663387083</v>
      </c>
      <c r="P533" s="81">
        <v>4.316729160207343</v>
      </c>
      <c r="Q533" s="81">
        <v>0.50395238933736641</v>
      </c>
      <c r="R533" s="81">
        <v>0</v>
      </c>
      <c r="S533" s="81">
        <v>0.86394189645438568</v>
      </c>
      <c r="T533" s="82"/>
      <c r="U533" s="81">
        <v>2698702</v>
      </c>
      <c r="V533" s="81">
        <v>184</v>
      </c>
      <c r="W533" s="81">
        <v>36</v>
      </c>
      <c r="X533" s="81">
        <v>1518</v>
      </c>
      <c r="Y533" s="81">
        <v>2834</v>
      </c>
      <c r="Z533" s="81">
        <v>4183</v>
      </c>
      <c r="AA533" s="81">
        <v>859</v>
      </c>
      <c r="AB533" s="81">
        <v>6936</v>
      </c>
      <c r="AC533" s="81">
        <v>0</v>
      </c>
      <c r="AD533" s="81">
        <v>0.86394189645438568</v>
      </c>
      <c r="AE533" s="82"/>
      <c r="AF533" s="81">
        <v>27111441.866204001</v>
      </c>
      <c r="AG533" s="81">
        <v>317331.40398117696</v>
      </c>
      <c r="AH533" s="81">
        <v>603920.79396001203</v>
      </c>
      <c r="AI533" s="81">
        <v>9890759.2160912808</v>
      </c>
      <c r="AJ533" s="81">
        <v>17809137.399202809</v>
      </c>
      <c r="AK533" s="81">
        <v>0</v>
      </c>
      <c r="AL533" s="81">
        <v>0</v>
      </c>
      <c r="AM533" s="81">
        <v>950549.70457429986</v>
      </c>
      <c r="AN533" s="81">
        <v>0</v>
      </c>
      <c r="AO533" s="81">
        <v>0</v>
      </c>
      <c r="AP533" s="82"/>
      <c r="AQ533" s="81">
        <v>216</v>
      </c>
      <c r="AR533" s="81">
        <v>79</v>
      </c>
      <c r="AS533" s="81">
        <v>0</v>
      </c>
      <c r="AT533" s="81">
        <v>0</v>
      </c>
      <c r="AU533" s="81">
        <v>0</v>
      </c>
      <c r="AV533" s="81">
        <v>0</v>
      </c>
      <c r="AW533" s="81" t="s">
        <v>564</v>
      </c>
      <c r="AX533" s="82"/>
      <c r="AY533" s="81">
        <v>999.01</v>
      </c>
      <c r="AZ533" s="81">
        <v>2604.6</v>
      </c>
      <c r="BA533" s="81">
        <v>0</v>
      </c>
      <c r="BB533" s="81">
        <v>0</v>
      </c>
      <c r="BC533" s="81">
        <v>0</v>
      </c>
      <c r="BD533" s="81">
        <v>0</v>
      </c>
      <c r="BE533" s="81" t="s">
        <v>564</v>
      </c>
      <c r="BF533" s="82"/>
      <c r="BG533" s="81">
        <v>0</v>
      </c>
      <c r="BH533" s="81">
        <v>0</v>
      </c>
      <c r="BI533" s="81">
        <v>58.341999999999999</v>
      </c>
      <c r="BJ533" s="81">
        <v>0</v>
      </c>
      <c r="BK533" s="81">
        <v>0</v>
      </c>
      <c r="BL533" s="81">
        <v>0</v>
      </c>
      <c r="BM533" s="82"/>
      <c r="BN533" s="81">
        <v>0</v>
      </c>
      <c r="BO533" s="81">
        <v>0</v>
      </c>
      <c r="BP533" s="81">
        <v>4</v>
      </c>
      <c r="BQ533" s="81">
        <v>0</v>
      </c>
      <c r="BR533" s="81">
        <v>0</v>
      </c>
      <c r="BS533" s="81">
        <v>0</v>
      </c>
      <c r="BT533"/>
      <c r="BU533" s="80">
        <v>58.341999999999999</v>
      </c>
      <c r="BV533" s="80">
        <v>0</v>
      </c>
      <c r="BW533" s="80">
        <v>0</v>
      </c>
      <c r="BX533" s="80">
        <v>0</v>
      </c>
      <c r="BY533" s="80">
        <v>0</v>
      </c>
      <c r="BZ533" s="80">
        <v>0</v>
      </c>
      <c r="CA533" s="80">
        <v>0</v>
      </c>
      <c r="CB533" s="80">
        <v>0</v>
      </c>
      <c r="CC533" s="80">
        <v>0</v>
      </c>
    </row>
    <row r="534" spans="1:81">
      <c r="A534" s="80" t="s">
        <v>2440</v>
      </c>
      <c r="B534" s="80">
        <v>489</v>
      </c>
      <c r="C534" s="80">
        <v>13</v>
      </c>
      <c r="D534" s="80">
        <v>29</v>
      </c>
      <c r="E534" s="80">
        <v>2016</v>
      </c>
      <c r="F534" s="80" t="s">
        <v>92</v>
      </c>
      <c r="G534" s="80" t="s">
        <v>2427</v>
      </c>
      <c r="H534" s="80" t="s">
        <v>2428</v>
      </c>
      <c r="I534" s="177"/>
      <c r="J534" s="81">
        <v>35.36403280942794</v>
      </c>
      <c r="K534" s="81">
        <v>0.39522472124442032</v>
      </c>
      <c r="L534" s="81">
        <v>3.9243404638607715</v>
      </c>
      <c r="M534" s="81">
        <v>5.9263756297404253</v>
      </c>
      <c r="N534" s="81">
        <v>10.418891062201668</v>
      </c>
      <c r="O534" s="81">
        <v>7.0851155185590677</v>
      </c>
      <c r="P534" s="81">
        <v>4.1687834194240967</v>
      </c>
      <c r="Q534" s="81">
        <v>0.48284054239152835</v>
      </c>
      <c r="R534" s="81">
        <v>0</v>
      </c>
      <c r="S534" s="81">
        <v>0.92778127435766322</v>
      </c>
      <c r="T534" s="82"/>
      <c r="U534" s="81">
        <v>4120782</v>
      </c>
      <c r="V534" s="81">
        <v>184</v>
      </c>
      <c r="W534" s="81">
        <v>36</v>
      </c>
      <c r="X534" s="81">
        <v>1518</v>
      </c>
      <c r="Y534" s="81">
        <v>2835</v>
      </c>
      <c r="Z534" s="81">
        <v>4167</v>
      </c>
      <c r="AA534" s="81">
        <v>858</v>
      </c>
      <c r="AB534" s="81">
        <v>6836</v>
      </c>
      <c r="AC534" s="81">
        <v>0</v>
      </c>
      <c r="AD534" s="81">
        <v>0.92778127435766322</v>
      </c>
      <c r="AE534" s="82"/>
      <c r="AF534" s="81">
        <v>44917025.776608527</v>
      </c>
      <c r="AG534" s="81">
        <v>296906.97452497552</v>
      </c>
      <c r="AH534" s="81">
        <v>4209811.3656821372</v>
      </c>
      <c r="AI534" s="81">
        <v>9440879.0750295855</v>
      </c>
      <c r="AJ534" s="81">
        <v>17631385.54201901</v>
      </c>
      <c r="AK534" s="81">
        <v>0</v>
      </c>
      <c r="AL534" s="81">
        <v>0</v>
      </c>
      <c r="AM534" s="81">
        <v>937572.96079749672</v>
      </c>
      <c r="AN534" s="81">
        <v>0</v>
      </c>
      <c r="AO534" s="81">
        <v>0</v>
      </c>
      <c r="AP534" s="82"/>
      <c r="AQ534" s="81">
        <v>230</v>
      </c>
      <c r="AR534" s="81">
        <v>88</v>
      </c>
      <c r="AS534" s="81">
        <v>0</v>
      </c>
      <c r="AT534" s="81">
        <v>0</v>
      </c>
      <c r="AU534" s="81">
        <v>0</v>
      </c>
      <c r="AV534" s="81">
        <v>0</v>
      </c>
      <c r="AW534" s="81" t="s">
        <v>564</v>
      </c>
      <c r="AX534" s="82"/>
      <c r="AY534" s="81">
        <v>1067.9100000000001</v>
      </c>
      <c r="AZ534" s="81">
        <v>3019.6</v>
      </c>
      <c r="BA534" s="81">
        <v>0</v>
      </c>
      <c r="BB534" s="81">
        <v>0</v>
      </c>
      <c r="BC534" s="81">
        <v>0</v>
      </c>
      <c r="BD534" s="81">
        <v>0</v>
      </c>
      <c r="BE534" s="81" t="s">
        <v>564</v>
      </c>
      <c r="BF534" s="82"/>
      <c r="BG534" s="81">
        <v>0</v>
      </c>
      <c r="BH534" s="81">
        <v>0</v>
      </c>
      <c r="BI534" s="81">
        <v>57.747999999999998</v>
      </c>
      <c r="BJ534" s="81">
        <v>0</v>
      </c>
      <c r="BK534" s="81">
        <v>0</v>
      </c>
      <c r="BL534" s="81">
        <v>0</v>
      </c>
      <c r="BM534" s="82"/>
      <c r="BN534" s="81">
        <v>0</v>
      </c>
      <c r="BO534" s="81">
        <v>0</v>
      </c>
      <c r="BP534" s="81">
        <v>4</v>
      </c>
      <c r="BQ534" s="81">
        <v>0</v>
      </c>
      <c r="BR534" s="81">
        <v>0</v>
      </c>
      <c r="BS534" s="81">
        <v>0</v>
      </c>
      <c r="BT534"/>
      <c r="BU534" s="80">
        <v>57.747999999999998</v>
      </c>
      <c r="BV534" s="80">
        <v>0</v>
      </c>
      <c r="BW534" s="80">
        <v>0</v>
      </c>
      <c r="BX534" s="80">
        <v>0</v>
      </c>
      <c r="BY534" s="80">
        <v>0</v>
      </c>
      <c r="BZ534" s="80">
        <v>0</v>
      </c>
      <c r="CA534" s="80">
        <v>0</v>
      </c>
      <c r="CB534" s="80">
        <v>0</v>
      </c>
      <c r="CC534" s="80">
        <v>0</v>
      </c>
    </row>
    <row r="535" spans="1:81">
      <c r="A535" s="80" t="s">
        <v>2441</v>
      </c>
      <c r="B535" s="80">
        <v>490</v>
      </c>
      <c r="C535" s="80">
        <v>14</v>
      </c>
      <c r="D535" s="80">
        <v>29</v>
      </c>
      <c r="E535" s="80">
        <v>2017</v>
      </c>
      <c r="F535" s="80" t="s">
        <v>71</v>
      </c>
      <c r="G535" s="80" t="s">
        <v>2427</v>
      </c>
      <c r="H535" s="80" t="s">
        <v>2428</v>
      </c>
      <c r="I535" s="177"/>
      <c r="J535" s="81">
        <v>39.598234644126777</v>
      </c>
      <c r="K535" s="81">
        <v>0.38023430989317059</v>
      </c>
      <c r="L535" s="81">
        <v>2.0477395797264784</v>
      </c>
      <c r="M535" s="81">
        <v>5.4970380433990815</v>
      </c>
      <c r="N535" s="81">
        <v>10.389576333381385</v>
      </c>
      <c r="O535" s="81">
        <v>7.0062993491335579</v>
      </c>
      <c r="P535" s="81">
        <v>4.0313329607721151</v>
      </c>
      <c r="Q535" s="81">
        <v>0.45652160385666574</v>
      </c>
      <c r="R535" s="81">
        <v>0</v>
      </c>
      <c r="S535" s="81">
        <v>0.80986713456817305</v>
      </c>
      <c r="T535" s="82"/>
      <c r="U535" s="81">
        <v>4676417</v>
      </c>
      <c r="V535" s="81">
        <v>184</v>
      </c>
      <c r="W535" s="81">
        <v>36</v>
      </c>
      <c r="X535" s="81">
        <v>1518</v>
      </c>
      <c r="Y535" s="81">
        <v>2787</v>
      </c>
      <c r="Z535" s="81">
        <v>4189</v>
      </c>
      <c r="AA535" s="81">
        <v>835</v>
      </c>
      <c r="AB535" s="81">
        <v>6684</v>
      </c>
      <c r="AC535" s="81">
        <v>0</v>
      </c>
      <c r="AD535" s="81">
        <v>0.80986713456817305</v>
      </c>
      <c r="AE535" s="82"/>
      <c r="AF535" s="81">
        <v>53807187.081630342</v>
      </c>
      <c r="AG535" s="81">
        <v>292506.80273484741</v>
      </c>
      <c r="AH535" s="81">
        <v>440468.24906798633</v>
      </c>
      <c r="AI535" s="81">
        <v>9376692.128225049</v>
      </c>
      <c r="AJ535" s="81">
        <v>18495080.051384211</v>
      </c>
      <c r="AK535" s="81">
        <v>0</v>
      </c>
      <c r="AL535" s="81">
        <v>0</v>
      </c>
      <c r="AM535" s="81">
        <v>918160.24046056799</v>
      </c>
      <c r="AN535" s="81">
        <v>0</v>
      </c>
      <c r="AO535" s="81">
        <v>0</v>
      </c>
      <c r="AP535" s="82"/>
      <c r="AQ535" s="81">
        <v>236</v>
      </c>
      <c r="AR535" s="81">
        <v>92</v>
      </c>
      <c r="AS535" s="81">
        <v>0</v>
      </c>
      <c r="AT535" s="81">
        <v>0</v>
      </c>
      <c r="AU535" s="81">
        <v>0</v>
      </c>
      <c r="AV535" s="81">
        <v>0</v>
      </c>
      <c r="AW535" s="81" t="s">
        <v>564</v>
      </c>
      <c r="AX535" s="82"/>
      <c r="AY535" s="81">
        <v>1098.4100000000001</v>
      </c>
      <c r="AZ535" s="81">
        <v>4447.6000000000004</v>
      </c>
      <c r="BA535" s="81">
        <v>0</v>
      </c>
      <c r="BB535" s="81">
        <v>0</v>
      </c>
      <c r="BC535" s="81">
        <v>0</v>
      </c>
      <c r="BD535" s="81">
        <v>0</v>
      </c>
      <c r="BE535" s="81" t="s">
        <v>564</v>
      </c>
      <c r="BF535" s="82"/>
      <c r="BG535" s="81">
        <v>0</v>
      </c>
      <c r="BH535" s="81">
        <v>0</v>
      </c>
      <c r="BI535" s="81">
        <v>56.3</v>
      </c>
      <c r="BJ535" s="81">
        <v>0</v>
      </c>
      <c r="BK535" s="81">
        <v>0</v>
      </c>
      <c r="BL535" s="81">
        <v>0</v>
      </c>
      <c r="BM535" s="82"/>
      <c r="BN535" s="81">
        <v>0</v>
      </c>
      <c r="BO535" s="81">
        <v>0</v>
      </c>
      <c r="BP535" s="81">
        <v>4</v>
      </c>
      <c r="BQ535" s="81">
        <v>0</v>
      </c>
      <c r="BR535" s="81">
        <v>0</v>
      </c>
      <c r="BS535" s="81">
        <v>0</v>
      </c>
      <c r="BT535"/>
      <c r="BU535" s="80">
        <v>56.3</v>
      </c>
      <c r="BV535" s="80">
        <v>0</v>
      </c>
      <c r="BW535" s="80">
        <v>0</v>
      </c>
      <c r="BX535" s="80">
        <v>0</v>
      </c>
      <c r="BY535" s="80">
        <v>0</v>
      </c>
      <c r="BZ535" s="80">
        <v>0</v>
      </c>
      <c r="CA535" s="80">
        <v>0</v>
      </c>
      <c r="CB535" s="80">
        <v>0</v>
      </c>
      <c r="CC535" s="80">
        <v>0</v>
      </c>
    </row>
    <row r="536" spans="1:81">
      <c r="A536" s="80" t="s">
        <v>2442</v>
      </c>
      <c r="B536" s="80">
        <v>491</v>
      </c>
      <c r="C536" s="80">
        <v>15</v>
      </c>
      <c r="D536" s="80">
        <v>29</v>
      </c>
      <c r="E536" s="80">
        <v>2018</v>
      </c>
      <c r="F536" s="80" t="s">
        <v>93</v>
      </c>
      <c r="G536" s="80" t="s">
        <v>2427</v>
      </c>
      <c r="H536" s="80" t="s">
        <v>2428</v>
      </c>
      <c r="I536" s="177"/>
      <c r="J536" s="81">
        <v>31.485860505263378</v>
      </c>
      <c r="K536" s="81">
        <v>0.32994847711836767</v>
      </c>
      <c r="L536" s="81">
        <v>1.9071000576363091</v>
      </c>
      <c r="M536" s="81">
        <v>4.5647608456843178</v>
      </c>
      <c r="N536" s="81">
        <v>6.3548827146071778</v>
      </c>
      <c r="O536" s="81">
        <v>6.8155858297852125</v>
      </c>
      <c r="P536" s="81">
        <v>3.9481851491002842</v>
      </c>
      <c r="Q536" s="81">
        <v>0.41443897275094205</v>
      </c>
      <c r="R536" s="81">
        <v>0</v>
      </c>
      <c r="S536" s="81">
        <v>0.63358944099971015</v>
      </c>
      <c r="T536" s="82"/>
      <c r="U536" s="81">
        <v>4912440</v>
      </c>
      <c r="V536" s="81">
        <v>184</v>
      </c>
      <c r="W536" s="81">
        <v>36</v>
      </c>
      <c r="X536" s="81">
        <v>1518</v>
      </c>
      <c r="Y536" s="81">
        <v>2751</v>
      </c>
      <c r="Z536" s="81">
        <v>4153</v>
      </c>
      <c r="AA536" s="81">
        <v>826</v>
      </c>
      <c r="AB536" s="81">
        <v>6539</v>
      </c>
      <c r="AC536" s="81">
        <v>0</v>
      </c>
      <c r="AD536" s="81">
        <v>0.63358944099971015</v>
      </c>
      <c r="AE536" s="82"/>
      <c r="AF536" s="81">
        <v>49002275.595871672</v>
      </c>
      <c r="AG536" s="81">
        <v>258701.32735316461</v>
      </c>
      <c r="AH536" s="81">
        <v>550758.05779986538</v>
      </c>
      <c r="AI536" s="81">
        <v>8795345.5907617491</v>
      </c>
      <c r="AJ536" s="81">
        <v>15317084.51180521</v>
      </c>
      <c r="AK536" s="81">
        <v>0</v>
      </c>
      <c r="AL536" s="81">
        <v>0</v>
      </c>
      <c r="AM536" s="81">
        <v>900100.61294347188</v>
      </c>
      <c r="AN536" s="81">
        <v>0</v>
      </c>
      <c r="AO536" s="81">
        <v>0</v>
      </c>
      <c r="AP536" s="82"/>
      <c r="AQ536" s="81">
        <v>246</v>
      </c>
      <c r="AR536" s="81">
        <v>100</v>
      </c>
      <c r="AS536" s="81">
        <v>0</v>
      </c>
      <c r="AT536" s="81">
        <v>0</v>
      </c>
      <c r="AU536" s="81">
        <v>0</v>
      </c>
      <c r="AV536" s="81">
        <v>0</v>
      </c>
      <c r="AW536" s="81" t="s">
        <v>564</v>
      </c>
      <c r="AX536" s="82"/>
      <c r="AY536" s="81">
        <v>1158.81</v>
      </c>
      <c r="AZ536" s="81">
        <v>4895.5</v>
      </c>
      <c r="BA536" s="81">
        <v>0</v>
      </c>
      <c r="BB536" s="81">
        <v>0</v>
      </c>
      <c r="BC536" s="81">
        <v>0</v>
      </c>
      <c r="BD536" s="81">
        <v>0</v>
      </c>
      <c r="BE536" s="81" t="s">
        <v>564</v>
      </c>
      <c r="BF536" s="82"/>
      <c r="BG536" s="81">
        <v>0</v>
      </c>
      <c r="BH536" s="81">
        <v>0</v>
      </c>
      <c r="BI536" s="81">
        <v>54.448999999999998</v>
      </c>
      <c r="BJ536" s="81">
        <v>0</v>
      </c>
      <c r="BK536" s="81">
        <v>0</v>
      </c>
      <c r="BL536" s="81">
        <v>0</v>
      </c>
      <c r="BM536" s="82"/>
      <c r="BN536" s="81">
        <v>0</v>
      </c>
      <c r="BO536" s="81">
        <v>0</v>
      </c>
      <c r="BP536" s="81">
        <v>4</v>
      </c>
      <c r="BQ536" s="81">
        <v>0</v>
      </c>
      <c r="BR536" s="81">
        <v>0</v>
      </c>
      <c r="BS536" s="81">
        <v>0</v>
      </c>
      <c r="BT536"/>
      <c r="BU536" s="80">
        <v>54.448999999999998</v>
      </c>
      <c r="BV536" s="80">
        <v>0</v>
      </c>
      <c r="BW536" s="80">
        <v>0</v>
      </c>
      <c r="BX536" s="80">
        <v>0</v>
      </c>
      <c r="BY536" s="80">
        <v>0</v>
      </c>
      <c r="BZ536" s="80">
        <v>0</v>
      </c>
      <c r="CA536" s="80">
        <v>0</v>
      </c>
      <c r="CB536" s="80">
        <v>0</v>
      </c>
      <c r="CC536" s="80">
        <v>0</v>
      </c>
    </row>
    <row r="537" spans="1:81">
      <c r="A537" s="80" t="s">
        <v>2443</v>
      </c>
      <c r="B537" s="80">
        <v>492</v>
      </c>
      <c r="C537" s="80">
        <v>16</v>
      </c>
      <c r="D537" s="80">
        <v>29</v>
      </c>
      <c r="E537" s="80">
        <v>2019</v>
      </c>
      <c r="F537" s="80" t="s">
        <v>73</v>
      </c>
      <c r="G537" s="80" t="s">
        <v>2427</v>
      </c>
      <c r="H537" s="80" t="s">
        <v>2428</v>
      </c>
      <c r="I537" s="177"/>
      <c r="J537" s="81">
        <v>31.117462922622209</v>
      </c>
      <c r="K537" s="81">
        <v>0.31086159470615871</v>
      </c>
      <c r="L537" s="81">
        <v>1.9401085773669025</v>
      </c>
      <c r="M537" s="81">
        <v>5.8024578438827268</v>
      </c>
      <c r="N537" s="81">
        <v>7.7763317860887522</v>
      </c>
      <c r="O537" s="81">
        <v>6.561582086468376</v>
      </c>
      <c r="P537" s="81">
        <v>3.7805048506443515</v>
      </c>
      <c r="Q537" s="81">
        <v>0.39549163460235365</v>
      </c>
      <c r="R537" s="81">
        <v>0</v>
      </c>
      <c r="S537" s="81">
        <v>0.74737776119848487</v>
      </c>
      <c r="T537" s="82"/>
      <c r="U537" s="81">
        <v>4967958</v>
      </c>
      <c r="V537" s="81">
        <v>184</v>
      </c>
      <c r="W537" s="81">
        <v>36</v>
      </c>
      <c r="X537" s="81">
        <v>1518</v>
      </c>
      <c r="Y537" s="81">
        <v>2723</v>
      </c>
      <c r="Z537" s="81">
        <v>4108</v>
      </c>
      <c r="AA537" s="81">
        <v>785</v>
      </c>
      <c r="AB537" s="81">
        <v>6409</v>
      </c>
      <c r="AC537" s="81">
        <v>0</v>
      </c>
      <c r="AD537" s="81">
        <v>0.74737776119848487</v>
      </c>
      <c r="AE537" s="82"/>
      <c r="AF537" s="81">
        <v>46272250.19212465</v>
      </c>
      <c r="AG537" s="81">
        <v>250747.35771955701</v>
      </c>
      <c r="AH537" s="81">
        <v>574936.80117608514</v>
      </c>
      <c r="AI537" s="81">
        <v>9843762.7662588358</v>
      </c>
      <c r="AJ537" s="81">
        <v>16338497.183607874</v>
      </c>
      <c r="AK537" s="81">
        <v>0</v>
      </c>
      <c r="AL537" s="81">
        <v>0</v>
      </c>
      <c r="AM537" s="81">
        <v>872857.55307383125</v>
      </c>
      <c r="AN537" s="81">
        <v>0</v>
      </c>
      <c r="AO537" s="81">
        <v>0</v>
      </c>
      <c r="AP537" s="82"/>
      <c r="AQ537" s="81">
        <v>260</v>
      </c>
      <c r="AR537" s="81">
        <v>114</v>
      </c>
      <c r="AS537" s="81">
        <v>0</v>
      </c>
      <c r="AT537" s="81">
        <v>0</v>
      </c>
      <c r="AU537" s="81">
        <v>0</v>
      </c>
      <c r="AV537" s="81">
        <v>0</v>
      </c>
      <c r="AW537" s="81" t="s">
        <v>564</v>
      </c>
      <c r="AX537" s="82"/>
      <c r="AY537" s="81">
        <v>1256.8499999999999</v>
      </c>
      <c r="AZ537" s="81">
        <v>5579.6</v>
      </c>
      <c r="BA537" s="81">
        <v>0</v>
      </c>
      <c r="BB537" s="81">
        <v>0</v>
      </c>
      <c r="BC537" s="81">
        <v>0</v>
      </c>
      <c r="BD537" s="81">
        <v>0</v>
      </c>
      <c r="BE537" s="81" t="s">
        <v>564</v>
      </c>
      <c r="BF537" s="82"/>
      <c r="BG537" s="81">
        <v>0</v>
      </c>
      <c r="BH537" s="81">
        <v>0</v>
      </c>
      <c r="BI537" s="81">
        <v>39.594999999999999</v>
      </c>
      <c r="BJ537" s="81">
        <v>0</v>
      </c>
      <c r="BK537" s="81">
        <v>0</v>
      </c>
      <c r="BL537" s="81">
        <v>0</v>
      </c>
      <c r="BM537" s="82"/>
      <c r="BN537" s="81">
        <v>0</v>
      </c>
      <c r="BO537" s="81">
        <v>0</v>
      </c>
      <c r="BP537" s="81">
        <v>4</v>
      </c>
      <c r="BQ537" s="81">
        <v>0</v>
      </c>
      <c r="BR537" s="81">
        <v>0</v>
      </c>
      <c r="BS537" s="81">
        <v>0</v>
      </c>
      <c r="BT537"/>
      <c r="BU537" s="80">
        <v>39.594999999999999</v>
      </c>
      <c r="BV537" s="80">
        <v>0</v>
      </c>
      <c r="BW537" s="80">
        <v>0</v>
      </c>
      <c r="BX537" s="80">
        <v>0</v>
      </c>
      <c r="BY537" s="80">
        <v>0</v>
      </c>
      <c r="BZ537" s="80">
        <v>0</v>
      </c>
      <c r="CA537" s="80">
        <v>0</v>
      </c>
      <c r="CB537" s="80">
        <v>0</v>
      </c>
      <c r="CC537" s="80">
        <v>0</v>
      </c>
    </row>
    <row r="538" spans="1:81">
      <c r="A538" s="80" t="s">
        <v>2444</v>
      </c>
      <c r="B538" s="80">
        <v>493</v>
      </c>
      <c r="C538" s="80">
        <v>17</v>
      </c>
      <c r="D538" s="80">
        <v>29</v>
      </c>
      <c r="E538" s="80">
        <v>2020</v>
      </c>
      <c r="F538" s="80" t="s">
        <v>218</v>
      </c>
      <c r="G538" s="80" t="s">
        <v>2427</v>
      </c>
      <c r="H538" s="80" t="s">
        <v>2428</v>
      </c>
      <c r="I538" s="177"/>
      <c r="J538" s="81">
        <v>29.46907987829314</v>
      </c>
      <c r="K538" s="81">
        <v>0.27648258890298488</v>
      </c>
      <c r="L538" s="81">
        <v>3.5550070921109751</v>
      </c>
      <c r="M538" s="81">
        <v>4.83747272878316</v>
      </c>
      <c r="N538" s="81">
        <v>7.550108617979955</v>
      </c>
      <c r="O538" s="81">
        <v>5.7390783443894682</v>
      </c>
      <c r="P538" s="81">
        <v>3.550501407833309</v>
      </c>
      <c r="Q538" s="81">
        <v>0.37182175665516087</v>
      </c>
      <c r="R538" s="81">
        <v>0</v>
      </c>
      <c r="S538" s="81">
        <v>0.84456339478700271</v>
      </c>
      <c r="T538" s="82"/>
      <c r="U538" s="81">
        <v>4519683</v>
      </c>
      <c r="V538" s="81">
        <v>141</v>
      </c>
      <c r="W538" s="81">
        <v>107</v>
      </c>
      <c r="X538" s="81">
        <v>1429</v>
      </c>
      <c r="Y538" s="81">
        <v>2727</v>
      </c>
      <c r="Z538" s="81">
        <v>4101</v>
      </c>
      <c r="AA538" s="81">
        <v>801</v>
      </c>
      <c r="AB538" s="81">
        <v>6306</v>
      </c>
      <c r="AC538" s="81">
        <v>0</v>
      </c>
      <c r="AD538" s="81">
        <v>0.84456339478700271</v>
      </c>
      <c r="AE538" s="82"/>
      <c r="AF538" s="81">
        <v>43236952.111633927</v>
      </c>
      <c r="AG538" s="81">
        <v>203509.0255346632</v>
      </c>
      <c r="AH538" s="81">
        <v>879085.29944611993</v>
      </c>
      <c r="AI538" s="81">
        <v>7806648.4893179294</v>
      </c>
      <c r="AJ538" s="81">
        <v>15556541.594978817</v>
      </c>
      <c r="AK538" s="81"/>
      <c r="AL538" s="81"/>
      <c r="AM538" s="81">
        <v>823003.06112126808</v>
      </c>
      <c r="AN538" s="81"/>
      <c r="AO538" s="81"/>
      <c r="AP538" s="82"/>
      <c r="AQ538" s="81">
        <v>267</v>
      </c>
      <c r="AR538" s="81">
        <v>129</v>
      </c>
      <c r="AS538" s="81">
        <v>0</v>
      </c>
      <c r="AT538" s="81">
        <v>0</v>
      </c>
      <c r="AU538" s="81">
        <v>0</v>
      </c>
      <c r="AV538" s="81">
        <v>0</v>
      </c>
      <c r="AW538" s="81">
        <v>0</v>
      </c>
      <c r="AX538" s="82"/>
      <c r="AY538" s="81">
        <v>1300.6300000000001</v>
      </c>
      <c r="AZ538" s="81">
        <v>6300.0999999999995</v>
      </c>
      <c r="BA538" s="81">
        <v>0</v>
      </c>
      <c r="BB538" s="81">
        <v>0</v>
      </c>
      <c r="BC538" s="81">
        <v>0</v>
      </c>
      <c r="BD538" s="81">
        <v>0</v>
      </c>
      <c r="BE538" s="81">
        <v>0</v>
      </c>
      <c r="BF538" s="82"/>
      <c r="BG538" s="81">
        <v>0</v>
      </c>
      <c r="BH538" s="81">
        <v>0</v>
      </c>
      <c r="BI538" s="81">
        <v>29.709</v>
      </c>
      <c r="BJ538" s="81">
        <v>0</v>
      </c>
      <c r="BK538" s="81">
        <v>0</v>
      </c>
      <c r="BL538" s="81">
        <v>0</v>
      </c>
      <c r="BM538" s="82"/>
      <c r="BN538" s="81">
        <v>0</v>
      </c>
      <c r="BO538" s="81">
        <v>0</v>
      </c>
      <c r="BP538" s="81">
        <v>3</v>
      </c>
      <c r="BQ538" s="81">
        <v>0</v>
      </c>
      <c r="BR538" s="81">
        <v>0</v>
      </c>
      <c r="BS538" s="81">
        <v>0</v>
      </c>
      <c r="BT538"/>
      <c r="BU538" s="80">
        <v>29.709</v>
      </c>
      <c r="BV538" s="80">
        <v>0</v>
      </c>
      <c r="BW538" s="80">
        <v>0</v>
      </c>
      <c r="BX538" s="80">
        <v>0</v>
      </c>
      <c r="BY538" s="80">
        <v>0</v>
      </c>
      <c r="BZ538" s="80">
        <v>0</v>
      </c>
      <c r="CA538" s="80">
        <v>0</v>
      </c>
      <c r="CB538" s="80">
        <v>0</v>
      </c>
      <c r="CC538" s="80">
        <v>0</v>
      </c>
    </row>
    <row r="539" spans="1:81">
      <c r="A539" s="80" t="s">
        <v>2445</v>
      </c>
      <c r="B539" s="80">
        <v>493</v>
      </c>
      <c r="C539" s="80">
        <v>18</v>
      </c>
      <c r="D539" s="80">
        <v>29</v>
      </c>
      <c r="E539" s="80">
        <v>2021</v>
      </c>
      <c r="F539" s="80" t="s">
        <v>75</v>
      </c>
      <c r="G539" s="174" t="s">
        <v>2427</v>
      </c>
      <c r="H539" s="80" t="s">
        <v>2428</v>
      </c>
      <c r="I539" s="177"/>
      <c r="J539" s="81">
        <v>21.266183855787474</v>
      </c>
      <c r="K539" s="81">
        <v>0.27498449103607919</v>
      </c>
      <c r="L539" s="81">
        <v>3.2185424823252049</v>
      </c>
      <c r="M539" s="81">
        <v>4.1725324070722927</v>
      </c>
      <c r="N539" s="81">
        <v>6.0005208074232401</v>
      </c>
      <c r="O539" s="81">
        <v>5.5777009370653312</v>
      </c>
      <c r="P539" s="81">
        <v>3.5135106478064158</v>
      </c>
      <c r="Q539" s="81">
        <v>0.3726440018524439</v>
      </c>
      <c r="R539" s="81">
        <v>0</v>
      </c>
      <c r="S539" s="81">
        <v>0.675909447283492</v>
      </c>
      <c r="T539" s="82"/>
      <c r="U539" s="81">
        <v>4294317</v>
      </c>
      <c r="V539" s="81">
        <v>141</v>
      </c>
      <c r="W539" s="81">
        <v>107</v>
      </c>
      <c r="X539" s="81">
        <v>1429</v>
      </c>
      <c r="Y539" s="81">
        <v>2718</v>
      </c>
      <c r="Z539" s="81">
        <v>4104</v>
      </c>
      <c r="AA539" s="81">
        <v>773</v>
      </c>
      <c r="AB539" s="81">
        <v>6245</v>
      </c>
      <c r="AC539" s="81">
        <v>0</v>
      </c>
      <c r="AD539" s="81">
        <v>0.675909447283492</v>
      </c>
      <c r="AE539" s="82"/>
      <c r="AF539" s="81">
        <v>31321225.834595833</v>
      </c>
      <c r="AG539" s="81">
        <v>212973.88637884651</v>
      </c>
      <c r="AH539" s="81">
        <v>974910.18724105356</v>
      </c>
      <c r="AI539" s="81">
        <v>8316873.7048640186</v>
      </c>
      <c r="AJ539" s="81">
        <v>14885783.861672251</v>
      </c>
      <c r="AK539" s="81">
        <v>0</v>
      </c>
      <c r="AL539" s="81">
        <v>0</v>
      </c>
      <c r="AM539" s="81">
        <v>819742.97935972933</v>
      </c>
      <c r="AN539" s="81">
        <v>0</v>
      </c>
      <c r="AO539" s="81">
        <v>0</v>
      </c>
      <c r="AP539" s="82"/>
      <c r="AQ539" s="81">
        <v>280</v>
      </c>
      <c r="AR539" s="81">
        <v>130</v>
      </c>
      <c r="AS539" s="81">
        <v>0</v>
      </c>
      <c r="AT539" s="81">
        <v>0</v>
      </c>
      <c r="AU539" s="81">
        <v>0</v>
      </c>
      <c r="AV539" s="81">
        <v>0</v>
      </c>
      <c r="AW539" s="81"/>
      <c r="AX539" s="82"/>
      <c r="AY539" s="81">
        <v>1371.03</v>
      </c>
      <c r="AZ539" s="81">
        <v>6349.5999999999995</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2446</v>
      </c>
      <c r="B540" s="80">
        <v>493</v>
      </c>
      <c r="C540" s="80">
        <v>19</v>
      </c>
      <c r="D540" s="80">
        <v>29</v>
      </c>
      <c r="E540" s="80">
        <v>2022</v>
      </c>
      <c r="F540" s="80" t="s">
        <v>568</v>
      </c>
      <c r="G540" s="174" t="s">
        <v>2427</v>
      </c>
      <c r="H540" s="80" t="s">
        <v>2428</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300</v>
      </c>
      <c r="AR540" s="81">
        <v>130</v>
      </c>
      <c r="AS540" s="81">
        <v>0</v>
      </c>
      <c r="AT540" s="81">
        <v>0</v>
      </c>
      <c r="AU540" s="81">
        <v>0</v>
      </c>
      <c r="AV540" s="81">
        <v>0</v>
      </c>
      <c r="AW540" s="81"/>
      <c r="AX540" s="82"/>
      <c r="AY540" s="81">
        <v>1498.9699999999998</v>
      </c>
      <c r="AZ540" s="81">
        <v>6349.5999999999995</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2447</v>
      </c>
      <c r="B541" s="80">
        <v>222</v>
      </c>
      <c r="C541" s="80">
        <v>1</v>
      </c>
      <c r="D541" s="80">
        <v>14</v>
      </c>
      <c r="E541" s="80">
        <v>1990</v>
      </c>
      <c r="F541" s="80" t="s">
        <v>562</v>
      </c>
      <c r="G541" s="80" t="s">
        <v>2448</v>
      </c>
      <c r="H541" s="80" t="s">
        <v>2449</v>
      </c>
      <c r="I541" s="177"/>
      <c r="J541" s="81">
        <v>35.189733644285603</v>
      </c>
      <c r="K541" s="81">
        <v>1.2342404734453292</v>
      </c>
      <c r="L541" s="81">
        <v>2.4788727321431532</v>
      </c>
      <c r="M541" s="81">
        <v>4.2895565309947044</v>
      </c>
      <c r="N541" s="81">
        <v>7.3940578287545859</v>
      </c>
      <c r="O541" s="81">
        <v>5.7134286132756626</v>
      </c>
      <c r="P541" s="81">
        <v>10.390793783367746</v>
      </c>
      <c r="Q541" s="81">
        <v>0.60677716139619331</v>
      </c>
      <c r="R541" s="81">
        <v>0.4590425737334809</v>
      </c>
      <c r="S541" s="81">
        <v>0.61950548733749145</v>
      </c>
      <c r="T541" s="82"/>
      <c r="U541" s="81">
        <v>517805</v>
      </c>
      <c r="V541" s="81">
        <v>323</v>
      </c>
      <c r="W541" s="81">
        <v>33</v>
      </c>
      <c r="X541" s="81">
        <v>1725</v>
      </c>
      <c r="Y541" s="81">
        <v>3289</v>
      </c>
      <c r="Z541" s="81">
        <v>2350</v>
      </c>
      <c r="AA541" s="81">
        <v>2523</v>
      </c>
      <c r="AB541" s="81">
        <v>9852</v>
      </c>
      <c r="AC541" s="81">
        <v>79507</v>
      </c>
      <c r="AD541" s="81">
        <v>0.61950548733749145</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2450</v>
      </c>
      <c r="B542" s="80">
        <v>223</v>
      </c>
      <c r="C542" s="80">
        <v>2</v>
      </c>
      <c r="D542" s="80">
        <v>14</v>
      </c>
      <c r="E542" s="80">
        <v>2005</v>
      </c>
      <c r="F542" s="80" t="s">
        <v>565</v>
      </c>
      <c r="G542" s="80" t="s">
        <v>2448</v>
      </c>
      <c r="H542" s="80" t="s">
        <v>2449</v>
      </c>
      <c r="I542" s="177"/>
      <c r="J542" s="81">
        <v>15.605768111625251</v>
      </c>
      <c r="K542" s="81">
        <v>1.0154952528722279</v>
      </c>
      <c r="L542" s="81">
        <v>1.8328750395362368</v>
      </c>
      <c r="M542" s="81">
        <v>6.1531301465553954</v>
      </c>
      <c r="N542" s="81">
        <v>9.0334701805650397</v>
      </c>
      <c r="O542" s="81">
        <v>8.011075503396313</v>
      </c>
      <c r="P542" s="81">
        <v>10.91219981243426</v>
      </c>
      <c r="Q542" s="81">
        <v>0.51185180753929682</v>
      </c>
      <c r="R542" s="81">
        <v>4.831213087616737E-2</v>
      </c>
      <c r="S542" s="81">
        <v>0</v>
      </c>
      <c r="T542" s="82"/>
      <c r="U542" s="81">
        <v>341843</v>
      </c>
      <c r="V542" s="81">
        <v>320</v>
      </c>
      <c r="W542" s="81">
        <v>16</v>
      </c>
      <c r="X542" s="81">
        <v>1316</v>
      </c>
      <c r="Y542" s="81">
        <v>3633</v>
      </c>
      <c r="Z542" s="81">
        <v>3813</v>
      </c>
      <c r="AA542" s="81">
        <v>2170</v>
      </c>
      <c r="AB542" s="81">
        <v>8688</v>
      </c>
      <c r="AC542" s="81">
        <v>8543</v>
      </c>
      <c r="AD542" s="81">
        <v>0</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2451</v>
      </c>
      <c r="B543" s="80">
        <v>224</v>
      </c>
      <c r="C543" s="80">
        <v>3</v>
      </c>
      <c r="D543" s="80">
        <v>14</v>
      </c>
      <c r="E543" s="80">
        <v>2006</v>
      </c>
      <c r="F543" s="80" t="s">
        <v>566</v>
      </c>
      <c r="G543" s="80" t="s">
        <v>2448</v>
      </c>
      <c r="H543" s="80" t="s">
        <v>2449</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2452</v>
      </c>
      <c r="B544" s="80">
        <v>225</v>
      </c>
      <c r="C544" s="80">
        <v>4</v>
      </c>
      <c r="D544" s="80">
        <v>14</v>
      </c>
      <c r="E544" s="80">
        <v>2007</v>
      </c>
      <c r="F544" s="80" t="s">
        <v>567</v>
      </c>
      <c r="G544" s="80" t="s">
        <v>2448</v>
      </c>
      <c r="H544" s="80" t="s">
        <v>2449</v>
      </c>
      <c r="I544" s="177"/>
      <c r="J544" s="81">
        <v>15.715617530128966</v>
      </c>
      <c r="K544" s="81">
        <v>0.84269700922990409</v>
      </c>
      <c r="L544" s="81">
        <v>1.5369122664493686</v>
      </c>
      <c r="M544" s="81">
        <v>7.0618202073815821</v>
      </c>
      <c r="N544" s="81">
        <v>10.440910046693826</v>
      </c>
      <c r="O544" s="81">
        <v>7.7062797076456855</v>
      </c>
      <c r="P544" s="81">
        <v>10.294706843341773</v>
      </c>
      <c r="Q544" s="81">
        <v>0.52146037923201805</v>
      </c>
      <c r="R544" s="81">
        <v>9.9778463530808843E-3</v>
      </c>
      <c r="S544" s="81">
        <v>0</v>
      </c>
      <c r="T544" s="82"/>
      <c r="U544" s="81">
        <v>391377</v>
      </c>
      <c r="V544" s="81">
        <v>270</v>
      </c>
      <c r="W544" s="81">
        <v>14</v>
      </c>
      <c r="X544" s="81">
        <v>1792</v>
      </c>
      <c r="Y544" s="81">
        <v>3646</v>
      </c>
      <c r="Z544" s="81">
        <v>3813</v>
      </c>
      <c r="AA544" s="81">
        <v>2016</v>
      </c>
      <c r="AB544" s="81">
        <v>8383</v>
      </c>
      <c r="AC544" s="81">
        <v>1815</v>
      </c>
      <c r="AD544" s="81">
        <v>0</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2453</v>
      </c>
      <c r="B545" s="80">
        <v>226</v>
      </c>
      <c r="C545" s="80">
        <v>5</v>
      </c>
      <c r="D545" s="80">
        <v>14</v>
      </c>
      <c r="E545" s="80">
        <v>2008</v>
      </c>
      <c r="F545" s="80" t="s">
        <v>84</v>
      </c>
      <c r="G545" s="80" t="s">
        <v>2448</v>
      </c>
      <c r="H545" s="80" t="s">
        <v>2449</v>
      </c>
      <c r="I545" s="177"/>
      <c r="J545" s="81">
        <v>15.207140364607909</v>
      </c>
      <c r="K545" s="81">
        <v>0.60009439904342043</v>
      </c>
      <c r="L545" s="81">
        <v>1.2271078377442071</v>
      </c>
      <c r="M545" s="81">
        <v>7.4607529357913593</v>
      </c>
      <c r="N545" s="81">
        <v>9.2176922567760275</v>
      </c>
      <c r="O545" s="81">
        <v>7.349300483830592</v>
      </c>
      <c r="P545" s="81">
        <v>10.109551319992283</v>
      </c>
      <c r="Q545" s="81">
        <v>0.50482953324968727</v>
      </c>
      <c r="R545" s="81">
        <v>3.7853471826551593E-3</v>
      </c>
      <c r="S545" s="81">
        <v>0</v>
      </c>
      <c r="T545" s="82"/>
      <c r="U545" s="81">
        <v>405165</v>
      </c>
      <c r="V545" s="81">
        <v>270</v>
      </c>
      <c r="W545" s="81">
        <v>14</v>
      </c>
      <c r="X545" s="81">
        <v>1792</v>
      </c>
      <c r="Y545" s="81">
        <v>3617</v>
      </c>
      <c r="Z545" s="81">
        <v>3764</v>
      </c>
      <c r="AA545" s="81">
        <v>1982</v>
      </c>
      <c r="AB545" s="81">
        <v>8249</v>
      </c>
      <c r="AC545" s="81">
        <v>715</v>
      </c>
      <c r="AD545" s="81">
        <v>0</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2454</v>
      </c>
      <c r="B546" s="80">
        <v>227</v>
      </c>
      <c r="C546" s="80">
        <v>6</v>
      </c>
      <c r="D546" s="80">
        <v>14</v>
      </c>
      <c r="E546" s="80">
        <v>2009</v>
      </c>
      <c r="F546" s="80" t="s">
        <v>85</v>
      </c>
      <c r="G546" s="80" t="s">
        <v>2448</v>
      </c>
      <c r="H546" s="80" t="s">
        <v>2449</v>
      </c>
      <c r="I546" s="177"/>
      <c r="J546" s="81">
        <v>12.256974599032528</v>
      </c>
      <c r="K546" s="81">
        <v>0.68035990764214282</v>
      </c>
      <c r="L546" s="81">
        <v>3.8150544726908526</v>
      </c>
      <c r="M546" s="81">
        <v>7.3622795161055095</v>
      </c>
      <c r="N546" s="81">
        <v>8.9495965117505225</v>
      </c>
      <c r="O546" s="81">
        <v>7.4714490933144804</v>
      </c>
      <c r="P546" s="81">
        <v>9.6288694302984492</v>
      </c>
      <c r="Q546" s="81">
        <v>0.47309003629259516</v>
      </c>
      <c r="R546" s="81">
        <v>5.1553757476640446E-3</v>
      </c>
      <c r="S546" s="81">
        <v>0</v>
      </c>
      <c r="T546" s="82"/>
      <c r="U546" s="81">
        <v>301529</v>
      </c>
      <c r="V546" s="81">
        <v>219</v>
      </c>
      <c r="W546" s="81">
        <v>67</v>
      </c>
      <c r="X546" s="81">
        <v>1701</v>
      </c>
      <c r="Y546" s="81">
        <v>3599</v>
      </c>
      <c r="Z546" s="81">
        <v>3777</v>
      </c>
      <c r="AA546" s="81">
        <v>1938</v>
      </c>
      <c r="AB546" s="81">
        <v>8115</v>
      </c>
      <c r="AC546" s="81">
        <v>950</v>
      </c>
      <c r="AD546" s="81">
        <v>0</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0</v>
      </c>
      <c r="BJ546" s="81">
        <v>0</v>
      </c>
      <c r="BK546" s="81">
        <v>0</v>
      </c>
      <c r="BL546" s="81">
        <v>0</v>
      </c>
      <c r="BM546" s="82"/>
      <c r="BN546" s="81">
        <v>0</v>
      </c>
      <c r="BO546" s="81">
        <v>0</v>
      </c>
      <c r="BP546" s="81">
        <v>0</v>
      </c>
      <c r="BQ546" s="81">
        <v>0</v>
      </c>
      <c r="BR546" s="81">
        <v>0</v>
      </c>
      <c r="BS546" s="81">
        <v>0</v>
      </c>
      <c r="BT546"/>
      <c r="BU546" s="80"/>
      <c r="BV546" s="80"/>
      <c r="BW546" s="80"/>
      <c r="BX546" s="80"/>
      <c r="BY546" s="80"/>
      <c r="BZ546" s="80"/>
      <c r="CA546" s="80"/>
      <c r="CB546" s="80"/>
      <c r="CC546" s="80"/>
    </row>
    <row r="547" spans="1:81">
      <c r="A547" s="80" t="s">
        <v>2455</v>
      </c>
      <c r="B547" s="80">
        <v>228</v>
      </c>
      <c r="C547" s="80">
        <v>7</v>
      </c>
      <c r="D547" s="80">
        <v>14</v>
      </c>
      <c r="E547" s="80">
        <v>2010</v>
      </c>
      <c r="F547" s="80" t="s">
        <v>86</v>
      </c>
      <c r="G547" s="80" t="s">
        <v>2448</v>
      </c>
      <c r="H547" s="80" t="s">
        <v>2449</v>
      </c>
      <c r="I547" s="177"/>
      <c r="J547" s="81">
        <v>11.603401701232414</v>
      </c>
      <c r="K547" s="81">
        <v>0.55736287100573423</v>
      </c>
      <c r="L547" s="81">
        <v>3.3930094198000122</v>
      </c>
      <c r="M547" s="81">
        <v>6.8511493047480947</v>
      </c>
      <c r="N547" s="81">
        <v>8.5794193572874189</v>
      </c>
      <c r="O547" s="81">
        <v>7.517620115048496</v>
      </c>
      <c r="P547" s="81">
        <v>9.5137012120543272</v>
      </c>
      <c r="Q547" s="81">
        <v>0.48472242661586723</v>
      </c>
      <c r="R547" s="81">
        <v>3.0092442053498522E-2</v>
      </c>
      <c r="S547" s="81">
        <v>0</v>
      </c>
      <c r="T547" s="82"/>
      <c r="U547" s="81">
        <v>310315</v>
      </c>
      <c r="V547" s="81">
        <v>219</v>
      </c>
      <c r="W547" s="81">
        <v>67</v>
      </c>
      <c r="X547" s="81">
        <v>1701</v>
      </c>
      <c r="Y547" s="81">
        <v>3581</v>
      </c>
      <c r="Z547" s="81">
        <v>3818</v>
      </c>
      <c r="AA547" s="81">
        <v>1867</v>
      </c>
      <c r="AB547" s="81">
        <v>7967</v>
      </c>
      <c r="AC547" s="81">
        <v>5255</v>
      </c>
      <c r="AD547" s="81">
        <v>0</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0</v>
      </c>
      <c r="BJ547" s="81">
        <v>0</v>
      </c>
      <c r="BK547" s="81">
        <v>3.2349999999999999</v>
      </c>
      <c r="BL547" s="81">
        <v>0</v>
      </c>
      <c r="BM547" s="82"/>
      <c r="BN547" s="81">
        <v>0</v>
      </c>
      <c r="BO547" s="81">
        <v>0</v>
      </c>
      <c r="BP547" s="81">
        <v>0</v>
      </c>
      <c r="BQ547" s="81">
        <v>0</v>
      </c>
      <c r="BR547" s="81">
        <v>1</v>
      </c>
      <c r="BS547" s="81">
        <v>0</v>
      </c>
      <c r="BT547"/>
      <c r="BU547" s="80">
        <v>3.2349999999999999</v>
      </c>
      <c r="BV547" s="80">
        <v>0</v>
      </c>
      <c r="BW547" s="80">
        <v>0</v>
      </c>
      <c r="BX547" s="80">
        <v>0</v>
      </c>
      <c r="BY547" s="80">
        <v>0</v>
      </c>
      <c r="BZ547" s="80">
        <v>0</v>
      </c>
      <c r="CA547" s="80">
        <v>0</v>
      </c>
      <c r="CB547" s="80">
        <v>0</v>
      </c>
      <c r="CC547" s="80">
        <v>0</v>
      </c>
    </row>
    <row r="548" spans="1:81">
      <c r="A548" s="80" t="s">
        <v>2456</v>
      </c>
      <c r="B548" s="80">
        <v>229</v>
      </c>
      <c r="C548" s="80">
        <v>8</v>
      </c>
      <c r="D548" s="80">
        <v>14</v>
      </c>
      <c r="E548" s="80">
        <v>2011</v>
      </c>
      <c r="F548" s="80" t="s">
        <v>87</v>
      </c>
      <c r="G548" s="80" t="s">
        <v>2448</v>
      </c>
      <c r="H548" s="80" t="s">
        <v>2449</v>
      </c>
      <c r="I548" s="177"/>
      <c r="J548" s="81">
        <v>8.4147411954270623</v>
      </c>
      <c r="K548" s="81">
        <v>0.81168425648462161</v>
      </c>
      <c r="L548" s="81">
        <v>3.2670275273696872</v>
      </c>
      <c r="M548" s="81">
        <v>9.6075066620104703</v>
      </c>
      <c r="N548" s="81">
        <v>11.812516568687457</v>
      </c>
      <c r="O548" s="81">
        <v>7.3828251360554979</v>
      </c>
      <c r="P548" s="81">
        <v>9.1249555995315355</v>
      </c>
      <c r="Q548" s="81">
        <v>0.55349637648661054</v>
      </c>
      <c r="R548" s="81">
        <v>2.8891861690383498E-2</v>
      </c>
      <c r="S548" s="81">
        <v>0</v>
      </c>
      <c r="T548" s="82"/>
      <c r="U548" s="81">
        <v>212323</v>
      </c>
      <c r="V548" s="81">
        <v>219</v>
      </c>
      <c r="W548" s="81">
        <v>67</v>
      </c>
      <c r="X548" s="81">
        <v>1701</v>
      </c>
      <c r="Y548" s="81">
        <v>3629</v>
      </c>
      <c r="Z548" s="81">
        <v>3831</v>
      </c>
      <c r="AA548" s="81">
        <v>1844</v>
      </c>
      <c r="AB548" s="81">
        <v>7887</v>
      </c>
      <c r="AC548" s="81">
        <v>5037</v>
      </c>
      <c r="AD548" s="81">
        <v>0</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v>
      </c>
      <c r="BK548" s="81">
        <v>2.9140000000000001</v>
      </c>
      <c r="BL548" s="81">
        <v>0</v>
      </c>
      <c r="BM548" s="82"/>
      <c r="BN548" s="81">
        <v>0</v>
      </c>
      <c r="BO548" s="81">
        <v>0</v>
      </c>
      <c r="BP548" s="81">
        <v>0</v>
      </c>
      <c r="BQ548" s="81">
        <v>0</v>
      </c>
      <c r="BR548" s="81">
        <v>1</v>
      </c>
      <c r="BS548" s="81">
        <v>0</v>
      </c>
      <c r="BT548"/>
      <c r="BU548" s="80">
        <v>2.9140000000000001</v>
      </c>
      <c r="BV548" s="80">
        <v>0</v>
      </c>
      <c r="BW548" s="80">
        <v>0</v>
      </c>
      <c r="BX548" s="80">
        <v>0</v>
      </c>
      <c r="BY548" s="80">
        <v>0</v>
      </c>
      <c r="BZ548" s="80">
        <v>0</v>
      </c>
      <c r="CA548" s="80">
        <v>0</v>
      </c>
      <c r="CB548" s="80">
        <v>0</v>
      </c>
      <c r="CC548" s="80">
        <v>0</v>
      </c>
    </row>
    <row r="549" spans="1:81">
      <c r="A549" s="80" t="s">
        <v>2457</v>
      </c>
      <c r="B549" s="80">
        <v>230</v>
      </c>
      <c r="C549" s="80">
        <v>9</v>
      </c>
      <c r="D549" s="80">
        <v>14</v>
      </c>
      <c r="E549" s="80">
        <v>2012</v>
      </c>
      <c r="F549" s="80" t="s">
        <v>88</v>
      </c>
      <c r="G549" s="80" t="s">
        <v>2448</v>
      </c>
      <c r="H549" s="80" t="s">
        <v>2449</v>
      </c>
      <c r="I549" s="177"/>
      <c r="J549" s="81">
        <v>13.863687438669043</v>
      </c>
      <c r="K549" s="81">
        <v>0.98013302746991404</v>
      </c>
      <c r="L549" s="81">
        <v>3.1942487513238076</v>
      </c>
      <c r="M549" s="81">
        <v>9.8109956202700292</v>
      </c>
      <c r="N549" s="81">
        <v>14.672110972840063</v>
      </c>
      <c r="O549" s="81">
        <v>7.3935589160064046</v>
      </c>
      <c r="P549" s="81">
        <v>8.9877619042606813</v>
      </c>
      <c r="Q549" s="81">
        <v>0.5939646183552354</v>
      </c>
      <c r="R549" s="81">
        <v>3.6743877396569709E-2</v>
      </c>
      <c r="S549" s="81">
        <v>0</v>
      </c>
      <c r="T549" s="82"/>
      <c r="U549" s="81">
        <v>339081</v>
      </c>
      <c r="V549" s="81">
        <v>219</v>
      </c>
      <c r="W549" s="81">
        <v>67</v>
      </c>
      <c r="X549" s="81">
        <v>1701</v>
      </c>
      <c r="Y549" s="81">
        <v>3648</v>
      </c>
      <c r="Z549" s="81">
        <v>3867</v>
      </c>
      <c r="AA549" s="81">
        <v>1806</v>
      </c>
      <c r="AB549" s="81">
        <v>7790</v>
      </c>
      <c r="AC549" s="81">
        <v>6240</v>
      </c>
      <c r="AD549" s="81">
        <v>0</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v>
      </c>
      <c r="BK549" s="81">
        <v>3.7679999999999998</v>
      </c>
      <c r="BL549" s="81">
        <v>0</v>
      </c>
      <c r="BM549" s="82"/>
      <c r="BN549" s="81">
        <v>0</v>
      </c>
      <c r="BO549" s="81">
        <v>0</v>
      </c>
      <c r="BP549" s="81">
        <v>0</v>
      </c>
      <c r="BQ549" s="81">
        <v>0</v>
      </c>
      <c r="BR549" s="81">
        <v>1</v>
      </c>
      <c r="BS549" s="81">
        <v>0</v>
      </c>
      <c r="BT549"/>
      <c r="BU549" s="80">
        <v>3.7679999999999998</v>
      </c>
      <c r="BV549" s="80">
        <v>0</v>
      </c>
      <c r="BW549" s="80">
        <v>0</v>
      </c>
      <c r="BX549" s="80">
        <v>0</v>
      </c>
      <c r="BY549" s="80">
        <v>0</v>
      </c>
      <c r="BZ549" s="80">
        <v>0</v>
      </c>
      <c r="CA549" s="80">
        <v>0</v>
      </c>
      <c r="CB549" s="80">
        <v>0</v>
      </c>
      <c r="CC549" s="80">
        <v>0</v>
      </c>
    </row>
    <row r="550" spans="1:81">
      <c r="A550" s="80" t="s">
        <v>2458</v>
      </c>
      <c r="B550" s="80">
        <v>231</v>
      </c>
      <c r="C550" s="80">
        <v>10</v>
      </c>
      <c r="D550" s="80">
        <v>14</v>
      </c>
      <c r="E550" s="80">
        <v>2013</v>
      </c>
      <c r="F550" s="80" t="s">
        <v>89</v>
      </c>
      <c r="G550" s="80" t="s">
        <v>2448</v>
      </c>
      <c r="H550" s="80" t="s">
        <v>2449</v>
      </c>
      <c r="I550" s="177"/>
      <c r="J550" s="81">
        <v>10.359245237518978</v>
      </c>
      <c r="K550" s="81">
        <v>0.98728893744054369</v>
      </c>
      <c r="L550" s="81">
        <v>3.2903765365768671</v>
      </c>
      <c r="M550" s="81">
        <v>10.168852437961762</v>
      </c>
      <c r="N550" s="81">
        <v>14.939856682709825</v>
      </c>
      <c r="O550" s="81">
        <v>7.0903706438487619</v>
      </c>
      <c r="P550" s="81">
        <v>8.6869374571753628</v>
      </c>
      <c r="Q550" s="81">
        <v>0.59479194198546836</v>
      </c>
      <c r="R550" s="81">
        <v>3.2188826367822491E-2</v>
      </c>
      <c r="S550" s="81">
        <v>0</v>
      </c>
      <c r="T550" s="82"/>
      <c r="U550" s="81">
        <v>268776</v>
      </c>
      <c r="V550" s="81">
        <v>219</v>
      </c>
      <c r="W550" s="81">
        <v>67</v>
      </c>
      <c r="X550" s="81">
        <v>1701</v>
      </c>
      <c r="Y550" s="81">
        <v>3634</v>
      </c>
      <c r="Z550" s="81">
        <v>3874</v>
      </c>
      <c r="AA550" s="81">
        <v>1739</v>
      </c>
      <c r="AB550" s="81">
        <v>7689</v>
      </c>
      <c r="AC550" s="81">
        <v>5336</v>
      </c>
      <c r="AD550" s="81">
        <v>0</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0</v>
      </c>
      <c r="BJ550" s="81">
        <v>0</v>
      </c>
      <c r="BK550" s="81">
        <v>4.3760000000000003</v>
      </c>
      <c r="BL550" s="81">
        <v>0</v>
      </c>
      <c r="BM550" s="82"/>
      <c r="BN550" s="81">
        <v>0</v>
      </c>
      <c r="BO550" s="81">
        <v>0</v>
      </c>
      <c r="BP550" s="81">
        <v>0</v>
      </c>
      <c r="BQ550" s="81">
        <v>0</v>
      </c>
      <c r="BR550" s="81">
        <v>1</v>
      </c>
      <c r="BS550" s="81">
        <v>0</v>
      </c>
      <c r="BT550"/>
      <c r="BU550" s="80">
        <v>4.3760000000000003</v>
      </c>
      <c r="BV550" s="80">
        <v>0</v>
      </c>
      <c r="BW550" s="80">
        <v>0</v>
      </c>
      <c r="BX550" s="80">
        <v>0</v>
      </c>
      <c r="BY550" s="80">
        <v>0</v>
      </c>
      <c r="BZ550" s="80">
        <v>0</v>
      </c>
      <c r="CA550" s="80">
        <v>0</v>
      </c>
      <c r="CB550" s="80">
        <v>0</v>
      </c>
      <c r="CC550" s="80">
        <v>0</v>
      </c>
    </row>
    <row r="551" spans="1:81">
      <c r="A551" s="80" t="s">
        <v>2459</v>
      </c>
      <c r="B551" s="80">
        <v>232</v>
      </c>
      <c r="C551" s="80">
        <v>11</v>
      </c>
      <c r="D551" s="80">
        <v>14</v>
      </c>
      <c r="E551" s="80">
        <v>2014</v>
      </c>
      <c r="F551" s="80" t="s">
        <v>90</v>
      </c>
      <c r="G551" s="80" t="s">
        <v>2448</v>
      </c>
      <c r="H551" s="80" t="s">
        <v>2449</v>
      </c>
      <c r="I551" s="177"/>
      <c r="J551" s="81">
        <v>10.089822902607896</v>
      </c>
      <c r="K551" s="81">
        <v>0.83702268618496134</v>
      </c>
      <c r="L551" s="81">
        <v>3.1641347438473226</v>
      </c>
      <c r="M551" s="81">
        <v>10.533081829630364</v>
      </c>
      <c r="N551" s="81">
        <v>14.872207769437361</v>
      </c>
      <c r="O551" s="81">
        <v>6.7008650179116769</v>
      </c>
      <c r="P551" s="81">
        <v>8.6266707111270549</v>
      </c>
      <c r="Q551" s="81">
        <v>0.55813286455523592</v>
      </c>
      <c r="R551" s="81">
        <v>3.3380828111879132E-2</v>
      </c>
      <c r="S551" s="81">
        <v>0</v>
      </c>
      <c r="T551" s="82"/>
      <c r="U551" s="81">
        <v>282250</v>
      </c>
      <c r="V551" s="81">
        <v>211</v>
      </c>
      <c r="W551" s="81">
        <v>59</v>
      </c>
      <c r="X551" s="81">
        <v>1799</v>
      </c>
      <c r="Y551" s="81">
        <v>3627</v>
      </c>
      <c r="Z551" s="81">
        <v>3856</v>
      </c>
      <c r="AA551" s="81">
        <v>1718</v>
      </c>
      <c r="AB551" s="81">
        <v>7520</v>
      </c>
      <c r="AC551" s="81">
        <v>5551</v>
      </c>
      <c r="AD551" s="81">
        <v>0</v>
      </c>
      <c r="AE551" s="82"/>
      <c r="AF551" s="81">
        <v>3418442.7046611053</v>
      </c>
      <c r="AG551" s="81">
        <v>549946.24332399142</v>
      </c>
      <c r="AH551" s="81">
        <v>465740.17238130706</v>
      </c>
      <c r="AI551" s="81">
        <v>10424096.290820446</v>
      </c>
      <c r="AJ551" s="81">
        <v>18420586.278546568</v>
      </c>
      <c r="AK551" s="81">
        <v>0</v>
      </c>
      <c r="AL551" s="81">
        <v>0</v>
      </c>
      <c r="AM551" s="81">
        <v>1032383.6270234442</v>
      </c>
      <c r="AN551" s="81">
        <v>0</v>
      </c>
      <c r="AO551" s="81">
        <v>0</v>
      </c>
      <c r="AP551" s="82"/>
      <c r="AQ551" s="81">
        <v>105</v>
      </c>
      <c r="AR551" s="81">
        <v>17</v>
      </c>
      <c r="AS551" s="81">
        <v>0</v>
      </c>
      <c r="AT551" s="81">
        <v>0</v>
      </c>
      <c r="AU551" s="81">
        <v>0</v>
      </c>
      <c r="AV551" s="81">
        <v>0</v>
      </c>
      <c r="AW551" s="81" t="s">
        <v>564</v>
      </c>
      <c r="AX551" s="82"/>
      <c r="AY551" s="81">
        <v>469.149</v>
      </c>
      <c r="AZ551" s="81">
        <v>1365.12</v>
      </c>
      <c r="BA551" s="81">
        <v>0</v>
      </c>
      <c r="BB551" s="81">
        <v>0</v>
      </c>
      <c r="BC551" s="81">
        <v>0</v>
      </c>
      <c r="BD551" s="81">
        <v>0</v>
      </c>
      <c r="BE551" s="81" t="s">
        <v>564</v>
      </c>
      <c r="BF551" s="82"/>
      <c r="BG551" s="81">
        <v>0</v>
      </c>
      <c r="BH551" s="81">
        <v>0</v>
      </c>
      <c r="BI551" s="81">
        <v>0</v>
      </c>
      <c r="BJ551" s="81">
        <v>0</v>
      </c>
      <c r="BK551" s="81">
        <v>4.3710000000000004</v>
      </c>
      <c r="BL551" s="81">
        <v>0</v>
      </c>
      <c r="BM551" s="82"/>
      <c r="BN551" s="81">
        <v>0</v>
      </c>
      <c r="BO551" s="81">
        <v>0</v>
      </c>
      <c r="BP551" s="81">
        <v>0</v>
      </c>
      <c r="BQ551" s="81">
        <v>0</v>
      </c>
      <c r="BR551" s="81">
        <v>1</v>
      </c>
      <c r="BS551" s="81">
        <v>0</v>
      </c>
      <c r="BT551"/>
      <c r="BU551" s="80">
        <v>4.3710000000000004</v>
      </c>
      <c r="BV551" s="80">
        <v>0</v>
      </c>
      <c r="BW551" s="80">
        <v>0</v>
      </c>
      <c r="BX551" s="80">
        <v>0</v>
      </c>
      <c r="BY551" s="80">
        <v>0</v>
      </c>
      <c r="BZ551" s="80">
        <v>0</v>
      </c>
      <c r="CA551" s="80">
        <v>0</v>
      </c>
      <c r="CB551" s="80">
        <v>0</v>
      </c>
      <c r="CC551" s="80">
        <v>0</v>
      </c>
    </row>
    <row r="552" spans="1:81">
      <c r="A552" s="80" t="s">
        <v>2460</v>
      </c>
      <c r="B552" s="80">
        <v>233</v>
      </c>
      <c r="C552" s="80">
        <v>12</v>
      </c>
      <c r="D552" s="80">
        <v>14</v>
      </c>
      <c r="E552" s="80">
        <v>2015</v>
      </c>
      <c r="F552" s="80" t="s">
        <v>91</v>
      </c>
      <c r="G552" s="80" t="s">
        <v>2448</v>
      </c>
      <c r="H552" s="80" t="s">
        <v>2449</v>
      </c>
      <c r="I552" s="177"/>
      <c r="J552" s="81">
        <v>9.1863554691894436</v>
      </c>
      <c r="K552" s="81">
        <v>0.92920836126976358</v>
      </c>
      <c r="L552" s="81">
        <v>3.770502607729358</v>
      </c>
      <c r="M552" s="81">
        <v>10.071668457034122</v>
      </c>
      <c r="N552" s="81">
        <v>12.509164343258618</v>
      </c>
      <c r="O552" s="81">
        <v>6.6128231820878121</v>
      </c>
      <c r="P552" s="81">
        <v>8.3972694140936781</v>
      </c>
      <c r="Q552" s="81">
        <v>0.5354130849231622</v>
      </c>
      <c r="R552" s="81">
        <v>1.732604540968628E-2</v>
      </c>
      <c r="S552" s="81">
        <v>0</v>
      </c>
      <c r="T552" s="82"/>
      <c r="U552" s="81">
        <v>265300</v>
      </c>
      <c r="V552" s="81">
        <v>211</v>
      </c>
      <c r="W552" s="81">
        <v>59</v>
      </c>
      <c r="X552" s="81">
        <v>1799</v>
      </c>
      <c r="Y552" s="81">
        <v>3609</v>
      </c>
      <c r="Z552" s="81">
        <v>3842</v>
      </c>
      <c r="AA552" s="81">
        <v>1671</v>
      </c>
      <c r="AB552" s="81">
        <v>7369</v>
      </c>
      <c r="AC552" s="81">
        <v>2968</v>
      </c>
      <c r="AD552" s="81">
        <v>0</v>
      </c>
      <c r="AE552" s="82"/>
      <c r="AF552" s="81">
        <v>3012587.6775825853</v>
      </c>
      <c r="AG552" s="81">
        <v>737704.23983165796</v>
      </c>
      <c r="AH552" s="81">
        <v>462150.21137667238</v>
      </c>
      <c r="AI552" s="81">
        <v>11172993.925832795</v>
      </c>
      <c r="AJ552" s="81">
        <v>16072865.685896726</v>
      </c>
      <c r="AK552" s="81">
        <v>0</v>
      </c>
      <c r="AL552" s="81">
        <v>0</v>
      </c>
      <c r="AM552" s="81">
        <v>1009890.5382076148</v>
      </c>
      <c r="AN552" s="81">
        <v>0</v>
      </c>
      <c r="AO552" s="81">
        <v>0</v>
      </c>
      <c r="AP552" s="82"/>
      <c r="AQ552" s="81">
        <v>114</v>
      </c>
      <c r="AR552" s="81">
        <v>20</v>
      </c>
      <c r="AS552" s="81">
        <v>0</v>
      </c>
      <c r="AT552" s="81">
        <v>0</v>
      </c>
      <c r="AU552" s="81">
        <v>0</v>
      </c>
      <c r="AV552" s="81">
        <v>0</v>
      </c>
      <c r="AW552" s="81" t="s">
        <v>564</v>
      </c>
      <c r="AX552" s="82"/>
      <c r="AY552" s="81">
        <v>504.649</v>
      </c>
      <c r="AZ552" s="81">
        <v>2079.42</v>
      </c>
      <c r="BA552" s="81">
        <v>0</v>
      </c>
      <c r="BB552" s="81">
        <v>0</v>
      </c>
      <c r="BC552" s="81">
        <v>0</v>
      </c>
      <c r="BD552" s="81">
        <v>0</v>
      </c>
      <c r="BE552" s="81" t="s">
        <v>564</v>
      </c>
      <c r="BF552" s="82"/>
      <c r="BG552" s="81">
        <v>0</v>
      </c>
      <c r="BH552" s="81">
        <v>0</v>
      </c>
      <c r="BI552" s="81">
        <v>0</v>
      </c>
      <c r="BJ552" s="81">
        <v>0</v>
      </c>
      <c r="BK552" s="81">
        <v>4.0670000000000002</v>
      </c>
      <c r="BL552" s="81">
        <v>0</v>
      </c>
      <c r="BM552" s="82"/>
      <c r="BN552" s="81">
        <v>0</v>
      </c>
      <c r="BO552" s="81">
        <v>0</v>
      </c>
      <c r="BP552" s="81">
        <v>0</v>
      </c>
      <c r="BQ552" s="81">
        <v>0</v>
      </c>
      <c r="BR552" s="81">
        <v>1</v>
      </c>
      <c r="BS552" s="81">
        <v>0</v>
      </c>
      <c r="BT552"/>
      <c r="BU552" s="80">
        <v>4.0670000000000002</v>
      </c>
      <c r="BV552" s="80">
        <v>0</v>
      </c>
      <c r="BW552" s="80">
        <v>0</v>
      </c>
      <c r="BX552" s="80">
        <v>0</v>
      </c>
      <c r="BY552" s="80">
        <v>0</v>
      </c>
      <c r="BZ552" s="80">
        <v>0</v>
      </c>
      <c r="CA552" s="80">
        <v>0</v>
      </c>
      <c r="CB552" s="80">
        <v>0</v>
      </c>
      <c r="CC552" s="80">
        <v>0</v>
      </c>
    </row>
    <row r="553" spans="1:81">
      <c r="A553" s="80" t="s">
        <v>2461</v>
      </c>
      <c r="B553" s="80">
        <v>234</v>
      </c>
      <c r="C553" s="80">
        <v>13</v>
      </c>
      <c r="D553" s="80">
        <v>14</v>
      </c>
      <c r="E553" s="80">
        <v>2016</v>
      </c>
      <c r="F553" s="80" t="s">
        <v>92</v>
      </c>
      <c r="G553" s="80" t="s">
        <v>2448</v>
      </c>
      <c r="H553" s="80" t="s">
        <v>2449</v>
      </c>
      <c r="I553" s="177"/>
      <c r="J553" s="81">
        <v>9.5134642842089434</v>
      </c>
      <c r="K553" s="81">
        <v>0.7989810659208747</v>
      </c>
      <c r="L553" s="81">
        <v>3.6184475686323503</v>
      </c>
      <c r="M553" s="81">
        <v>7.3296357997152288</v>
      </c>
      <c r="N553" s="81">
        <v>9.1894533975664157</v>
      </c>
      <c r="O553" s="81">
        <v>6.5614256746146964</v>
      </c>
      <c r="P553" s="81">
        <v>8.0120324692661242</v>
      </c>
      <c r="Q553" s="81">
        <v>0.50847996850155242</v>
      </c>
      <c r="R553" s="81">
        <v>4.2800976922191944E-3</v>
      </c>
      <c r="S553" s="81">
        <v>0</v>
      </c>
      <c r="T553" s="82"/>
      <c r="U553" s="81">
        <v>290643</v>
      </c>
      <c r="V553" s="81">
        <v>211</v>
      </c>
      <c r="W553" s="81">
        <v>59</v>
      </c>
      <c r="X553" s="81">
        <v>1799</v>
      </c>
      <c r="Y553" s="81">
        <v>3588</v>
      </c>
      <c r="Z553" s="81">
        <v>3859</v>
      </c>
      <c r="AA553" s="81">
        <v>1649</v>
      </c>
      <c r="AB553" s="81">
        <v>7199</v>
      </c>
      <c r="AC553" s="81">
        <v>730.99855477480389</v>
      </c>
      <c r="AD553" s="81">
        <v>0</v>
      </c>
      <c r="AE553" s="82"/>
      <c r="AF553" s="81">
        <v>3464132.8517074739</v>
      </c>
      <c r="AG553" s="81">
        <v>725690.67423043924</v>
      </c>
      <c r="AH553" s="81">
        <v>398553.53189291147</v>
      </c>
      <c r="AI553" s="81">
        <v>10542962.721002441</v>
      </c>
      <c r="AJ553" s="81">
        <v>14702536.732137229</v>
      </c>
      <c r="AK553" s="81">
        <v>0</v>
      </c>
      <c r="AL553" s="81">
        <v>0</v>
      </c>
      <c r="AM553" s="81">
        <v>987359.23709496483</v>
      </c>
      <c r="AN553" s="81">
        <v>0</v>
      </c>
      <c r="AO553" s="81">
        <v>0</v>
      </c>
      <c r="AP553" s="82"/>
      <c r="AQ553" s="81">
        <v>116</v>
      </c>
      <c r="AR553" s="81">
        <v>23</v>
      </c>
      <c r="AS553" s="81">
        <v>0</v>
      </c>
      <c r="AT553" s="81">
        <v>0</v>
      </c>
      <c r="AU553" s="81">
        <v>0</v>
      </c>
      <c r="AV553" s="81">
        <v>0</v>
      </c>
      <c r="AW553" s="81" t="s">
        <v>564</v>
      </c>
      <c r="AX553" s="82"/>
      <c r="AY553" s="81">
        <v>516.24900000000002</v>
      </c>
      <c r="AZ553" s="81">
        <v>2389.3200000000002</v>
      </c>
      <c r="BA553" s="81">
        <v>0</v>
      </c>
      <c r="BB553" s="81">
        <v>0</v>
      </c>
      <c r="BC553" s="81">
        <v>0</v>
      </c>
      <c r="BD553" s="81">
        <v>0</v>
      </c>
      <c r="BE553" s="81" t="s">
        <v>564</v>
      </c>
      <c r="BF553" s="82"/>
      <c r="BG553" s="81">
        <v>0</v>
      </c>
      <c r="BH553" s="81">
        <v>0</v>
      </c>
      <c r="BI553" s="81">
        <v>0</v>
      </c>
      <c r="BJ553" s="81">
        <v>0</v>
      </c>
      <c r="BK553" s="81">
        <v>4.0960000000000001</v>
      </c>
      <c r="BL553" s="81">
        <v>0</v>
      </c>
      <c r="BM553" s="82"/>
      <c r="BN553" s="81">
        <v>0</v>
      </c>
      <c r="BO553" s="81">
        <v>0</v>
      </c>
      <c r="BP553" s="81">
        <v>0</v>
      </c>
      <c r="BQ553" s="81">
        <v>0</v>
      </c>
      <c r="BR553" s="81">
        <v>1</v>
      </c>
      <c r="BS553" s="81">
        <v>0</v>
      </c>
      <c r="BT553"/>
      <c r="BU553" s="80">
        <v>4.0960000000000001</v>
      </c>
      <c r="BV553" s="80">
        <v>0</v>
      </c>
      <c r="BW553" s="80">
        <v>0</v>
      </c>
      <c r="BX553" s="80">
        <v>0</v>
      </c>
      <c r="BY553" s="80">
        <v>0</v>
      </c>
      <c r="BZ553" s="80">
        <v>0</v>
      </c>
      <c r="CA553" s="80">
        <v>0</v>
      </c>
      <c r="CB553" s="80">
        <v>0</v>
      </c>
      <c r="CC553" s="80">
        <v>0</v>
      </c>
    </row>
    <row r="554" spans="1:81">
      <c r="A554" s="80" t="s">
        <v>2462</v>
      </c>
      <c r="B554" s="80">
        <v>235</v>
      </c>
      <c r="C554" s="80">
        <v>14</v>
      </c>
      <c r="D554" s="80">
        <v>14</v>
      </c>
      <c r="E554" s="80">
        <v>2017</v>
      </c>
      <c r="F554" s="80" t="s">
        <v>71</v>
      </c>
      <c r="G554" s="80" t="s">
        <v>2448</v>
      </c>
      <c r="H554" s="80" t="s">
        <v>2449</v>
      </c>
      <c r="I554" s="177"/>
      <c r="J554" s="81">
        <v>8.8248639808352145</v>
      </c>
      <c r="K554" s="81">
        <v>0.83408169446541469</v>
      </c>
      <c r="L554" s="81">
        <v>3.4347825162468091</v>
      </c>
      <c r="M554" s="81">
        <v>6.9841015587720747</v>
      </c>
      <c r="N554" s="81">
        <v>11.149873451049665</v>
      </c>
      <c r="O554" s="81">
        <v>6.4309431839146649</v>
      </c>
      <c r="P554" s="81">
        <v>7.8502364002580327</v>
      </c>
      <c r="Q554" s="81">
        <v>0.48151964500142036</v>
      </c>
      <c r="R554" s="81">
        <v>0</v>
      </c>
      <c r="S554" s="81">
        <v>0</v>
      </c>
      <c r="T554" s="82"/>
      <c r="U554" s="81">
        <v>277735</v>
      </c>
      <c r="V554" s="81">
        <v>211</v>
      </c>
      <c r="W554" s="81">
        <v>59</v>
      </c>
      <c r="X554" s="81">
        <v>1799</v>
      </c>
      <c r="Y554" s="81">
        <v>3564</v>
      </c>
      <c r="Z554" s="81">
        <v>3845</v>
      </c>
      <c r="AA554" s="81">
        <v>1626</v>
      </c>
      <c r="AB554" s="81">
        <v>7050</v>
      </c>
      <c r="AC554" s="81">
        <v>0</v>
      </c>
      <c r="AD554" s="81">
        <v>0</v>
      </c>
      <c r="AE554" s="82"/>
      <c r="AF554" s="81">
        <v>3303119.8997130031</v>
      </c>
      <c r="AG554" s="81">
        <v>740676.71634402615</v>
      </c>
      <c r="AH554" s="81">
        <v>490728.00639615761</v>
      </c>
      <c r="AI554" s="81">
        <v>10311501.469703989</v>
      </c>
      <c r="AJ554" s="81">
        <v>16577018.00101158</v>
      </c>
      <c r="AK554" s="81">
        <v>0</v>
      </c>
      <c r="AL554" s="81">
        <v>0</v>
      </c>
      <c r="AM554" s="81">
        <v>968436.51933677518</v>
      </c>
      <c r="AN554" s="81">
        <v>0</v>
      </c>
      <c r="AO554" s="81">
        <v>0</v>
      </c>
      <c r="AP554" s="82"/>
      <c r="AQ554" s="81">
        <v>119</v>
      </c>
      <c r="AR554" s="81">
        <v>25</v>
      </c>
      <c r="AS554" s="81">
        <v>0</v>
      </c>
      <c r="AT554" s="81">
        <v>0</v>
      </c>
      <c r="AU554" s="81">
        <v>0</v>
      </c>
      <c r="AV554" s="81">
        <v>0</v>
      </c>
      <c r="AW554" s="81" t="s">
        <v>564</v>
      </c>
      <c r="AX554" s="82"/>
      <c r="AY554" s="81">
        <v>527.44900000000007</v>
      </c>
      <c r="AZ554" s="81">
        <v>2449.8200000000002</v>
      </c>
      <c r="BA554" s="81">
        <v>0</v>
      </c>
      <c r="BB554" s="81">
        <v>0</v>
      </c>
      <c r="BC554" s="81">
        <v>0</v>
      </c>
      <c r="BD554" s="81">
        <v>0</v>
      </c>
      <c r="BE554" s="81" t="s">
        <v>564</v>
      </c>
      <c r="BF554" s="82"/>
      <c r="BG554" s="81">
        <v>0</v>
      </c>
      <c r="BH554" s="81">
        <v>0</v>
      </c>
      <c r="BI554" s="81">
        <v>0</v>
      </c>
      <c r="BJ554" s="81">
        <v>0</v>
      </c>
      <c r="BK554" s="81">
        <v>3.5830000000000002</v>
      </c>
      <c r="BL554" s="81">
        <v>0</v>
      </c>
      <c r="BM554" s="82"/>
      <c r="BN554" s="81">
        <v>0</v>
      </c>
      <c r="BO554" s="81">
        <v>0</v>
      </c>
      <c r="BP554" s="81">
        <v>0</v>
      </c>
      <c r="BQ554" s="81">
        <v>0</v>
      </c>
      <c r="BR554" s="81">
        <v>1</v>
      </c>
      <c r="BS554" s="81">
        <v>0</v>
      </c>
      <c r="BT554"/>
      <c r="BU554" s="80">
        <v>3.5830000000000002</v>
      </c>
      <c r="BV554" s="80">
        <v>0</v>
      </c>
      <c r="BW554" s="80">
        <v>0</v>
      </c>
      <c r="BX554" s="80">
        <v>0</v>
      </c>
      <c r="BY554" s="80">
        <v>0</v>
      </c>
      <c r="BZ554" s="80">
        <v>0</v>
      </c>
      <c r="CA554" s="80">
        <v>0</v>
      </c>
      <c r="CB554" s="80">
        <v>0</v>
      </c>
      <c r="CC554" s="80">
        <v>0</v>
      </c>
    </row>
    <row r="555" spans="1:81">
      <c r="A555" s="80" t="s">
        <v>2463</v>
      </c>
      <c r="B555" s="80">
        <v>236</v>
      </c>
      <c r="C555" s="80">
        <v>15</v>
      </c>
      <c r="D555" s="80">
        <v>14</v>
      </c>
      <c r="E555" s="80">
        <v>2018</v>
      </c>
      <c r="F555" s="80" t="s">
        <v>93</v>
      </c>
      <c r="G555" s="80" t="s">
        <v>2448</v>
      </c>
      <c r="H555" s="80" t="s">
        <v>2449</v>
      </c>
      <c r="I555" s="177"/>
      <c r="J555" s="81">
        <v>10.329399633132551</v>
      </c>
      <c r="K555" s="81">
        <v>0.83711082256938341</v>
      </c>
      <c r="L555" s="81">
        <v>3.0644706619403257</v>
      </c>
      <c r="M555" s="81">
        <v>6.7235486708461716</v>
      </c>
      <c r="N555" s="81">
        <v>8.3896751019225704</v>
      </c>
      <c r="O555" s="81">
        <v>6.3248899080164245</v>
      </c>
      <c r="P555" s="81">
        <v>7.7195145469696831</v>
      </c>
      <c r="Q555" s="81">
        <v>0.43529084949586633</v>
      </c>
      <c r="R555" s="81">
        <v>1.6772686451154827E-2</v>
      </c>
      <c r="S555" s="81">
        <v>0</v>
      </c>
      <c r="T555" s="82"/>
      <c r="U555" s="81">
        <v>329636</v>
      </c>
      <c r="V555" s="81">
        <v>211</v>
      </c>
      <c r="W555" s="81">
        <v>59</v>
      </c>
      <c r="X555" s="81">
        <v>1799</v>
      </c>
      <c r="Y555" s="81">
        <v>3510</v>
      </c>
      <c r="Z555" s="81">
        <v>3854</v>
      </c>
      <c r="AA555" s="81">
        <v>1615</v>
      </c>
      <c r="AB555" s="81">
        <v>6868</v>
      </c>
      <c r="AC555" s="81">
        <v>2910</v>
      </c>
      <c r="AD555" s="81">
        <v>0</v>
      </c>
      <c r="AE555" s="82"/>
      <c r="AF555" s="81">
        <v>3888720.1283760332</v>
      </c>
      <c r="AG555" s="81">
        <v>750158.4001318576</v>
      </c>
      <c r="AH555" s="81">
        <v>444078.87583495438</v>
      </c>
      <c r="AI555" s="81">
        <v>9729910.6621262897</v>
      </c>
      <c r="AJ555" s="81">
        <v>13083857.82312455</v>
      </c>
      <c r="AK555" s="81">
        <v>0</v>
      </c>
      <c r="AL555" s="81">
        <v>0</v>
      </c>
      <c r="AM555" s="81">
        <v>945387.82836760429</v>
      </c>
      <c r="AN555" s="81">
        <v>0</v>
      </c>
      <c r="AO555" s="81">
        <v>0</v>
      </c>
      <c r="AP555" s="82"/>
      <c r="AQ555" s="81">
        <v>124</v>
      </c>
      <c r="AR555" s="81">
        <v>27</v>
      </c>
      <c r="AS555" s="81">
        <v>0</v>
      </c>
      <c r="AT555" s="81">
        <v>0</v>
      </c>
      <c r="AU555" s="81">
        <v>0</v>
      </c>
      <c r="AV555" s="81">
        <v>0</v>
      </c>
      <c r="AW555" s="81" t="s">
        <v>564</v>
      </c>
      <c r="AX555" s="82"/>
      <c r="AY555" s="81">
        <v>546.14900000000011</v>
      </c>
      <c r="AZ555" s="81">
        <v>2510.12</v>
      </c>
      <c r="BA555" s="81">
        <v>0</v>
      </c>
      <c r="BB555" s="81">
        <v>0</v>
      </c>
      <c r="BC555" s="81">
        <v>0</v>
      </c>
      <c r="BD555" s="81">
        <v>0</v>
      </c>
      <c r="BE555" s="81" t="s">
        <v>564</v>
      </c>
      <c r="BF555" s="82"/>
      <c r="BG555" s="81">
        <v>0</v>
      </c>
      <c r="BH555" s="81">
        <v>0</v>
      </c>
      <c r="BI555" s="81">
        <v>0</v>
      </c>
      <c r="BJ555" s="81">
        <v>0</v>
      </c>
      <c r="BK555" s="81">
        <v>3.452</v>
      </c>
      <c r="BL555" s="81">
        <v>0</v>
      </c>
      <c r="BM555" s="82"/>
      <c r="BN555" s="81">
        <v>0</v>
      </c>
      <c r="BO555" s="81">
        <v>0</v>
      </c>
      <c r="BP555" s="81">
        <v>0</v>
      </c>
      <c r="BQ555" s="81">
        <v>0</v>
      </c>
      <c r="BR555" s="81">
        <v>1</v>
      </c>
      <c r="BS555" s="81">
        <v>0</v>
      </c>
      <c r="BT555"/>
      <c r="BU555" s="80">
        <v>3.452</v>
      </c>
      <c r="BV555" s="80">
        <v>0</v>
      </c>
      <c r="BW555" s="80">
        <v>0</v>
      </c>
      <c r="BX555" s="80">
        <v>0</v>
      </c>
      <c r="BY555" s="80">
        <v>0</v>
      </c>
      <c r="BZ555" s="80">
        <v>0</v>
      </c>
      <c r="CA555" s="80">
        <v>0</v>
      </c>
      <c r="CB555" s="80">
        <v>0</v>
      </c>
      <c r="CC555" s="80">
        <v>0</v>
      </c>
    </row>
    <row r="556" spans="1:81">
      <c r="A556" s="80" t="s">
        <v>2464</v>
      </c>
      <c r="B556" s="80">
        <v>237</v>
      </c>
      <c r="C556" s="80">
        <v>16</v>
      </c>
      <c r="D556" s="80">
        <v>14</v>
      </c>
      <c r="E556" s="80">
        <v>2019</v>
      </c>
      <c r="F556" s="80" t="s">
        <v>73</v>
      </c>
      <c r="G556" s="80" t="s">
        <v>2448</v>
      </c>
      <c r="H556" s="80" t="s">
        <v>2449</v>
      </c>
      <c r="I556" s="177"/>
      <c r="J556" s="81">
        <v>8.9085060154711382</v>
      </c>
      <c r="K556" s="81">
        <v>0.63597686078809423</v>
      </c>
      <c r="L556" s="81">
        <v>3.0422304628769878</v>
      </c>
      <c r="M556" s="81">
        <v>5.6008399786284739</v>
      </c>
      <c r="N556" s="81">
        <v>5.9539294937578306</v>
      </c>
      <c r="O556" s="81">
        <v>6.0855958494266096</v>
      </c>
      <c r="P556" s="81">
        <v>7.4839548253520025</v>
      </c>
      <c r="Q556" s="81">
        <v>0.41301693093985853</v>
      </c>
      <c r="R556" s="81">
        <v>5.3437142894256592E-2</v>
      </c>
      <c r="S556" s="81">
        <v>0</v>
      </c>
      <c r="T556" s="82"/>
      <c r="U556" s="81">
        <v>304056</v>
      </c>
      <c r="V556" s="81">
        <v>211</v>
      </c>
      <c r="W556" s="81">
        <v>59</v>
      </c>
      <c r="X556" s="81">
        <v>1799</v>
      </c>
      <c r="Y556" s="81">
        <v>3476</v>
      </c>
      <c r="Z556" s="81">
        <v>3810</v>
      </c>
      <c r="AA556" s="81">
        <v>1554</v>
      </c>
      <c r="AB556" s="81">
        <v>6693</v>
      </c>
      <c r="AC556" s="81">
        <v>9423</v>
      </c>
      <c r="AD556" s="81">
        <v>0</v>
      </c>
      <c r="AE556" s="82"/>
      <c r="AF556" s="81">
        <v>3318340.6900387891</v>
      </c>
      <c r="AG556" s="81">
        <v>516619.41563346039</v>
      </c>
      <c r="AH556" s="81">
        <v>492455.52912425442</v>
      </c>
      <c r="AI556" s="81">
        <v>10118907.191890949</v>
      </c>
      <c r="AJ556" s="81">
        <v>11239498.814656818</v>
      </c>
      <c r="AK556" s="81">
        <v>0</v>
      </c>
      <c r="AL556" s="81">
        <v>0</v>
      </c>
      <c r="AM556" s="81">
        <v>911536.21512297587</v>
      </c>
      <c r="AN556" s="81">
        <v>0</v>
      </c>
      <c r="AO556" s="81">
        <v>0</v>
      </c>
      <c r="AP556" s="82"/>
      <c r="AQ556" s="81">
        <v>126</v>
      </c>
      <c r="AR556" s="81">
        <v>29</v>
      </c>
      <c r="AS556" s="81">
        <v>0</v>
      </c>
      <c r="AT556" s="81">
        <v>0</v>
      </c>
      <c r="AU556" s="81">
        <v>0</v>
      </c>
      <c r="AV556" s="81">
        <v>0</v>
      </c>
      <c r="AW556" s="81" t="s">
        <v>564</v>
      </c>
      <c r="AX556" s="82"/>
      <c r="AY556" s="81">
        <v>562.34900000000005</v>
      </c>
      <c r="AZ556" s="81">
        <v>2566.2199999999998</v>
      </c>
      <c r="BA556" s="81">
        <v>0</v>
      </c>
      <c r="BB556" s="81">
        <v>0</v>
      </c>
      <c r="BC556" s="81">
        <v>0</v>
      </c>
      <c r="BD556" s="81">
        <v>0</v>
      </c>
      <c r="BE556" s="81" t="s">
        <v>564</v>
      </c>
      <c r="BF556" s="82"/>
      <c r="BG556" s="81">
        <v>0</v>
      </c>
      <c r="BH556" s="81">
        <v>0</v>
      </c>
      <c r="BI556" s="81">
        <v>0</v>
      </c>
      <c r="BJ556" s="81">
        <v>0</v>
      </c>
      <c r="BK556" s="81">
        <v>3.3380000000000001</v>
      </c>
      <c r="BL556" s="81">
        <v>0</v>
      </c>
      <c r="BM556" s="82"/>
      <c r="BN556" s="81">
        <v>0</v>
      </c>
      <c r="BO556" s="81">
        <v>0</v>
      </c>
      <c r="BP556" s="81">
        <v>0</v>
      </c>
      <c r="BQ556" s="81">
        <v>0</v>
      </c>
      <c r="BR556" s="81">
        <v>1</v>
      </c>
      <c r="BS556" s="81">
        <v>0</v>
      </c>
      <c r="BT556"/>
      <c r="BU556" s="80">
        <v>3.3380000000000001</v>
      </c>
      <c r="BV556" s="80">
        <v>0</v>
      </c>
      <c r="BW556" s="80">
        <v>0</v>
      </c>
      <c r="BX556" s="80">
        <v>0</v>
      </c>
      <c r="BY556" s="80">
        <v>0</v>
      </c>
      <c r="BZ556" s="80">
        <v>0</v>
      </c>
      <c r="CA556" s="80">
        <v>0</v>
      </c>
      <c r="CB556" s="80">
        <v>0</v>
      </c>
      <c r="CC556" s="80">
        <v>0</v>
      </c>
    </row>
    <row r="557" spans="1:81">
      <c r="A557" s="80" t="s">
        <v>2465</v>
      </c>
      <c r="B557" s="80">
        <v>238</v>
      </c>
      <c r="C557" s="80">
        <v>17</v>
      </c>
      <c r="D557" s="80">
        <v>14</v>
      </c>
      <c r="E557" s="80">
        <v>2020</v>
      </c>
      <c r="F557" s="80" t="s">
        <v>218</v>
      </c>
      <c r="G557" s="80" t="s">
        <v>2448</v>
      </c>
      <c r="H557" s="80" t="s">
        <v>2449</v>
      </c>
      <c r="I557" s="177"/>
      <c r="J557" s="81">
        <v>8.7629050702072124</v>
      </c>
      <c r="K557" s="81">
        <v>0.837321387402294</v>
      </c>
      <c r="L557" s="81">
        <v>3.0696988292355392</v>
      </c>
      <c r="M557" s="81">
        <v>6.4370098120022812</v>
      </c>
      <c r="N557" s="81">
        <v>10.523330589171158</v>
      </c>
      <c r="O557" s="81">
        <v>5.2660696927426409</v>
      </c>
      <c r="P557" s="81">
        <v>6.9768904069034061</v>
      </c>
      <c r="Q557" s="81">
        <v>0.38166860622087795</v>
      </c>
      <c r="R557" s="81">
        <v>0.52790858161558052</v>
      </c>
      <c r="S557" s="81">
        <v>0</v>
      </c>
      <c r="T557" s="82"/>
      <c r="U557" s="81">
        <v>280996</v>
      </c>
      <c r="V557" s="81">
        <v>205</v>
      </c>
      <c r="W557" s="81">
        <v>52</v>
      </c>
      <c r="X557" s="81">
        <v>1514</v>
      </c>
      <c r="Y557" s="81">
        <v>3437</v>
      </c>
      <c r="Z557" s="81">
        <v>3763</v>
      </c>
      <c r="AA557" s="81">
        <v>1574</v>
      </c>
      <c r="AB557" s="81">
        <v>6473</v>
      </c>
      <c r="AC557" s="81">
        <v>93576</v>
      </c>
      <c r="AD557" s="81">
        <v>0</v>
      </c>
      <c r="AE557" s="82"/>
      <c r="AF557" s="81">
        <v>2936988.1341112838</v>
      </c>
      <c r="AG557" s="81">
        <v>703803.84736357559</v>
      </c>
      <c r="AH557" s="81">
        <v>527513.99287579302</v>
      </c>
      <c r="AI557" s="81">
        <v>9021408.4956715014</v>
      </c>
      <c r="AJ557" s="81">
        <v>15445536.413844991</v>
      </c>
      <c r="AK557" s="81"/>
      <c r="AL557" s="81"/>
      <c r="AM557" s="81">
        <v>844798.4165299664</v>
      </c>
      <c r="AN557" s="81"/>
      <c r="AO557" s="81"/>
      <c r="AP557" s="82"/>
      <c r="AQ557" s="81">
        <v>130</v>
      </c>
      <c r="AR557" s="81">
        <v>32</v>
      </c>
      <c r="AS557" s="81">
        <v>0</v>
      </c>
      <c r="AT557" s="81">
        <v>0</v>
      </c>
      <c r="AU557" s="81">
        <v>0</v>
      </c>
      <c r="AV557" s="81">
        <v>0</v>
      </c>
      <c r="AW557" s="81">
        <v>0</v>
      </c>
      <c r="AX557" s="82"/>
      <c r="AY557" s="81">
        <v>589.34900000000005</v>
      </c>
      <c r="AZ557" s="81">
        <v>2682.72</v>
      </c>
      <c r="BA557" s="81">
        <v>0</v>
      </c>
      <c r="BB557" s="81">
        <v>0</v>
      </c>
      <c r="BC557" s="81">
        <v>0</v>
      </c>
      <c r="BD557" s="81">
        <v>0</v>
      </c>
      <c r="BE557" s="81">
        <v>0</v>
      </c>
      <c r="BF557" s="82"/>
      <c r="BG557" s="81">
        <v>0</v>
      </c>
      <c r="BH557" s="81">
        <v>0</v>
      </c>
      <c r="BI557" s="81">
        <v>0</v>
      </c>
      <c r="BJ557" s="81">
        <v>0</v>
      </c>
      <c r="BK557" s="81">
        <v>2.89</v>
      </c>
      <c r="BL557" s="81">
        <v>0</v>
      </c>
      <c r="BM557" s="82"/>
      <c r="BN557" s="81">
        <v>0</v>
      </c>
      <c r="BO557" s="81">
        <v>0</v>
      </c>
      <c r="BP557" s="81">
        <v>0</v>
      </c>
      <c r="BQ557" s="81">
        <v>0</v>
      </c>
      <c r="BR557" s="81">
        <v>1</v>
      </c>
      <c r="BS557" s="81">
        <v>0</v>
      </c>
      <c r="BT557"/>
      <c r="BU557" s="80">
        <v>2.89</v>
      </c>
      <c r="BV557" s="80">
        <v>0</v>
      </c>
      <c r="BW557" s="80">
        <v>0</v>
      </c>
      <c r="BX557" s="80">
        <v>0</v>
      </c>
      <c r="BY557" s="80">
        <v>0</v>
      </c>
      <c r="BZ557" s="80">
        <v>0</v>
      </c>
      <c r="CA557" s="80">
        <v>0</v>
      </c>
      <c r="CB557" s="80">
        <v>0</v>
      </c>
      <c r="CC557" s="80">
        <v>0</v>
      </c>
    </row>
    <row r="558" spans="1:81">
      <c r="A558" s="80" t="s">
        <v>2466</v>
      </c>
      <c r="B558" s="80">
        <v>238</v>
      </c>
      <c r="C558" s="80">
        <v>18</v>
      </c>
      <c r="D558" s="80">
        <v>14</v>
      </c>
      <c r="E558" s="80">
        <v>2021</v>
      </c>
      <c r="F558" s="80" t="s">
        <v>75</v>
      </c>
      <c r="G558" s="174" t="s">
        <v>2448</v>
      </c>
      <c r="H558" s="80" t="s">
        <v>2449</v>
      </c>
      <c r="I558" s="177"/>
      <c r="J558" s="81">
        <v>8.9265450262581272</v>
      </c>
      <c r="K558" s="81">
        <v>0.85519434911861836</v>
      </c>
      <c r="L558" s="81">
        <v>2.9867668421491214</v>
      </c>
      <c r="M558" s="81">
        <v>6.1802588556586064</v>
      </c>
      <c r="N558" s="81">
        <v>7.8511242556904888</v>
      </c>
      <c r="O558" s="81">
        <v>5.0109608564717041</v>
      </c>
      <c r="P558" s="81">
        <v>7.1270177176720049</v>
      </c>
      <c r="Q558" s="81">
        <v>0.37491149137532509</v>
      </c>
      <c r="R558" s="81">
        <v>6.8337226349522107E-2</v>
      </c>
      <c r="S558" s="81">
        <v>0</v>
      </c>
      <c r="T558" s="82"/>
      <c r="U558" s="81">
        <v>317112</v>
      </c>
      <c r="V558" s="81">
        <v>205</v>
      </c>
      <c r="W558" s="81">
        <v>52</v>
      </c>
      <c r="X558" s="81">
        <v>1514</v>
      </c>
      <c r="Y558" s="81">
        <v>3379</v>
      </c>
      <c r="Z558" s="81">
        <v>3687</v>
      </c>
      <c r="AA558" s="81">
        <v>1568</v>
      </c>
      <c r="AB558" s="81">
        <v>6283</v>
      </c>
      <c r="AC558" s="81">
        <v>11740.999999999998</v>
      </c>
      <c r="AD558" s="81">
        <v>0</v>
      </c>
      <c r="AE558" s="82"/>
      <c r="AF558" s="81">
        <v>2931583.8358030878</v>
      </c>
      <c r="AG558" s="81">
        <v>752174.02827806387</v>
      </c>
      <c r="AH558" s="81">
        <v>507808.90748082276</v>
      </c>
      <c r="AI558" s="81">
        <v>9564781.8207488675</v>
      </c>
      <c r="AJ558" s="81">
        <v>12271775.308052005</v>
      </c>
      <c r="AK558" s="81">
        <v>0</v>
      </c>
      <c r="AL558" s="81">
        <v>0</v>
      </c>
      <c r="AM558" s="81">
        <v>824731.00709642575</v>
      </c>
      <c r="AN558" s="81">
        <v>0</v>
      </c>
      <c r="AO558" s="81">
        <v>0</v>
      </c>
      <c r="AP558" s="82"/>
      <c r="AQ558" s="81">
        <v>136</v>
      </c>
      <c r="AR558" s="81">
        <v>34</v>
      </c>
      <c r="AS558" s="81">
        <v>0</v>
      </c>
      <c r="AT558" s="81">
        <v>0</v>
      </c>
      <c r="AU558" s="81">
        <v>0</v>
      </c>
      <c r="AV558" s="81">
        <v>0</v>
      </c>
      <c r="AW558" s="81"/>
      <c r="AX558" s="82"/>
      <c r="AY558" s="81">
        <v>625.24900000000002</v>
      </c>
      <c r="AZ558" s="81">
        <v>4332.22</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2467</v>
      </c>
      <c r="B559" s="80">
        <v>238</v>
      </c>
      <c r="C559" s="80">
        <v>19</v>
      </c>
      <c r="D559" s="80">
        <v>14</v>
      </c>
      <c r="E559" s="80">
        <v>2022</v>
      </c>
      <c r="F559" s="80" t="s">
        <v>568</v>
      </c>
      <c r="G559" s="174" t="s">
        <v>2448</v>
      </c>
      <c r="H559" s="80" t="s">
        <v>2449</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140</v>
      </c>
      <c r="AR559" s="81">
        <v>34</v>
      </c>
      <c r="AS559" s="81">
        <v>0</v>
      </c>
      <c r="AT559" s="81">
        <v>0</v>
      </c>
      <c r="AU559" s="81">
        <v>0</v>
      </c>
      <c r="AV559" s="81">
        <v>0</v>
      </c>
      <c r="AW559" s="81"/>
      <c r="AX559" s="82"/>
      <c r="AY559" s="81">
        <v>647.149</v>
      </c>
      <c r="AZ559" s="81">
        <v>4332.22</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1654</v>
      </c>
      <c r="B560" s="80">
        <v>511</v>
      </c>
      <c r="C560" s="80">
        <v>1</v>
      </c>
      <c r="D560" s="80">
        <v>31</v>
      </c>
      <c r="E560" s="80">
        <v>1990</v>
      </c>
      <c r="F560" s="80" t="s">
        <v>562</v>
      </c>
      <c r="G560" s="80" t="s">
        <v>1655</v>
      </c>
      <c r="H560" s="80" t="s">
        <v>1656</v>
      </c>
      <c r="I560" s="177"/>
      <c r="J560" s="81">
        <v>21056.914199969211</v>
      </c>
      <c r="K560" s="81">
        <v>1775.9950918613404</v>
      </c>
      <c r="L560" s="81">
        <v>3880.386061699206</v>
      </c>
      <c r="M560" s="81">
        <v>5769.648871827183</v>
      </c>
      <c r="N560" s="81">
        <v>9496.7870576817058</v>
      </c>
      <c r="O560" s="81">
        <v>4397.9906905710386</v>
      </c>
      <c r="P560" s="81">
        <v>4196.4392386889831</v>
      </c>
      <c r="Q560" s="81">
        <v>347.58791175214606</v>
      </c>
      <c r="R560" s="81">
        <v>810.80260761432851</v>
      </c>
      <c r="S560" s="81">
        <v>283.04507999999987</v>
      </c>
      <c r="T560" s="82"/>
      <c r="U560" s="81">
        <v>591203436</v>
      </c>
      <c r="V560" s="81">
        <v>324954</v>
      </c>
      <c r="W560" s="81">
        <v>45387</v>
      </c>
      <c r="X560" s="81">
        <v>1934712</v>
      </c>
      <c r="Y560" s="81">
        <v>2031612</v>
      </c>
      <c r="Z560" s="81">
        <v>1808945</v>
      </c>
      <c r="AA560" s="81">
        <v>1018942</v>
      </c>
      <c r="AB560" s="81">
        <v>5643647</v>
      </c>
      <c r="AC560" s="81">
        <v>140432471</v>
      </c>
      <c r="AD560" s="81">
        <v>283.04507999999987</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1657</v>
      </c>
      <c r="B561" s="80">
        <v>512</v>
      </c>
      <c r="C561" s="80">
        <v>2</v>
      </c>
      <c r="D561" s="80">
        <v>31</v>
      </c>
      <c r="E561" s="80">
        <v>2005</v>
      </c>
      <c r="F561" s="80" t="s">
        <v>565</v>
      </c>
      <c r="G561" s="80" t="s">
        <v>1655</v>
      </c>
      <c r="H561" s="80" t="s">
        <v>1656</v>
      </c>
      <c r="I561" s="177"/>
      <c r="J561" s="81">
        <v>17627.648033993857</v>
      </c>
      <c r="K561" s="81">
        <v>799.05105339900922</v>
      </c>
      <c r="L561" s="81">
        <v>3314.682372794714</v>
      </c>
      <c r="M561" s="81">
        <v>9983.0466764262492</v>
      </c>
      <c r="N561" s="81">
        <v>12657.43446834872</v>
      </c>
      <c r="O561" s="81">
        <v>5848.3582462009072</v>
      </c>
      <c r="P561" s="81">
        <v>4121.990448872144</v>
      </c>
      <c r="Q561" s="81">
        <v>331.68857284668684</v>
      </c>
      <c r="R561" s="81">
        <v>1012.1116464114457</v>
      </c>
      <c r="S561" s="81">
        <v>491.37654990587021</v>
      </c>
      <c r="T561" s="82"/>
      <c r="U561" s="81">
        <v>544436538</v>
      </c>
      <c r="V561" s="81">
        <v>243740</v>
      </c>
      <c r="W561" s="81">
        <v>29434</v>
      </c>
      <c r="X561" s="81">
        <v>1621218</v>
      </c>
      <c r="Y561" s="81">
        <v>2580577</v>
      </c>
      <c r="Z561" s="81">
        <v>2783620</v>
      </c>
      <c r="AA561" s="81">
        <v>819699</v>
      </c>
      <c r="AB561" s="81">
        <v>5629970</v>
      </c>
      <c r="AC561" s="81">
        <v>178970988</v>
      </c>
      <c r="AD561" s="81">
        <v>491.37654990587026</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1658</v>
      </c>
      <c r="B562" s="80">
        <v>513</v>
      </c>
      <c r="C562" s="80">
        <v>3</v>
      </c>
      <c r="D562" s="80">
        <v>31</v>
      </c>
      <c r="E562" s="80">
        <v>2006</v>
      </c>
      <c r="F562" s="80" t="s">
        <v>566</v>
      </c>
      <c r="G562" s="80" t="s">
        <v>1655</v>
      </c>
      <c r="H562" s="80" t="s">
        <v>1656</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1659</v>
      </c>
      <c r="B563" s="80">
        <v>514</v>
      </c>
      <c r="C563" s="80">
        <v>4</v>
      </c>
      <c r="D563" s="80">
        <v>31</v>
      </c>
      <c r="E563" s="80">
        <v>2007</v>
      </c>
      <c r="F563" s="80" t="s">
        <v>567</v>
      </c>
      <c r="G563" s="80" t="s">
        <v>1655</v>
      </c>
      <c r="H563" s="80" t="s">
        <v>1656</v>
      </c>
      <c r="I563" s="177"/>
      <c r="J563" s="81">
        <v>17460.3986412671</v>
      </c>
      <c r="K563" s="81">
        <v>683.25554757769225</v>
      </c>
      <c r="L563" s="81">
        <v>2998.6304200203413</v>
      </c>
      <c r="M563" s="81">
        <v>9539.3629637306894</v>
      </c>
      <c r="N563" s="81">
        <v>12807.311703543306</v>
      </c>
      <c r="O563" s="81">
        <v>5581.7556049553341</v>
      </c>
      <c r="P563" s="81">
        <v>4056.7834479614185</v>
      </c>
      <c r="Q563" s="81">
        <v>346.58920400734581</v>
      </c>
      <c r="R563" s="81">
        <v>946.18843866757391</v>
      </c>
      <c r="S563" s="81">
        <v>412.15889493322459</v>
      </c>
      <c r="T563" s="82"/>
      <c r="U563" s="81">
        <v>573403234</v>
      </c>
      <c r="V563" s="81">
        <v>227330</v>
      </c>
      <c r="W563" s="81">
        <v>36538</v>
      </c>
      <c r="X563" s="81">
        <v>1940407</v>
      </c>
      <c r="Y563" s="81">
        <v>2618005</v>
      </c>
      <c r="Z563" s="81">
        <v>2761804</v>
      </c>
      <c r="AA563" s="81">
        <v>794435</v>
      </c>
      <c r="AB563" s="81">
        <v>5571770</v>
      </c>
      <c r="AC563" s="81">
        <v>172114498</v>
      </c>
      <c r="AD563" s="81">
        <v>412.15889493322447</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1660</v>
      </c>
      <c r="B564" s="80">
        <v>515</v>
      </c>
      <c r="C564" s="80">
        <v>5</v>
      </c>
      <c r="D564" s="80">
        <v>31</v>
      </c>
      <c r="E564" s="80">
        <v>2008</v>
      </c>
      <c r="F564" s="80" t="s">
        <v>84</v>
      </c>
      <c r="G564" s="80" t="s">
        <v>1655</v>
      </c>
      <c r="H564" s="80" t="s">
        <v>1656</v>
      </c>
      <c r="I564" s="177"/>
      <c r="J564" s="81">
        <v>17082.161397517833</v>
      </c>
      <c r="K564" s="81">
        <v>599.66433827719482</v>
      </c>
      <c r="L564" s="81">
        <v>2589.2041935894717</v>
      </c>
      <c r="M564" s="81">
        <v>11161.978416310334</v>
      </c>
      <c r="N564" s="81">
        <v>13074.5909225823</v>
      </c>
      <c r="O564" s="81">
        <v>5373.5785064450993</v>
      </c>
      <c r="P564" s="81">
        <v>3932.5848593862206</v>
      </c>
      <c r="Q564" s="81">
        <v>339.25939968765971</v>
      </c>
      <c r="R564" s="81">
        <v>908.70786110256813</v>
      </c>
      <c r="S564" s="81">
        <v>384.72268363000711</v>
      </c>
      <c r="T564" s="82"/>
      <c r="U564" s="81">
        <v>589417868</v>
      </c>
      <c r="V564" s="81">
        <v>227330</v>
      </c>
      <c r="W564" s="81">
        <v>36538</v>
      </c>
      <c r="X564" s="81">
        <v>1940407</v>
      </c>
      <c r="Y564" s="81">
        <v>2637145</v>
      </c>
      <c r="Z564" s="81">
        <v>2752119</v>
      </c>
      <c r="AA564" s="81">
        <v>770992</v>
      </c>
      <c r="AB564" s="81">
        <v>5543556</v>
      </c>
      <c r="AC564" s="81">
        <v>171642412</v>
      </c>
      <c r="AD564" s="81">
        <v>384.72268363000711</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1661</v>
      </c>
      <c r="B565" s="80">
        <v>516</v>
      </c>
      <c r="C565" s="80">
        <v>6</v>
      </c>
      <c r="D565" s="80">
        <v>31</v>
      </c>
      <c r="E565" s="80">
        <v>2009</v>
      </c>
      <c r="F565" s="80" t="s">
        <v>85</v>
      </c>
      <c r="G565" s="80" t="s">
        <v>1655</v>
      </c>
      <c r="H565" s="80" t="s">
        <v>1656</v>
      </c>
      <c r="I565" s="177"/>
      <c r="J565" s="81">
        <v>14913.944091492598</v>
      </c>
      <c r="K565" s="81">
        <v>476.99614120734361</v>
      </c>
      <c r="L565" s="81">
        <v>2956.1134254145195</v>
      </c>
      <c r="M565" s="81">
        <v>9392.0366026625816</v>
      </c>
      <c r="N565" s="81">
        <v>11303.244424064391</v>
      </c>
      <c r="O565" s="81">
        <v>5449.7267960308745</v>
      </c>
      <c r="P565" s="81">
        <v>3785.6958446533445</v>
      </c>
      <c r="Q565" s="81">
        <v>321.85828007733477</v>
      </c>
      <c r="R565" s="81">
        <v>831.85811892021889</v>
      </c>
      <c r="S565" s="81">
        <v>354.77146202964161</v>
      </c>
      <c r="T565" s="82"/>
      <c r="U565" s="81">
        <v>519677609</v>
      </c>
      <c r="V565" s="81">
        <v>221470</v>
      </c>
      <c r="W565" s="81">
        <v>47803</v>
      </c>
      <c r="X565" s="81">
        <v>2061970</v>
      </c>
      <c r="Y565" s="81">
        <v>2654310</v>
      </c>
      <c r="Z565" s="81">
        <v>2754970</v>
      </c>
      <c r="AA565" s="81">
        <v>761946</v>
      </c>
      <c r="AB565" s="81">
        <v>5520894</v>
      </c>
      <c r="AC565" s="81">
        <v>153289547</v>
      </c>
      <c r="AD565" s="81">
        <v>354.77146202964173</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62.795999999999999</v>
      </c>
      <c r="BH565" s="81">
        <v>172.18500000000003</v>
      </c>
      <c r="BI565" s="81">
        <v>15895.124999999995</v>
      </c>
      <c r="BJ565" s="81">
        <v>1864.0920000000001</v>
      </c>
      <c r="BK565" s="81">
        <v>1965.1257380000006</v>
      </c>
      <c r="BL565" s="81">
        <v>9.3000000000000007</v>
      </c>
      <c r="BM565" s="82"/>
      <c r="BN565" s="81">
        <v>9</v>
      </c>
      <c r="BO565" s="81">
        <v>6</v>
      </c>
      <c r="BP565" s="81">
        <v>223</v>
      </c>
      <c r="BQ565" s="81">
        <v>30</v>
      </c>
      <c r="BR565" s="81">
        <v>246</v>
      </c>
      <c r="BS565" s="81">
        <v>1</v>
      </c>
      <c r="BT565"/>
      <c r="BU565" s="80"/>
      <c r="BV565" s="80"/>
      <c r="BW565" s="80"/>
      <c r="BX565" s="80"/>
      <c r="BY565" s="80"/>
      <c r="BZ565" s="80"/>
      <c r="CA565" s="80"/>
      <c r="CB565" s="80"/>
      <c r="CC565" s="80"/>
    </row>
    <row r="566" spans="1:81">
      <c r="A566" s="80" t="s">
        <v>1662</v>
      </c>
      <c r="B566" s="80">
        <v>517</v>
      </c>
      <c r="C566" s="80">
        <v>7</v>
      </c>
      <c r="D566" s="80">
        <v>31</v>
      </c>
      <c r="E566" s="80">
        <v>2010</v>
      </c>
      <c r="F566" s="80" t="s">
        <v>86</v>
      </c>
      <c r="G566" s="80" t="s">
        <v>1655</v>
      </c>
      <c r="H566" s="80" t="s">
        <v>1656</v>
      </c>
      <c r="I566" s="177"/>
      <c r="J566" s="81">
        <v>15205.167769580719</v>
      </c>
      <c r="K566" s="81">
        <v>497.46224478213179</v>
      </c>
      <c r="L566" s="81">
        <v>2691.2523229583376</v>
      </c>
      <c r="M566" s="81">
        <v>8407.1826464545811</v>
      </c>
      <c r="N566" s="81">
        <v>11182.046356111487</v>
      </c>
      <c r="O566" s="81">
        <v>5431.4273702772989</v>
      </c>
      <c r="P566" s="81">
        <v>3833.0024453178794</v>
      </c>
      <c r="Q566" s="81">
        <v>334.56105275220506</v>
      </c>
      <c r="R566" s="81">
        <v>876.65249507004137</v>
      </c>
      <c r="S566" s="81">
        <v>336.7357135597735</v>
      </c>
      <c r="T566" s="82"/>
      <c r="U566" s="81">
        <v>593095390</v>
      </c>
      <c r="V566" s="81">
        <v>221470</v>
      </c>
      <c r="W566" s="81">
        <v>47803</v>
      </c>
      <c r="X566" s="81">
        <v>2061970</v>
      </c>
      <c r="Y566" s="81">
        <v>2670572</v>
      </c>
      <c r="Z566" s="81">
        <v>2758478</v>
      </c>
      <c r="AA566" s="81">
        <v>752201</v>
      </c>
      <c r="AB566" s="81">
        <v>5498916</v>
      </c>
      <c r="AC566" s="81">
        <v>153088568</v>
      </c>
      <c r="AD566" s="81">
        <v>336.73571355977339</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59.917000000000002</v>
      </c>
      <c r="BH566" s="81">
        <v>154.56200000000001</v>
      </c>
      <c r="BI566" s="81">
        <v>15625.664000000001</v>
      </c>
      <c r="BJ566" s="81">
        <v>2750.701</v>
      </c>
      <c r="BK566" s="81">
        <v>1879.5830000000003</v>
      </c>
      <c r="BL566" s="81">
        <v>8.02</v>
      </c>
      <c r="BM566" s="82"/>
      <c r="BN566" s="81">
        <v>7</v>
      </c>
      <c r="BO566" s="81">
        <v>6</v>
      </c>
      <c r="BP566" s="81">
        <v>219</v>
      </c>
      <c r="BQ566" s="81">
        <v>31</v>
      </c>
      <c r="BR566" s="81">
        <v>251</v>
      </c>
      <c r="BS566" s="81">
        <v>1</v>
      </c>
      <c r="BT566"/>
      <c r="BU566" s="80">
        <v>17169.789000000001</v>
      </c>
      <c r="BV566" s="80">
        <v>2330.335</v>
      </c>
      <c r="BW566" s="80">
        <v>349.64600000000002</v>
      </c>
      <c r="BX566" s="80">
        <v>110.264</v>
      </c>
      <c r="BY566" s="80">
        <v>508.154</v>
      </c>
      <c r="BZ566" s="80">
        <v>0</v>
      </c>
      <c r="CA566" s="80">
        <v>5.0010000000000003</v>
      </c>
      <c r="CB566" s="80">
        <v>5.258</v>
      </c>
      <c r="CC566" s="80">
        <v>0</v>
      </c>
    </row>
    <row r="567" spans="1:81">
      <c r="A567" s="80" t="s">
        <v>1663</v>
      </c>
      <c r="B567" s="80">
        <v>518</v>
      </c>
      <c r="C567" s="80">
        <v>8</v>
      </c>
      <c r="D567" s="80">
        <v>31</v>
      </c>
      <c r="E567" s="80">
        <v>2011</v>
      </c>
      <c r="F567" s="80" t="s">
        <v>87</v>
      </c>
      <c r="G567" s="80" t="s">
        <v>1655</v>
      </c>
      <c r="H567" s="80" t="s">
        <v>1656</v>
      </c>
      <c r="I567" s="177"/>
      <c r="J567" s="81">
        <v>16414.9533092577</v>
      </c>
      <c r="K567" s="81">
        <v>697.03713618655365</v>
      </c>
      <c r="L567" s="81">
        <v>2511.1345149930225</v>
      </c>
      <c r="M567" s="81">
        <v>10620.635315338286</v>
      </c>
      <c r="N567" s="81">
        <v>13536.143867840046</v>
      </c>
      <c r="O567" s="81">
        <v>5347.2582588794812</v>
      </c>
      <c r="P567" s="81">
        <v>3671.2160708742149</v>
      </c>
      <c r="Q567" s="81">
        <v>384.17125904716988</v>
      </c>
      <c r="R567" s="81">
        <v>896.91961968373732</v>
      </c>
      <c r="S567" s="81">
        <v>363.01219709667606</v>
      </c>
      <c r="T567" s="82"/>
      <c r="U567" s="81">
        <v>603017591</v>
      </c>
      <c r="V567" s="81">
        <v>221470</v>
      </c>
      <c r="W567" s="81">
        <v>47803</v>
      </c>
      <c r="X567" s="81">
        <v>2061970</v>
      </c>
      <c r="Y567" s="81">
        <v>2685761</v>
      </c>
      <c r="Z567" s="81">
        <v>2774730</v>
      </c>
      <c r="AA567" s="81">
        <v>741891</v>
      </c>
      <c r="AB567" s="81">
        <v>5474216</v>
      </c>
      <c r="AC567" s="81">
        <v>156368744</v>
      </c>
      <c r="AD567" s="81">
        <v>363.01219709667606</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18.484999999999999</v>
      </c>
      <c r="BH567" s="81">
        <v>102.20399999999999</v>
      </c>
      <c r="BI567" s="81">
        <v>16054.81</v>
      </c>
      <c r="BJ567" s="81">
        <v>3323.3670000000002</v>
      </c>
      <c r="BK567" s="81">
        <v>2044.6410249999999</v>
      </c>
      <c r="BL567" s="81">
        <v>8.14</v>
      </c>
      <c r="BM567" s="82"/>
      <c r="BN567" s="81">
        <v>2</v>
      </c>
      <c r="BO567" s="81">
        <v>5</v>
      </c>
      <c r="BP567" s="81">
        <v>216</v>
      </c>
      <c r="BQ567" s="81">
        <v>32</v>
      </c>
      <c r="BR567" s="81">
        <v>257</v>
      </c>
      <c r="BS567" s="81">
        <v>1</v>
      </c>
      <c r="BT567"/>
      <c r="BU567" s="80">
        <v>17714.317025</v>
      </c>
      <c r="BV567" s="80">
        <v>2858.4050000000002</v>
      </c>
      <c r="BW567" s="80">
        <v>406.553</v>
      </c>
      <c r="BX567" s="80">
        <v>60.698999999999998</v>
      </c>
      <c r="BY567" s="80">
        <v>498.54</v>
      </c>
      <c r="BZ567" s="80">
        <v>0</v>
      </c>
      <c r="CA567" s="80">
        <v>7.218</v>
      </c>
      <c r="CB567" s="80">
        <v>5.915</v>
      </c>
      <c r="CC567" s="80">
        <v>0</v>
      </c>
    </row>
    <row r="568" spans="1:81">
      <c r="A568" s="80" t="s">
        <v>1664</v>
      </c>
      <c r="B568" s="80">
        <v>519</v>
      </c>
      <c r="C568" s="80">
        <v>9</v>
      </c>
      <c r="D568" s="80">
        <v>31</v>
      </c>
      <c r="E568" s="80">
        <v>2012</v>
      </c>
      <c r="F568" s="80" t="s">
        <v>88</v>
      </c>
      <c r="G568" s="80" t="s">
        <v>1655</v>
      </c>
      <c r="H568" s="80" t="s">
        <v>1656</v>
      </c>
      <c r="I568" s="177"/>
      <c r="J568" s="81">
        <v>17385.330702274969</v>
      </c>
      <c r="K568" s="81">
        <v>785.23929253990707</v>
      </c>
      <c r="L568" s="81">
        <v>2533.6600550497137</v>
      </c>
      <c r="M568" s="81">
        <v>13190.795316313388</v>
      </c>
      <c r="N568" s="81">
        <v>15001.624620457773</v>
      </c>
      <c r="O568" s="81">
        <v>5345.8853375568178</v>
      </c>
      <c r="P568" s="81">
        <v>3664.0308427530035</v>
      </c>
      <c r="Q568" s="81">
        <v>416.72458502621816</v>
      </c>
      <c r="R568" s="81">
        <v>941.26483350125932</v>
      </c>
      <c r="S568" s="81">
        <v>401.58745175038001</v>
      </c>
      <c r="T568" s="82"/>
      <c r="U568" s="81">
        <v>611928517</v>
      </c>
      <c r="V568" s="81">
        <v>221470</v>
      </c>
      <c r="W568" s="81">
        <v>47803</v>
      </c>
      <c r="X568" s="81">
        <v>2061970</v>
      </c>
      <c r="Y568" s="81">
        <v>2709610</v>
      </c>
      <c r="Z568" s="81">
        <v>2796020</v>
      </c>
      <c r="AA568" s="81">
        <v>736250</v>
      </c>
      <c r="AB568" s="81">
        <v>5465451</v>
      </c>
      <c r="AC568" s="81">
        <v>159849558</v>
      </c>
      <c r="AD568" s="81">
        <v>401.58745175038007</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23.626000000000001</v>
      </c>
      <c r="BH568" s="81">
        <v>111.22499999999999</v>
      </c>
      <c r="BI568" s="81">
        <v>15214.433000000001</v>
      </c>
      <c r="BJ568" s="81">
        <v>3460.67</v>
      </c>
      <c r="BK568" s="81">
        <v>1877.8700000000001</v>
      </c>
      <c r="BL568" s="81">
        <v>8.59</v>
      </c>
      <c r="BM568" s="82"/>
      <c r="BN568" s="81">
        <v>3</v>
      </c>
      <c r="BO568" s="81">
        <v>5</v>
      </c>
      <c r="BP568" s="81">
        <v>223</v>
      </c>
      <c r="BQ568" s="81">
        <v>32</v>
      </c>
      <c r="BR568" s="81">
        <v>259</v>
      </c>
      <c r="BS568" s="81">
        <v>1</v>
      </c>
      <c r="BT568"/>
      <c r="BU568" s="80">
        <v>17277.739000000001</v>
      </c>
      <c r="BV568" s="80">
        <v>2680.83</v>
      </c>
      <c r="BW568" s="80">
        <v>264.67700000000002</v>
      </c>
      <c r="BX568" s="80">
        <v>39.994</v>
      </c>
      <c r="BY568" s="80">
        <v>420.61399999999998</v>
      </c>
      <c r="BZ568" s="80">
        <v>0</v>
      </c>
      <c r="CA568" s="80">
        <v>9.0109999999999992</v>
      </c>
      <c r="CB568" s="80">
        <v>3.5489999999999999</v>
      </c>
      <c r="CC568" s="80">
        <v>0</v>
      </c>
    </row>
    <row r="569" spans="1:81">
      <c r="A569" s="80" t="s">
        <v>1665</v>
      </c>
      <c r="B569" s="80">
        <v>520</v>
      </c>
      <c r="C569" s="80">
        <v>10</v>
      </c>
      <c r="D569" s="80">
        <v>31</v>
      </c>
      <c r="E569" s="80">
        <v>2013</v>
      </c>
      <c r="F569" s="80" t="s">
        <v>89</v>
      </c>
      <c r="G569" s="80" t="s">
        <v>1655</v>
      </c>
      <c r="H569" s="80" t="s">
        <v>1656</v>
      </c>
      <c r="I569" s="177"/>
      <c r="J569" s="81">
        <v>17759.18024590546</v>
      </c>
      <c r="K569" s="81">
        <v>649.00295370922743</v>
      </c>
      <c r="L569" s="81">
        <v>2237.4216118133554</v>
      </c>
      <c r="M569" s="81">
        <v>12267.75501235921</v>
      </c>
      <c r="N569" s="81">
        <v>14633.931681599162</v>
      </c>
      <c r="O569" s="81">
        <v>5174.2958954770429</v>
      </c>
      <c r="P569" s="81">
        <v>3693.2422184952775</v>
      </c>
      <c r="Q569" s="81">
        <v>422.60048702093962</v>
      </c>
      <c r="R569" s="81">
        <v>959.8449233407307</v>
      </c>
      <c r="S569" s="81">
        <v>383.78928037763217</v>
      </c>
      <c r="T569" s="82"/>
      <c r="U569" s="81">
        <v>636467257</v>
      </c>
      <c r="V569" s="81">
        <v>221470</v>
      </c>
      <c r="W569" s="81">
        <v>47803</v>
      </c>
      <c r="X569" s="81">
        <v>2061970</v>
      </c>
      <c r="Y569" s="81">
        <v>2727383</v>
      </c>
      <c r="Z569" s="81">
        <v>2827105</v>
      </c>
      <c r="AA569" s="81">
        <v>739334</v>
      </c>
      <c r="AB569" s="81">
        <v>5463045</v>
      </c>
      <c r="AC569" s="81">
        <v>159115230</v>
      </c>
      <c r="AD569" s="81">
        <v>383.78928037763222</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39.807000000000002</v>
      </c>
      <c r="BH569" s="81">
        <v>132.83700000000002</v>
      </c>
      <c r="BI569" s="81">
        <v>17619.312999999998</v>
      </c>
      <c r="BJ569" s="81">
        <v>3544.5230000000001</v>
      </c>
      <c r="BK569" s="81">
        <v>2176.0389999999998</v>
      </c>
      <c r="BL569" s="81">
        <v>9.33</v>
      </c>
      <c r="BM569" s="82"/>
      <c r="BN569" s="81">
        <v>5</v>
      </c>
      <c r="BO569" s="81">
        <v>7</v>
      </c>
      <c r="BP569" s="81">
        <v>232</v>
      </c>
      <c r="BQ569" s="81">
        <v>34</v>
      </c>
      <c r="BR569" s="81">
        <v>258</v>
      </c>
      <c r="BS569" s="81">
        <v>1</v>
      </c>
      <c r="BT569"/>
      <c r="BU569" s="80">
        <v>19622.749</v>
      </c>
      <c r="BV569" s="80">
        <v>2831.3809999999999</v>
      </c>
      <c r="BW569" s="80">
        <v>475.74599999999998</v>
      </c>
      <c r="BX569" s="80">
        <v>58.761000000000003</v>
      </c>
      <c r="BY569" s="80">
        <v>520.82899999999995</v>
      </c>
      <c r="BZ569" s="80">
        <v>0</v>
      </c>
      <c r="CA569" s="80">
        <v>8.8339999999999996</v>
      </c>
      <c r="CB569" s="80">
        <v>3.5489999999999999</v>
      </c>
      <c r="CC569" s="80">
        <v>0</v>
      </c>
    </row>
    <row r="570" spans="1:81">
      <c r="A570" s="80" t="s">
        <v>1666</v>
      </c>
      <c r="B570" s="80">
        <v>521</v>
      </c>
      <c r="C570" s="80">
        <v>11</v>
      </c>
      <c r="D570" s="80">
        <v>31</v>
      </c>
      <c r="E570" s="80">
        <v>2014</v>
      </c>
      <c r="F570" s="80" t="s">
        <v>90</v>
      </c>
      <c r="G570" s="80" t="s">
        <v>1655</v>
      </c>
      <c r="H570" s="80" t="s">
        <v>1656</v>
      </c>
      <c r="I570" s="177"/>
      <c r="J570" s="81">
        <v>16717.59653911275</v>
      </c>
      <c r="K570" s="81">
        <v>643.19885235622257</v>
      </c>
      <c r="L570" s="81">
        <v>2025.8341292443536</v>
      </c>
      <c r="M570" s="81">
        <v>12576.17879975548</v>
      </c>
      <c r="N570" s="81">
        <v>15556.74160075375</v>
      </c>
      <c r="O570" s="81">
        <v>4935.4633921073664</v>
      </c>
      <c r="P570" s="81">
        <v>3701.87613214364</v>
      </c>
      <c r="Q570" s="81">
        <v>403.13654771600574</v>
      </c>
      <c r="R570" s="81">
        <v>973.51065954417561</v>
      </c>
      <c r="S570" s="81">
        <v>377.62782276180224</v>
      </c>
      <c r="T570" s="82"/>
      <c r="U570" s="81">
        <v>665412555</v>
      </c>
      <c r="V570" s="81">
        <v>190709</v>
      </c>
      <c r="W570" s="81">
        <v>44181</v>
      </c>
      <c r="X570" s="81">
        <v>2009602</v>
      </c>
      <c r="Y570" s="81">
        <v>2738172</v>
      </c>
      <c r="Z570" s="81">
        <v>2840103</v>
      </c>
      <c r="AA570" s="81">
        <v>737228</v>
      </c>
      <c r="AB570" s="81">
        <v>5431658</v>
      </c>
      <c r="AC570" s="81">
        <v>161888065</v>
      </c>
      <c r="AD570" s="81">
        <v>377.62782276180224</v>
      </c>
      <c r="AE570" s="82"/>
      <c r="AF570" s="81">
        <v>5419221922.3945055</v>
      </c>
      <c r="AG570" s="81">
        <v>451329187.56085694</v>
      </c>
      <c r="AH570" s="81">
        <v>329502130.33083886</v>
      </c>
      <c r="AI570" s="81">
        <v>13234060656.657141</v>
      </c>
      <c r="AJ570" s="81">
        <v>11776811712.391027</v>
      </c>
      <c r="AK570" s="81">
        <v>0</v>
      </c>
      <c r="AL570" s="81">
        <v>0</v>
      </c>
      <c r="AM570" s="81">
        <v>745685476.96687579</v>
      </c>
      <c r="AN570" s="81">
        <v>0</v>
      </c>
      <c r="AO570" s="81">
        <v>0</v>
      </c>
      <c r="AP570" s="82"/>
      <c r="AQ570" s="81">
        <v>25204</v>
      </c>
      <c r="AR570" s="81">
        <v>3543</v>
      </c>
      <c r="AS570" s="81">
        <v>55</v>
      </c>
      <c r="AT570" s="81">
        <v>4</v>
      </c>
      <c r="AU570" s="81">
        <v>0</v>
      </c>
      <c r="AV570" s="81">
        <v>48</v>
      </c>
      <c r="AW570" s="81" t="s">
        <v>564</v>
      </c>
      <c r="AX570" s="82"/>
      <c r="AY570" s="81">
        <v>115467.11499999999</v>
      </c>
      <c r="AZ570" s="81">
        <v>482683.30499999988</v>
      </c>
      <c r="BA570" s="81">
        <v>319907.09999999998</v>
      </c>
      <c r="BB570" s="81">
        <v>17550</v>
      </c>
      <c r="BC570" s="81">
        <v>0</v>
      </c>
      <c r="BD570" s="81">
        <v>41730.300000000003</v>
      </c>
      <c r="BE570" s="81" t="s">
        <v>564</v>
      </c>
      <c r="BF570" s="82"/>
      <c r="BG570" s="81">
        <v>36.408000000000001</v>
      </c>
      <c r="BH570" s="81">
        <v>135.88299999999998</v>
      </c>
      <c r="BI570" s="81">
        <v>17170.344000000001</v>
      </c>
      <c r="BJ570" s="81">
        <v>2919.42</v>
      </c>
      <c r="BK570" s="81">
        <v>2209.6759999999999</v>
      </c>
      <c r="BL570" s="81">
        <v>8.5470000000000006</v>
      </c>
      <c r="BM570" s="82"/>
      <c r="BN570" s="81">
        <v>6</v>
      </c>
      <c r="BO570" s="81">
        <v>7</v>
      </c>
      <c r="BP570" s="81">
        <v>231</v>
      </c>
      <c r="BQ570" s="81">
        <v>33</v>
      </c>
      <c r="BR570" s="81">
        <v>252</v>
      </c>
      <c r="BS570" s="81">
        <v>1</v>
      </c>
      <c r="BT570"/>
      <c r="BU570" s="80">
        <v>18686.440999999999</v>
      </c>
      <c r="BV570" s="80">
        <v>2740.5810000000001</v>
      </c>
      <c r="BW570" s="80">
        <v>460.31900000000002</v>
      </c>
      <c r="BX570" s="80">
        <v>71.153999999999996</v>
      </c>
      <c r="BY570" s="80">
        <v>511.714</v>
      </c>
      <c r="BZ570" s="80">
        <v>0</v>
      </c>
      <c r="CA570" s="80">
        <v>10.069000000000001</v>
      </c>
      <c r="CB570" s="80">
        <v>0</v>
      </c>
      <c r="CC570" s="80">
        <v>0</v>
      </c>
    </row>
    <row r="571" spans="1:81">
      <c r="A571" s="80" t="s">
        <v>1667</v>
      </c>
      <c r="B571" s="80">
        <v>522</v>
      </c>
      <c r="C571" s="80">
        <v>12</v>
      </c>
      <c r="D571" s="80">
        <v>31</v>
      </c>
      <c r="E571" s="80">
        <v>2015</v>
      </c>
      <c r="F571" s="80" t="s">
        <v>91</v>
      </c>
      <c r="G571" s="80" t="s">
        <v>1655</v>
      </c>
      <c r="H571" s="80" t="s">
        <v>1656</v>
      </c>
      <c r="I571" s="177"/>
      <c r="J571" s="81">
        <v>16330.084033562327</v>
      </c>
      <c r="K571" s="81">
        <v>616.76083709568513</v>
      </c>
      <c r="L571" s="81">
        <v>2132.4017636086414</v>
      </c>
      <c r="M571" s="81">
        <v>12168.369057615908</v>
      </c>
      <c r="N571" s="81">
        <v>14386.96823864129</v>
      </c>
      <c r="O571" s="81">
        <v>4906.1399226753128</v>
      </c>
      <c r="P571" s="81">
        <v>3692.6577661566939</v>
      </c>
      <c r="Q571" s="81">
        <v>392.43839169735816</v>
      </c>
      <c r="R571" s="81">
        <v>953.08293874442097</v>
      </c>
      <c r="S571" s="81">
        <v>395.64548251559847</v>
      </c>
      <c r="T571" s="82"/>
      <c r="U571" s="81">
        <v>651685183</v>
      </c>
      <c r="V571" s="81">
        <v>190709</v>
      </c>
      <c r="W571" s="81">
        <v>44181</v>
      </c>
      <c r="X571" s="81">
        <v>2009602</v>
      </c>
      <c r="Y571" s="81">
        <v>2751282</v>
      </c>
      <c r="Z571" s="81">
        <v>2850430</v>
      </c>
      <c r="AA571" s="81">
        <v>734814</v>
      </c>
      <c r="AB571" s="81">
        <v>5401210</v>
      </c>
      <c r="AC571" s="81">
        <v>163265771</v>
      </c>
      <c r="AD571" s="81">
        <v>395.64548251559847</v>
      </c>
      <c r="AE571" s="82"/>
      <c r="AF571" s="81">
        <v>5029250433.0507441</v>
      </c>
      <c r="AG571" s="81">
        <v>410898323.35083938</v>
      </c>
      <c r="AH571" s="81">
        <v>275723523.6533711</v>
      </c>
      <c r="AI571" s="81">
        <v>12781231827.781645</v>
      </c>
      <c r="AJ571" s="81">
        <v>11356066983.104582</v>
      </c>
      <c r="AK571" s="81">
        <v>0</v>
      </c>
      <c r="AL571" s="81">
        <v>0</v>
      </c>
      <c r="AM571" s="81">
        <v>740213173.27620399</v>
      </c>
      <c r="AN571" s="81">
        <v>0</v>
      </c>
      <c r="AO571" s="81">
        <v>0</v>
      </c>
      <c r="AP571" s="82"/>
      <c r="AQ571" s="81">
        <v>28229</v>
      </c>
      <c r="AR571" s="81">
        <v>4258</v>
      </c>
      <c r="AS571" s="81">
        <v>69</v>
      </c>
      <c r="AT571" s="81">
        <v>9</v>
      </c>
      <c r="AU571" s="81">
        <v>0</v>
      </c>
      <c r="AV571" s="81">
        <v>56</v>
      </c>
      <c r="AW571" s="81" t="s">
        <v>564</v>
      </c>
      <c r="AX571" s="82"/>
      <c r="AY571" s="81">
        <v>133050.04399999999</v>
      </c>
      <c r="AZ571" s="81">
        <v>854616.20499999984</v>
      </c>
      <c r="BA571" s="81">
        <v>319676.7</v>
      </c>
      <c r="BB571" s="81">
        <v>47717.8</v>
      </c>
      <c r="BC571" s="81">
        <v>0</v>
      </c>
      <c r="BD571" s="81">
        <v>66355.3</v>
      </c>
      <c r="BE571" s="81" t="s">
        <v>564</v>
      </c>
      <c r="BF571" s="82"/>
      <c r="BG571" s="81">
        <v>37.822000000000003</v>
      </c>
      <c r="BH571" s="81">
        <v>110.17099999999999</v>
      </c>
      <c r="BI571" s="81">
        <v>16866.82</v>
      </c>
      <c r="BJ571" s="81">
        <v>3069.83</v>
      </c>
      <c r="BK571" s="81">
        <v>2126.3849999999998</v>
      </c>
      <c r="BL571" s="81">
        <v>9.6029999999999998</v>
      </c>
      <c r="BM571" s="82"/>
      <c r="BN571" s="81">
        <v>6</v>
      </c>
      <c r="BO571" s="81">
        <v>6</v>
      </c>
      <c r="BP571" s="81">
        <v>235</v>
      </c>
      <c r="BQ571" s="81">
        <v>34</v>
      </c>
      <c r="BR571" s="81">
        <v>257</v>
      </c>
      <c r="BS571" s="81">
        <v>1</v>
      </c>
      <c r="BT571"/>
      <c r="BU571" s="80">
        <v>18429.544999999998</v>
      </c>
      <c r="BV571" s="80">
        <v>2751.625</v>
      </c>
      <c r="BW571" s="80">
        <v>466.60599999999999</v>
      </c>
      <c r="BX571" s="80">
        <v>72.887</v>
      </c>
      <c r="BY571" s="80">
        <v>478.91899999999998</v>
      </c>
      <c r="BZ571" s="80">
        <v>1.542</v>
      </c>
      <c r="CA571" s="80">
        <v>15.3</v>
      </c>
      <c r="CB571" s="80">
        <v>4.2069999999999999</v>
      </c>
      <c r="CC571" s="80">
        <v>0</v>
      </c>
    </row>
    <row r="572" spans="1:81">
      <c r="A572" s="80" t="s">
        <v>1668</v>
      </c>
      <c r="B572" s="80">
        <v>523</v>
      </c>
      <c r="C572" s="80">
        <v>13</v>
      </c>
      <c r="D572" s="80">
        <v>31</v>
      </c>
      <c r="E572" s="80">
        <v>2016</v>
      </c>
      <c r="F572" s="80" t="s">
        <v>92</v>
      </c>
      <c r="G572" s="80" t="s">
        <v>1655</v>
      </c>
      <c r="H572" s="80" t="s">
        <v>1656</v>
      </c>
      <c r="I572" s="177"/>
      <c r="J572" s="81">
        <v>15946.869153851316</v>
      </c>
      <c r="K572" s="81">
        <v>581.77696471708907</v>
      </c>
      <c r="L572" s="81">
        <v>2293.074342598647</v>
      </c>
      <c r="M572" s="81">
        <v>10432.965256059206</v>
      </c>
      <c r="N572" s="81">
        <v>14686.666404386515</v>
      </c>
      <c r="O572" s="81">
        <v>4873.592010790705</v>
      </c>
      <c r="P572" s="81">
        <v>3867.9605095986622</v>
      </c>
      <c r="Q572" s="81">
        <v>379.3509896079899</v>
      </c>
      <c r="R572" s="81">
        <v>969.95781758072837</v>
      </c>
      <c r="S572" s="81">
        <v>444.06559823623951</v>
      </c>
      <c r="T572" s="82"/>
      <c r="U572" s="81">
        <v>603660080</v>
      </c>
      <c r="V572" s="81">
        <v>190709</v>
      </c>
      <c r="W572" s="81">
        <v>44181</v>
      </c>
      <c r="X572" s="81">
        <v>2009602</v>
      </c>
      <c r="Y572" s="81">
        <v>2761826</v>
      </c>
      <c r="Z572" s="81">
        <v>2866327</v>
      </c>
      <c r="AA572" s="81">
        <v>796086</v>
      </c>
      <c r="AB572" s="81">
        <v>5370807</v>
      </c>
      <c r="AC572" s="81">
        <v>165659247.48236421</v>
      </c>
      <c r="AD572" s="81">
        <v>444.06559823623951</v>
      </c>
      <c r="AE572" s="82"/>
      <c r="AF572" s="81">
        <v>4979891351.819026</v>
      </c>
      <c r="AG572" s="81">
        <v>391670135.27534032</v>
      </c>
      <c r="AH572" s="81">
        <v>233689272.73909941</v>
      </c>
      <c r="AI572" s="81">
        <v>12758217654.67079</v>
      </c>
      <c r="AJ572" s="81">
        <v>11865343608.023109</v>
      </c>
      <c r="AK572" s="81"/>
      <c r="AL572" s="81"/>
      <c r="AM572" s="81">
        <v>736618405.6263777</v>
      </c>
      <c r="AN572" s="81"/>
      <c r="AO572" s="81"/>
      <c r="AP572" s="82"/>
      <c r="AQ572" s="81">
        <v>30520</v>
      </c>
      <c r="AR572" s="81">
        <v>4950</v>
      </c>
      <c r="AS572" s="81">
        <v>84</v>
      </c>
      <c r="AT572" s="81">
        <v>13</v>
      </c>
      <c r="AU572" s="81">
        <v>1</v>
      </c>
      <c r="AV572" s="81">
        <v>66</v>
      </c>
      <c r="AW572" s="81" t="s">
        <v>564</v>
      </c>
      <c r="AX572" s="82"/>
      <c r="AY572" s="81">
        <v>146745.451</v>
      </c>
      <c r="AZ572" s="81">
        <v>975032.00499999989</v>
      </c>
      <c r="BA572" s="81">
        <v>353921.7</v>
      </c>
      <c r="BB572" s="81">
        <v>50500</v>
      </c>
      <c r="BC572" s="81">
        <v>100</v>
      </c>
      <c r="BD572" s="81">
        <v>105916.3</v>
      </c>
      <c r="BE572" s="81" t="s">
        <v>564</v>
      </c>
      <c r="BF572" s="82"/>
      <c r="BG572" s="81">
        <v>37.734999999999999</v>
      </c>
      <c r="BH572" s="81">
        <v>111.348</v>
      </c>
      <c r="BI572" s="81">
        <v>16908.844000000001</v>
      </c>
      <c r="BJ572" s="81">
        <v>2928.9609999999998</v>
      </c>
      <c r="BK572" s="81">
        <v>2261.703</v>
      </c>
      <c r="BL572" s="81">
        <v>8.5</v>
      </c>
      <c r="BM572" s="82"/>
      <c r="BN572" s="81">
        <v>5</v>
      </c>
      <c r="BO572" s="81">
        <v>6</v>
      </c>
      <c r="BP572" s="81">
        <v>238</v>
      </c>
      <c r="BQ572" s="81">
        <v>35</v>
      </c>
      <c r="BR572" s="81">
        <v>268</v>
      </c>
      <c r="BS572" s="81">
        <v>1</v>
      </c>
      <c r="BT572"/>
      <c r="BU572" s="80">
        <v>18223.511999999999</v>
      </c>
      <c r="BV572" s="80">
        <v>2803.7629999999999</v>
      </c>
      <c r="BW572" s="80">
        <v>527.99400000000003</v>
      </c>
      <c r="BX572" s="80">
        <v>80.168999999999997</v>
      </c>
      <c r="BY572" s="80">
        <v>621.65300000000002</v>
      </c>
      <c r="BZ572" s="80">
        <v>0</v>
      </c>
      <c r="CA572" s="80">
        <v>0</v>
      </c>
      <c r="CB572" s="80">
        <v>0</v>
      </c>
      <c r="CC572" s="80">
        <v>0</v>
      </c>
    </row>
    <row r="573" spans="1:81">
      <c r="A573" s="80" t="s">
        <v>1669</v>
      </c>
      <c r="B573" s="80">
        <v>524</v>
      </c>
      <c r="C573" s="80">
        <v>14</v>
      </c>
      <c r="D573" s="80">
        <v>31</v>
      </c>
      <c r="E573" s="80">
        <v>2017</v>
      </c>
      <c r="F573" s="80" t="s">
        <v>71</v>
      </c>
      <c r="G573" s="80" t="s">
        <v>1655</v>
      </c>
      <c r="H573" s="80" t="s">
        <v>1656</v>
      </c>
      <c r="I573" s="177"/>
      <c r="J573" s="81">
        <v>16402.043855098364</v>
      </c>
      <c r="K573" s="81">
        <v>594.48894963019688</v>
      </c>
      <c r="L573" s="81">
        <v>2069.9812660517541</v>
      </c>
      <c r="M573" s="81">
        <v>10461.029624681056</v>
      </c>
      <c r="N573" s="81">
        <v>14429.090615125009</v>
      </c>
      <c r="O573" s="81">
        <v>4815.215958408623</v>
      </c>
      <c r="P573" s="81">
        <v>3858.328427459172</v>
      </c>
      <c r="Q573" s="81">
        <v>364.69403173776442</v>
      </c>
      <c r="R573" s="81">
        <v>988.41205904984997</v>
      </c>
      <c r="S573" s="81">
        <v>430.7267910234001</v>
      </c>
      <c r="T573" s="82"/>
      <c r="U573" s="81">
        <v>610549238</v>
      </c>
      <c r="V573" s="81">
        <v>190709</v>
      </c>
      <c r="W573" s="81">
        <v>44181</v>
      </c>
      <c r="X573" s="81">
        <v>2009602</v>
      </c>
      <c r="Y573" s="81">
        <v>2772845</v>
      </c>
      <c r="Z573" s="81">
        <v>2878972</v>
      </c>
      <c r="AA573" s="81">
        <v>799166</v>
      </c>
      <c r="AB573" s="81">
        <v>5339539</v>
      </c>
      <c r="AC573" s="81">
        <v>172160613</v>
      </c>
      <c r="AD573" s="81">
        <v>430.7267910234001</v>
      </c>
      <c r="AE573" s="82"/>
      <c r="AF573" s="81">
        <v>4949279039.765892</v>
      </c>
      <c r="AG573" s="81">
        <v>392808151.71876138</v>
      </c>
      <c r="AH573" s="81">
        <v>285476171.71763331</v>
      </c>
      <c r="AI573" s="81">
        <v>12442571319.05834</v>
      </c>
      <c r="AJ573" s="81">
        <v>10439542978.378799</v>
      </c>
      <c r="AK573" s="81"/>
      <c r="AL573" s="81"/>
      <c r="AM573" s="81">
        <v>733475824.68410873</v>
      </c>
      <c r="AN573" s="81"/>
      <c r="AO573" s="81"/>
      <c r="AP573" s="82"/>
      <c r="AQ573" s="81">
        <v>32147</v>
      </c>
      <c r="AR573" s="81">
        <v>5693</v>
      </c>
      <c r="AS573" s="81">
        <v>107</v>
      </c>
      <c r="AT573" s="81">
        <v>16</v>
      </c>
      <c r="AU573" s="81">
        <v>1</v>
      </c>
      <c r="AV573" s="81">
        <v>80</v>
      </c>
      <c r="AW573" s="81" t="s">
        <v>564</v>
      </c>
      <c r="AX573" s="82"/>
      <c r="AY573" s="81">
        <v>156160.88</v>
      </c>
      <c r="AZ573" s="81">
        <v>1146485.8049999999</v>
      </c>
      <c r="BA573" s="81">
        <v>360144.79999999987</v>
      </c>
      <c r="BB573" s="81">
        <v>57360</v>
      </c>
      <c r="BC573" s="81">
        <v>100</v>
      </c>
      <c r="BD573" s="81">
        <v>109470.6</v>
      </c>
      <c r="BE573" s="81" t="s">
        <v>564</v>
      </c>
      <c r="BF573" s="82"/>
      <c r="BG573" s="81">
        <v>148.82300000000001</v>
      </c>
      <c r="BH573" s="81">
        <v>103.1</v>
      </c>
      <c r="BI573" s="81">
        <v>16886.244999999999</v>
      </c>
      <c r="BJ573" s="81">
        <v>3282.8710000000001</v>
      </c>
      <c r="BK573" s="81">
        <v>2163.3650000000002</v>
      </c>
      <c r="BL573" s="81">
        <v>9.8699999999999992</v>
      </c>
      <c r="BM573" s="82"/>
      <c r="BN573" s="81">
        <v>8</v>
      </c>
      <c r="BO573" s="81">
        <v>6</v>
      </c>
      <c r="BP573" s="81">
        <v>236</v>
      </c>
      <c r="BQ573" s="81">
        <v>34</v>
      </c>
      <c r="BR573" s="81">
        <v>261</v>
      </c>
      <c r="BS573" s="81">
        <v>1</v>
      </c>
      <c r="BT573"/>
      <c r="BU573" s="80">
        <v>18505.297999999999</v>
      </c>
      <c r="BV573" s="80">
        <v>2741.0329999999999</v>
      </c>
      <c r="BW573" s="80">
        <v>501.76100000000002</v>
      </c>
      <c r="BX573" s="80">
        <v>87.358000000000004</v>
      </c>
      <c r="BY573" s="80">
        <v>758.82399999999996</v>
      </c>
      <c r="BZ573" s="80">
        <v>0</v>
      </c>
      <c r="CA573" s="80">
        <v>0</v>
      </c>
      <c r="CB573" s="80">
        <v>0</v>
      </c>
      <c r="CC573" s="80">
        <v>0</v>
      </c>
    </row>
    <row r="574" spans="1:81">
      <c r="A574" s="80" t="s">
        <v>1670</v>
      </c>
      <c r="B574" s="80">
        <v>525</v>
      </c>
      <c r="C574" s="80">
        <v>15</v>
      </c>
      <c r="D574" s="80">
        <v>31</v>
      </c>
      <c r="E574" s="80">
        <v>2018</v>
      </c>
      <c r="F574" s="80" t="s">
        <v>93</v>
      </c>
      <c r="G574" s="80" t="s">
        <v>1655</v>
      </c>
      <c r="H574" s="80" t="s">
        <v>1656</v>
      </c>
      <c r="I574" s="177"/>
      <c r="J574" s="81">
        <v>16201.75802699879</v>
      </c>
      <c r="K574" s="81">
        <v>553.30819232749457</v>
      </c>
      <c r="L574" s="81">
        <v>1898.9411907220149</v>
      </c>
      <c r="M574" s="81">
        <v>10512.624221804503</v>
      </c>
      <c r="N574" s="81">
        <v>13325.300134929639</v>
      </c>
      <c r="O574" s="81">
        <v>4732.3781425646739</v>
      </c>
      <c r="P574" s="81">
        <v>3838.6732000070215</v>
      </c>
      <c r="Q574" s="81">
        <v>336.19138626192711</v>
      </c>
      <c r="R574" s="81">
        <v>1011.2446959428828</v>
      </c>
      <c r="S574" s="81">
        <v>489.40962602617537</v>
      </c>
      <c r="T574" s="82"/>
      <c r="U574" s="81">
        <v>630434565</v>
      </c>
      <c r="V574" s="81">
        <v>190709</v>
      </c>
      <c r="W574" s="81">
        <v>44181</v>
      </c>
      <c r="X574" s="81">
        <v>2009602</v>
      </c>
      <c r="Y574" s="81">
        <v>2781336</v>
      </c>
      <c r="Z574" s="81">
        <v>2883621</v>
      </c>
      <c r="AA574" s="81">
        <v>803089</v>
      </c>
      <c r="AB574" s="81">
        <v>5304413</v>
      </c>
      <c r="AC574" s="81">
        <v>175447271</v>
      </c>
      <c r="AD574" s="81">
        <v>489.40962602617537</v>
      </c>
      <c r="AE574" s="82"/>
      <c r="AF574" s="81">
        <v>5130018578.3435736</v>
      </c>
      <c r="AG574" s="81">
        <v>355397409.00529748</v>
      </c>
      <c r="AH574" s="81">
        <v>269061326.97015113</v>
      </c>
      <c r="AI574" s="81">
        <v>12718849463.945749</v>
      </c>
      <c r="AJ574" s="81">
        <v>10148753880.33725</v>
      </c>
      <c r="AK574" s="81"/>
      <c r="AL574" s="81"/>
      <c r="AM574" s="81">
        <v>730158341.12330925</v>
      </c>
      <c r="AN574" s="81"/>
      <c r="AO574" s="81"/>
      <c r="AP574" s="82"/>
      <c r="AQ574" s="81">
        <v>34007</v>
      </c>
      <c r="AR574" s="81">
        <v>6604</v>
      </c>
      <c r="AS574" s="81">
        <v>257</v>
      </c>
      <c r="AT574" s="81">
        <v>21</v>
      </c>
      <c r="AU574" s="81">
        <v>2</v>
      </c>
      <c r="AV574" s="81">
        <v>91</v>
      </c>
      <c r="AW574" s="81" t="s">
        <v>564</v>
      </c>
      <c r="AX574" s="82"/>
      <c r="AY574" s="81">
        <v>167006.223</v>
      </c>
      <c r="AZ574" s="81">
        <v>1309156.105</v>
      </c>
      <c r="BA574" s="81">
        <v>412953.1</v>
      </c>
      <c r="BB574" s="81">
        <v>72019</v>
      </c>
      <c r="BC574" s="81">
        <v>350</v>
      </c>
      <c r="BD574" s="81">
        <v>140089.48300000001</v>
      </c>
      <c r="BE574" s="81" t="s">
        <v>564</v>
      </c>
      <c r="BF574" s="82"/>
      <c r="BG574" s="81">
        <v>158.95599999999999</v>
      </c>
      <c r="BH574" s="81">
        <v>108.512</v>
      </c>
      <c r="BI574" s="81">
        <v>16817.845000000001</v>
      </c>
      <c r="BJ574" s="81">
        <v>3163.732</v>
      </c>
      <c r="BK574" s="81">
        <v>2221.254586</v>
      </c>
      <c r="BL574" s="81">
        <v>8.843</v>
      </c>
      <c r="BM574" s="82"/>
      <c r="BN574" s="81">
        <v>8</v>
      </c>
      <c r="BO574" s="81">
        <v>6</v>
      </c>
      <c r="BP574" s="81">
        <v>239</v>
      </c>
      <c r="BQ574" s="81">
        <v>34</v>
      </c>
      <c r="BR574" s="81">
        <v>259</v>
      </c>
      <c r="BS574" s="81">
        <v>1</v>
      </c>
      <c r="BT574"/>
      <c r="BU574" s="80">
        <v>18270.909</v>
      </c>
      <c r="BV574" s="80">
        <v>2830.942</v>
      </c>
      <c r="BW574" s="80">
        <v>500.88499999999999</v>
      </c>
      <c r="BX574" s="80">
        <v>119.421586</v>
      </c>
      <c r="BY574" s="80">
        <v>756.98500000000001</v>
      </c>
      <c r="BZ574" s="80">
        <v>0</v>
      </c>
      <c r="CA574" s="80">
        <v>0</v>
      </c>
      <c r="CB574" s="80">
        <v>0</v>
      </c>
      <c r="CC574" s="80">
        <v>0</v>
      </c>
    </row>
    <row r="575" spans="1:81">
      <c r="A575" s="80" t="s">
        <v>1671</v>
      </c>
      <c r="B575" s="80">
        <v>526</v>
      </c>
      <c r="C575" s="80">
        <v>16</v>
      </c>
      <c r="D575" s="80">
        <v>31</v>
      </c>
      <c r="E575" s="80">
        <v>2019</v>
      </c>
      <c r="F575" s="80" t="s">
        <v>73</v>
      </c>
      <c r="G575" s="80" t="s">
        <v>1655</v>
      </c>
      <c r="H575" s="80" t="s">
        <v>1656</v>
      </c>
      <c r="I575" s="177"/>
      <c r="J575" s="81">
        <v>14723.198848885817</v>
      </c>
      <c r="K575" s="81">
        <v>513.4292595117771</v>
      </c>
      <c r="L575" s="81">
        <v>1907.4490951961754</v>
      </c>
      <c r="M575" s="81">
        <v>9430.7785042428459</v>
      </c>
      <c r="N575" s="81">
        <v>13533.27774934913</v>
      </c>
      <c r="O575" s="81">
        <v>4598.7266537557607</v>
      </c>
      <c r="P575" s="81">
        <v>3578.1346667858443</v>
      </c>
      <c r="Q575" s="81">
        <v>325.06721861072919</v>
      </c>
      <c r="R575" s="81">
        <v>977.05080558300506</v>
      </c>
      <c r="S575" s="81">
        <v>449.55850097540167</v>
      </c>
      <c r="T575" s="82"/>
      <c r="U575" s="81">
        <v>602362255</v>
      </c>
      <c r="V575" s="81">
        <v>190709</v>
      </c>
      <c r="W575" s="81">
        <v>44181</v>
      </c>
      <c r="X575" s="81">
        <v>2009602</v>
      </c>
      <c r="Y575" s="81">
        <v>2790286</v>
      </c>
      <c r="Z575" s="81">
        <v>2879118</v>
      </c>
      <c r="AA575" s="81">
        <v>742979</v>
      </c>
      <c r="AB575" s="81">
        <v>5267762</v>
      </c>
      <c r="AC575" s="81">
        <v>172291205</v>
      </c>
      <c r="AD575" s="81">
        <v>449.55850097540173</v>
      </c>
      <c r="AE575" s="82"/>
      <c r="AF575" s="81">
        <v>4829938692.8975611</v>
      </c>
      <c r="AG575" s="81">
        <v>355292165.85834301</v>
      </c>
      <c r="AH575" s="81">
        <v>290505863.9306224</v>
      </c>
      <c r="AI575" s="81">
        <v>12463416616.447771</v>
      </c>
      <c r="AJ575" s="81">
        <v>10354926254.128941</v>
      </c>
      <c r="AK575" s="81">
        <v>0</v>
      </c>
      <c r="AL575" s="81">
        <v>0</v>
      </c>
      <c r="AM575" s="81">
        <v>717429528.70889544</v>
      </c>
      <c r="AN575" s="81">
        <v>0</v>
      </c>
      <c r="AO575" s="81">
        <v>0</v>
      </c>
      <c r="AP575" s="82"/>
      <c r="AQ575" s="81">
        <v>36192</v>
      </c>
      <c r="AR575" s="81">
        <v>7852</v>
      </c>
      <c r="AS575" s="81">
        <v>385</v>
      </c>
      <c r="AT575" s="81">
        <v>23</v>
      </c>
      <c r="AU575" s="81">
        <v>2</v>
      </c>
      <c r="AV575" s="81">
        <v>105</v>
      </c>
      <c r="AW575" s="81" t="s">
        <v>564</v>
      </c>
      <c r="AX575" s="82"/>
      <c r="AY575" s="81">
        <v>179682.6400000001</v>
      </c>
      <c r="AZ575" s="81">
        <v>1663172.2050000001</v>
      </c>
      <c r="BA575" s="81">
        <v>541441.30000000005</v>
      </c>
      <c r="BB575" s="81">
        <v>72214.100000000006</v>
      </c>
      <c r="BC575" s="81">
        <v>350</v>
      </c>
      <c r="BD575" s="81">
        <v>145012.25899999999</v>
      </c>
      <c r="BE575" s="81" t="s">
        <v>564</v>
      </c>
      <c r="BF575" s="82"/>
      <c r="BG575" s="81">
        <v>144.017</v>
      </c>
      <c r="BH575" s="81">
        <v>131.90600000000001</v>
      </c>
      <c r="BI575" s="81">
        <v>16003.785</v>
      </c>
      <c r="BJ575" s="81">
        <v>2310.4639999999999</v>
      </c>
      <c r="BK575" s="81">
        <v>2474.8919999999998</v>
      </c>
      <c r="BL575" s="81">
        <v>8.9459999999999997</v>
      </c>
      <c r="BM575" s="82"/>
      <c r="BN575" s="81">
        <v>4</v>
      </c>
      <c r="BO575" s="81">
        <v>6</v>
      </c>
      <c r="BP575" s="81">
        <v>229</v>
      </c>
      <c r="BQ575" s="81">
        <v>31</v>
      </c>
      <c r="BR575" s="81">
        <v>270</v>
      </c>
      <c r="BS575" s="81">
        <v>1</v>
      </c>
      <c r="BT575"/>
      <c r="BU575" s="80">
        <v>17079.268</v>
      </c>
      <c r="BV575" s="80">
        <v>2850.201</v>
      </c>
      <c r="BW575" s="80">
        <v>476.42099999999999</v>
      </c>
      <c r="BX575" s="80">
        <v>77.430000000000007</v>
      </c>
      <c r="BY575" s="80">
        <v>590.69000000000005</v>
      </c>
      <c r="BZ575" s="80">
        <v>0</v>
      </c>
      <c r="CA575" s="80">
        <v>0</v>
      </c>
      <c r="CB575" s="80">
        <v>0</v>
      </c>
      <c r="CC575" s="80">
        <v>0</v>
      </c>
    </row>
    <row r="576" spans="1:81">
      <c r="A576" s="80" t="s">
        <v>1672</v>
      </c>
      <c r="B576" s="80">
        <v>527</v>
      </c>
      <c r="C576" s="80">
        <v>17</v>
      </c>
      <c r="D576" s="80">
        <v>31</v>
      </c>
      <c r="E576" s="80">
        <v>2020</v>
      </c>
      <c r="F576" s="80" t="s">
        <v>218</v>
      </c>
      <c r="G576" s="80" t="s">
        <v>1655</v>
      </c>
      <c r="H576" s="80" t="s">
        <v>1656</v>
      </c>
      <c r="I576" s="177"/>
      <c r="J576" s="81">
        <v>11996.850887685881</v>
      </c>
      <c r="K576" s="81">
        <v>538.06533288373214</v>
      </c>
      <c r="L576" s="81">
        <v>2354.6139247279307</v>
      </c>
      <c r="M576" s="81">
        <v>8870.8095450281962</v>
      </c>
      <c r="N576" s="81">
        <v>12427.507191015693</v>
      </c>
      <c r="O576" s="81">
        <v>4026.9129744772063</v>
      </c>
      <c r="P576" s="81">
        <v>3608.0230767090316</v>
      </c>
      <c r="Q576" s="81">
        <v>308.30261930210133</v>
      </c>
      <c r="R576" s="81">
        <v>921.28505786101243</v>
      </c>
      <c r="S576" s="81">
        <v>449.62454700200823</v>
      </c>
      <c r="T576" s="82"/>
      <c r="U576" s="81">
        <v>558722694</v>
      </c>
      <c r="V576" s="81">
        <v>184908</v>
      </c>
      <c r="W576" s="81">
        <v>48461</v>
      </c>
      <c r="X576" s="81">
        <v>1987761</v>
      </c>
      <c r="Y576" s="81">
        <v>2795571</v>
      </c>
      <c r="Z576" s="81">
        <v>2877530</v>
      </c>
      <c r="AA576" s="81">
        <v>813977</v>
      </c>
      <c r="AB576" s="81">
        <v>5228732</v>
      </c>
      <c r="AC576" s="81">
        <v>163305113</v>
      </c>
      <c r="AD576" s="81">
        <v>449.62454700200823</v>
      </c>
      <c r="AE576" s="82"/>
      <c r="AF576" s="81">
        <v>4362455076.1374426</v>
      </c>
      <c r="AG576" s="81">
        <v>344738779.4325313</v>
      </c>
      <c r="AH576" s="81">
        <v>345300101.15131354</v>
      </c>
      <c r="AI576" s="81">
        <v>11413090874.315611</v>
      </c>
      <c r="AJ576" s="81">
        <v>10591354032.09334</v>
      </c>
      <c r="AK576" s="81">
        <v>0</v>
      </c>
      <c r="AL576" s="81">
        <v>0</v>
      </c>
      <c r="AM576" s="81">
        <v>682407618.42415571</v>
      </c>
      <c r="AN576" s="81">
        <v>0</v>
      </c>
      <c r="AO576" s="81">
        <v>0</v>
      </c>
      <c r="AP576" s="82"/>
      <c r="AQ576" s="81">
        <v>38320</v>
      </c>
      <c r="AR576" s="81">
        <v>8985</v>
      </c>
      <c r="AS576" s="81">
        <v>507</v>
      </c>
      <c r="AT576" s="81">
        <v>31</v>
      </c>
      <c r="AU576" s="81">
        <v>2</v>
      </c>
      <c r="AV576" s="81">
        <v>111</v>
      </c>
      <c r="AW576" s="81">
        <v>507</v>
      </c>
      <c r="AX576" s="82"/>
      <c r="AY576" s="81">
        <v>192962.5740000002</v>
      </c>
      <c r="AZ576" s="81">
        <v>1924409.5729999989</v>
      </c>
      <c r="BA576" s="81">
        <v>543263.70000000007</v>
      </c>
      <c r="BB576" s="81">
        <v>91799.1</v>
      </c>
      <c r="BC576" s="81">
        <v>350</v>
      </c>
      <c r="BD576" s="81">
        <v>257856.06</v>
      </c>
      <c r="BE576" s="81">
        <v>543263.70000000007</v>
      </c>
      <c r="BF576" s="82"/>
      <c r="BG576" s="81">
        <v>48.762999999999998</v>
      </c>
      <c r="BH576" s="81">
        <v>76.344999999999999</v>
      </c>
      <c r="BI576" s="81">
        <v>13504.99</v>
      </c>
      <c r="BJ576" s="81">
        <v>1761.41</v>
      </c>
      <c r="BK576" s="81">
        <v>1944.578</v>
      </c>
      <c r="BL576" s="81">
        <v>8.625</v>
      </c>
      <c r="BM576" s="82"/>
      <c r="BN576" s="81">
        <v>6</v>
      </c>
      <c r="BO576" s="81">
        <v>5</v>
      </c>
      <c r="BP576" s="81">
        <v>233</v>
      </c>
      <c r="BQ576" s="81">
        <v>35</v>
      </c>
      <c r="BR576" s="81">
        <v>246</v>
      </c>
      <c r="BS576" s="81">
        <v>1</v>
      </c>
      <c r="BT576"/>
      <c r="BU576" s="80">
        <v>13840.763999999999</v>
      </c>
      <c r="BV576" s="80">
        <v>2552.91</v>
      </c>
      <c r="BW576" s="80">
        <v>519.76</v>
      </c>
      <c r="BX576" s="80">
        <v>59.889000000000003</v>
      </c>
      <c r="BY576" s="80">
        <v>371.38799999999998</v>
      </c>
      <c r="BZ576" s="80">
        <v>0</v>
      </c>
      <c r="CA576" s="80">
        <v>0</v>
      </c>
      <c r="CB576" s="80">
        <v>0</v>
      </c>
      <c r="CC576" s="80">
        <v>0</v>
      </c>
    </row>
    <row r="577" spans="1:81">
      <c r="A577" s="80" t="s">
        <v>1673</v>
      </c>
      <c r="B577" s="80">
        <v>527</v>
      </c>
      <c r="C577" s="80">
        <v>18</v>
      </c>
      <c r="D577" s="80">
        <v>31</v>
      </c>
      <c r="E577" s="80">
        <v>2021</v>
      </c>
      <c r="F577" s="80" t="s">
        <v>75</v>
      </c>
      <c r="G577" s="174" t="s">
        <v>1655</v>
      </c>
      <c r="H577" s="80" t="s">
        <v>1656</v>
      </c>
      <c r="I577" s="177"/>
      <c r="J577" s="81">
        <v>12815.551882190202</v>
      </c>
      <c r="K577" s="81">
        <v>518.30627332050346</v>
      </c>
      <c r="L577" s="81">
        <v>2148.7946345153746</v>
      </c>
      <c r="M577" s="81">
        <v>8959.7996856321988</v>
      </c>
      <c r="N577" s="81">
        <v>11809.060672244113</v>
      </c>
      <c r="O577" s="81">
        <v>3905.283577367672</v>
      </c>
      <c r="P577" s="81">
        <v>3730.7119671027667</v>
      </c>
      <c r="Q577" s="81">
        <v>309.31463058934969</v>
      </c>
      <c r="R577" s="81">
        <v>958.00839522028434</v>
      </c>
      <c r="S577" s="81">
        <v>479.14245092041199</v>
      </c>
      <c r="T577" s="82"/>
      <c r="U577" s="81">
        <v>612925649</v>
      </c>
      <c r="V577" s="81">
        <v>184908</v>
      </c>
      <c r="W577" s="81">
        <v>48461</v>
      </c>
      <c r="X577" s="81">
        <v>1987761</v>
      </c>
      <c r="Y577" s="81">
        <v>2796536</v>
      </c>
      <c r="Z577" s="81">
        <v>2873457</v>
      </c>
      <c r="AA577" s="81">
        <v>820786</v>
      </c>
      <c r="AB577" s="81">
        <v>5183687</v>
      </c>
      <c r="AC577" s="81">
        <v>164595157.99999997</v>
      </c>
      <c r="AD577" s="81">
        <v>479.14245092041199</v>
      </c>
      <c r="AE577" s="82"/>
      <c r="AF577" s="81">
        <v>4694746646.3446655</v>
      </c>
      <c r="AG577" s="81">
        <v>350691877.0291239</v>
      </c>
      <c r="AH577" s="81">
        <v>309581635.8983652</v>
      </c>
      <c r="AI577" s="81">
        <v>12453368252.788919</v>
      </c>
      <c r="AJ577" s="81">
        <v>10325086932.33444</v>
      </c>
      <c r="AK577" s="81">
        <v>0</v>
      </c>
      <c r="AL577" s="81">
        <v>0</v>
      </c>
      <c r="AM577" s="81">
        <v>680430908.79876673</v>
      </c>
      <c r="AN577" s="81">
        <v>0</v>
      </c>
      <c r="AO577" s="81">
        <v>0</v>
      </c>
      <c r="AP577" s="82"/>
      <c r="AQ577" s="81">
        <v>41675</v>
      </c>
      <c r="AR577" s="81">
        <v>9816</v>
      </c>
      <c r="AS577" s="81">
        <v>639</v>
      </c>
      <c r="AT577" s="81">
        <v>33</v>
      </c>
      <c r="AU577" s="81">
        <v>2</v>
      </c>
      <c r="AV577" s="81">
        <v>115</v>
      </c>
      <c r="AW577" s="81"/>
      <c r="AX577" s="82"/>
      <c r="AY577" s="81">
        <v>213255.94999998939</v>
      </c>
      <c r="AZ577" s="81">
        <v>1984164.07099998</v>
      </c>
      <c r="BA577" s="81">
        <v>603477.6</v>
      </c>
      <c r="BB577" s="81">
        <v>99939.099999999991</v>
      </c>
      <c r="BC577" s="81">
        <v>350</v>
      </c>
      <c r="BD577" s="81">
        <v>259594.06</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1674</v>
      </c>
      <c r="B578" s="80">
        <v>527</v>
      </c>
      <c r="C578" s="80">
        <v>19</v>
      </c>
      <c r="D578" s="80">
        <v>31</v>
      </c>
      <c r="E578" s="80">
        <v>2022</v>
      </c>
      <c r="F578" s="80" t="s">
        <v>568</v>
      </c>
      <c r="G578" s="174" t="s">
        <v>1655</v>
      </c>
      <c r="H578" s="80" t="s">
        <v>1656</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45199</v>
      </c>
      <c r="AR578" s="81">
        <v>10282</v>
      </c>
      <c r="AS578" s="81">
        <v>776</v>
      </c>
      <c r="AT578" s="81">
        <v>42</v>
      </c>
      <c r="AU578" s="81">
        <v>2</v>
      </c>
      <c r="AV578" s="81">
        <v>121</v>
      </c>
      <c r="AW578" s="81"/>
      <c r="AX578" s="82"/>
      <c r="AY578" s="81">
        <v>235288.94199998491</v>
      </c>
      <c r="AZ578" s="81">
        <v>2015500.8709999735</v>
      </c>
      <c r="BA578" s="81">
        <v>639467.20000000007</v>
      </c>
      <c r="BB578" s="81">
        <v>171857.8</v>
      </c>
      <c r="BC578" s="81">
        <v>350</v>
      </c>
      <c r="BD578" s="81">
        <v>406613.45999999996</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2312</v>
      </c>
      <c r="B9" s="80">
        <v>1</v>
      </c>
      <c r="C9" s="80">
        <v>1</v>
      </c>
      <c r="D9" s="80">
        <v>1</v>
      </c>
      <c r="E9" s="80">
        <v>1990</v>
      </c>
      <c r="F9" s="80" t="s">
        <v>562</v>
      </c>
      <c r="G9" s="182" t="s">
        <v>1817</v>
      </c>
      <c r="H9" s="80" t="s">
        <v>1818</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2313</v>
      </c>
      <c r="B10" s="80">
        <v>2</v>
      </c>
      <c r="C10" s="80">
        <v>2</v>
      </c>
      <c r="D10" s="80">
        <v>1</v>
      </c>
      <c r="E10" s="80">
        <v>2005</v>
      </c>
      <c r="F10" s="80" t="s">
        <v>565</v>
      </c>
      <c r="G10" s="182" t="s">
        <v>1817</v>
      </c>
      <c r="H10" s="80" t="s">
        <v>1818</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2314</v>
      </c>
      <c r="B11" s="80">
        <v>3</v>
      </c>
      <c r="C11" s="80">
        <v>3</v>
      </c>
      <c r="D11" s="80">
        <v>1</v>
      </c>
      <c r="E11" s="80">
        <v>2006</v>
      </c>
      <c r="F11" s="80" t="s">
        <v>566</v>
      </c>
      <c r="G11" s="182" t="s">
        <v>1817</v>
      </c>
      <c r="H11" s="80" t="s">
        <v>1818</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2315</v>
      </c>
      <c r="B12" s="80">
        <v>4</v>
      </c>
      <c r="C12" s="80">
        <v>4</v>
      </c>
      <c r="D12" s="80">
        <v>1</v>
      </c>
      <c r="E12" s="80">
        <v>2007</v>
      </c>
      <c r="F12" s="80" t="s">
        <v>567</v>
      </c>
      <c r="G12" s="182" t="s">
        <v>1817</v>
      </c>
      <c r="H12" s="80" t="s">
        <v>1818</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2316</v>
      </c>
      <c r="B13" s="80">
        <v>5</v>
      </c>
      <c r="C13" s="80">
        <v>5</v>
      </c>
      <c r="D13" s="80">
        <v>1</v>
      </c>
      <c r="E13" s="80">
        <v>2008</v>
      </c>
      <c r="F13" s="80" t="s">
        <v>84</v>
      </c>
      <c r="G13" s="182" t="s">
        <v>1817</v>
      </c>
      <c r="H13" s="80" t="s">
        <v>1818</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2317</v>
      </c>
      <c r="B14" s="80">
        <v>6</v>
      </c>
      <c r="C14" s="80">
        <v>6</v>
      </c>
      <c r="D14" s="80">
        <v>1</v>
      </c>
      <c r="E14" s="80">
        <v>2009</v>
      </c>
      <c r="F14" s="80" t="s">
        <v>85</v>
      </c>
      <c r="G14" s="182" t="s">
        <v>1817</v>
      </c>
      <c r="H14" s="80" t="s">
        <v>1818</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2318</v>
      </c>
      <c r="B15" s="80">
        <v>7</v>
      </c>
      <c r="C15" s="80">
        <v>7</v>
      </c>
      <c r="D15" s="80">
        <v>1</v>
      </c>
      <c r="E15" s="80">
        <v>2010</v>
      </c>
      <c r="F15" s="80" t="s">
        <v>86</v>
      </c>
      <c r="G15" s="182" t="s">
        <v>1817</v>
      </c>
      <c r="H15" s="80" t="s">
        <v>1818</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2319</v>
      </c>
      <c r="B16" s="80">
        <v>8</v>
      </c>
      <c r="C16" s="80">
        <v>8</v>
      </c>
      <c r="D16" s="80">
        <v>1</v>
      </c>
      <c r="E16" s="80">
        <v>2011</v>
      </c>
      <c r="F16" s="80" t="s">
        <v>87</v>
      </c>
      <c r="G16" s="182" t="s">
        <v>1817</v>
      </c>
      <c r="H16" s="80" t="s">
        <v>1818</v>
      </c>
      <c r="I16" s="173"/>
      <c r="J16" s="83">
        <v>0</v>
      </c>
      <c r="K16" s="83">
        <v>0</v>
      </c>
      <c r="L16" s="83">
        <v>0</v>
      </c>
      <c r="M16" s="83">
        <v>0</v>
      </c>
      <c r="N16" s="83">
        <v>0</v>
      </c>
      <c r="O16" s="83">
        <v>0</v>
      </c>
      <c r="P16" s="83">
        <v>0</v>
      </c>
      <c r="Q16" s="83">
        <v>0</v>
      </c>
      <c r="R16" s="83">
        <v>0</v>
      </c>
      <c r="S16" s="83">
        <v>9.23</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9.23</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9.23</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9.23</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1</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1</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1</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1</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2320</v>
      </c>
      <c r="B17" s="80">
        <v>9</v>
      </c>
      <c r="C17" s="80">
        <v>9</v>
      </c>
      <c r="D17" s="80">
        <v>1</v>
      </c>
      <c r="E17" s="80">
        <v>2012</v>
      </c>
      <c r="F17" s="80" t="s">
        <v>88</v>
      </c>
      <c r="G17" s="182" t="s">
        <v>1817</v>
      </c>
      <c r="H17" s="80" t="s">
        <v>1818</v>
      </c>
      <c r="I17" s="173"/>
      <c r="J17" s="83">
        <v>0</v>
      </c>
      <c r="K17" s="83">
        <v>0</v>
      </c>
      <c r="L17" s="83">
        <v>0</v>
      </c>
      <c r="M17" s="83">
        <v>0</v>
      </c>
      <c r="N17" s="83">
        <v>0</v>
      </c>
      <c r="O17" s="83">
        <v>0</v>
      </c>
      <c r="P17" s="83">
        <v>0</v>
      </c>
      <c r="Q17" s="83">
        <v>0</v>
      </c>
      <c r="R17" s="83">
        <v>0</v>
      </c>
      <c r="S17" s="83">
        <v>10.958</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10.958</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10.958</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10.958</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1</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1</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1</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1</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2321</v>
      </c>
      <c r="B18" s="80">
        <v>10</v>
      </c>
      <c r="C18" s="80">
        <v>10</v>
      </c>
      <c r="D18" s="80">
        <v>1</v>
      </c>
      <c r="E18" s="80">
        <v>2013</v>
      </c>
      <c r="F18" s="80" t="s">
        <v>89</v>
      </c>
      <c r="G18" s="182" t="s">
        <v>1817</v>
      </c>
      <c r="H18" s="80" t="s">
        <v>1818</v>
      </c>
      <c r="I18" s="173"/>
      <c r="J18" s="83">
        <v>0</v>
      </c>
      <c r="K18" s="83">
        <v>0</v>
      </c>
      <c r="L18" s="83">
        <v>0</v>
      </c>
      <c r="M18" s="83">
        <v>0</v>
      </c>
      <c r="N18" s="83">
        <v>0</v>
      </c>
      <c r="O18" s="83">
        <v>0</v>
      </c>
      <c r="P18" s="83">
        <v>0</v>
      </c>
      <c r="Q18" s="83">
        <v>0</v>
      </c>
      <c r="R18" s="83">
        <v>0</v>
      </c>
      <c r="S18" s="83">
        <v>12.443</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12.443</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12.443</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12.443</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1</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1</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1</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1</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2322</v>
      </c>
      <c r="B19" s="80">
        <v>11</v>
      </c>
      <c r="C19" s="80">
        <v>11</v>
      </c>
      <c r="D19" s="80">
        <v>1</v>
      </c>
      <c r="E19" s="80">
        <v>2014</v>
      </c>
      <c r="F19" s="80" t="s">
        <v>90</v>
      </c>
      <c r="G19" s="182" t="s">
        <v>1817</v>
      </c>
      <c r="H19" s="80" t="s">
        <v>1818</v>
      </c>
      <c r="I19" s="173"/>
      <c r="J19" s="83">
        <v>0</v>
      </c>
      <c r="K19" s="83">
        <v>0</v>
      </c>
      <c r="L19" s="83">
        <v>0</v>
      </c>
      <c r="M19" s="83">
        <v>0</v>
      </c>
      <c r="N19" s="83">
        <v>0</v>
      </c>
      <c r="O19" s="83">
        <v>0</v>
      </c>
      <c r="P19" s="83">
        <v>0</v>
      </c>
      <c r="Q19" s="83">
        <v>0</v>
      </c>
      <c r="R19" s="83">
        <v>0</v>
      </c>
      <c r="S19" s="83">
        <v>11.864000000000001</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11.864000000000001</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11.864000000000001</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11.864000000000001</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1</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1</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1</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1</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2323</v>
      </c>
      <c r="B20" s="80">
        <v>12</v>
      </c>
      <c r="C20" s="80">
        <v>12</v>
      </c>
      <c r="D20" s="80">
        <v>1</v>
      </c>
      <c r="E20" s="80">
        <v>2015</v>
      </c>
      <c r="F20" s="80" t="s">
        <v>91</v>
      </c>
      <c r="G20" s="182" t="s">
        <v>1817</v>
      </c>
      <c r="H20" s="80" t="s">
        <v>1818</v>
      </c>
      <c r="I20" s="173"/>
      <c r="J20" s="83">
        <v>0</v>
      </c>
      <c r="K20" s="83">
        <v>0</v>
      </c>
      <c r="L20" s="83">
        <v>0</v>
      </c>
      <c r="M20" s="83">
        <v>0</v>
      </c>
      <c r="N20" s="83">
        <v>0</v>
      </c>
      <c r="O20" s="83">
        <v>0</v>
      </c>
      <c r="P20" s="83">
        <v>0</v>
      </c>
      <c r="Q20" s="83">
        <v>0</v>
      </c>
      <c r="R20" s="83">
        <v>0</v>
      </c>
      <c r="S20" s="83">
        <v>11.512</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11.512</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11.512</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11.512</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1</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1</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1</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1</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2324</v>
      </c>
      <c r="B21" s="80">
        <v>13</v>
      </c>
      <c r="C21" s="80">
        <v>13</v>
      </c>
      <c r="D21" s="80">
        <v>1</v>
      </c>
      <c r="E21" s="80">
        <v>2016</v>
      </c>
      <c r="F21" s="80" t="s">
        <v>92</v>
      </c>
      <c r="G21" s="182" t="s">
        <v>1817</v>
      </c>
      <c r="H21" s="80" t="s">
        <v>1818</v>
      </c>
      <c r="I21" s="173"/>
      <c r="J21" s="83">
        <v>0</v>
      </c>
      <c r="K21" s="83">
        <v>0</v>
      </c>
      <c r="L21" s="83">
        <v>0</v>
      </c>
      <c r="M21" s="83">
        <v>0</v>
      </c>
      <c r="N21" s="83">
        <v>0</v>
      </c>
      <c r="O21" s="83">
        <v>0</v>
      </c>
      <c r="P21" s="83">
        <v>0</v>
      </c>
      <c r="Q21" s="83">
        <v>0</v>
      </c>
      <c r="R21" s="83">
        <v>0</v>
      </c>
      <c r="S21" s="83">
        <v>12.065</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12.065</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12.065</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12.065</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1</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1</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1</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1</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2325</v>
      </c>
      <c r="B22" s="80">
        <v>14</v>
      </c>
      <c r="C22" s="80">
        <v>14</v>
      </c>
      <c r="D22" s="80">
        <v>1</v>
      </c>
      <c r="E22" s="80">
        <v>2017</v>
      </c>
      <c r="F22" s="80" t="s">
        <v>71</v>
      </c>
      <c r="G22" s="182" t="s">
        <v>1817</v>
      </c>
      <c r="H22" s="80" t="s">
        <v>1818</v>
      </c>
      <c r="I22" s="173"/>
      <c r="J22" s="83">
        <v>0</v>
      </c>
      <c r="K22" s="83">
        <v>0</v>
      </c>
      <c r="L22" s="83">
        <v>0</v>
      </c>
      <c r="M22" s="83">
        <v>0</v>
      </c>
      <c r="N22" s="83">
        <v>0</v>
      </c>
      <c r="O22" s="83">
        <v>0</v>
      </c>
      <c r="P22" s="83">
        <v>0</v>
      </c>
      <c r="Q22" s="83">
        <v>0</v>
      </c>
      <c r="R22" s="83">
        <v>0</v>
      </c>
      <c r="S22" s="83">
        <v>12.474</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12.474</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12.474</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12.474</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1</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1</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1</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1</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2326</v>
      </c>
      <c r="B23" s="80">
        <v>15</v>
      </c>
      <c r="C23" s="80">
        <v>15</v>
      </c>
      <c r="D23" s="80">
        <v>1</v>
      </c>
      <c r="E23" s="80">
        <v>2018</v>
      </c>
      <c r="F23" s="80" t="s">
        <v>93</v>
      </c>
      <c r="G23" s="182" t="s">
        <v>1817</v>
      </c>
      <c r="H23" s="80" t="s">
        <v>1818</v>
      </c>
      <c r="I23" s="173"/>
      <c r="J23" s="83">
        <v>0</v>
      </c>
      <c r="K23" s="83">
        <v>0</v>
      </c>
      <c r="L23" s="83">
        <v>0</v>
      </c>
      <c r="M23" s="83">
        <v>0</v>
      </c>
      <c r="N23" s="83">
        <v>0</v>
      </c>
      <c r="O23" s="83">
        <v>0</v>
      </c>
      <c r="P23" s="83">
        <v>0</v>
      </c>
      <c r="Q23" s="83">
        <v>0</v>
      </c>
      <c r="R23" s="83">
        <v>0</v>
      </c>
      <c r="S23" s="83">
        <v>12.744999999999999</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12.744999999999999</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12.744999999999999</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12.744999999999999</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1</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1</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1</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1</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2327</v>
      </c>
      <c r="B24" s="80">
        <v>16</v>
      </c>
      <c r="C24" s="80">
        <v>16</v>
      </c>
      <c r="D24" s="80">
        <v>1</v>
      </c>
      <c r="E24" s="80">
        <v>2019</v>
      </c>
      <c r="F24" s="80" t="s">
        <v>73</v>
      </c>
      <c r="G24" s="182" t="s">
        <v>1817</v>
      </c>
      <c r="H24" s="80" t="s">
        <v>1818</v>
      </c>
      <c r="I24" s="173"/>
      <c r="J24" s="83">
        <v>0</v>
      </c>
      <c r="K24" s="83">
        <v>0</v>
      </c>
      <c r="L24" s="83">
        <v>0</v>
      </c>
      <c r="M24" s="83">
        <v>0</v>
      </c>
      <c r="N24" s="83">
        <v>0</v>
      </c>
      <c r="O24" s="83">
        <v>0</v>
      </c>
      <c r="P24" s="83">
        <v>0</v>
      </c>
      <c r="Q24" s="83">
        <v>0</v>
      </c>
      <c r="R24" s="83">
        <v>0</v>
      </c>
      <c r="S24" s="83">
        <v>12.917</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12.917</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12.917</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12.917</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1</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1</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1</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1</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2328</v>
      </c>
      <c r="B25" s="80">
        <v>17</v>
      </c>
      <c r="C25" s="80">
        <v>17</v>
      </c>
      <c r="D25" s="80">
        <v>1</v>
      </c>
      <c r="E25" s="80">
        <v>2020</v>
      </c>
      <c r="F25" s="80" t="s">
        <v>218</v>
      </c>
      <c r="G25" s="182" t="s">
        <v>1817</v>
      </c>
      <c r="H25" s="80" t="s">
        <v>1818</v>
      </c>
      <c r="I25" s="173"/>
      <c r="J25" s="83">
        <v>0</v>
      </c>
      <c r="K25" s="83">
        <v>0</v>
      </c>
      <c r="L25" s="83">
        <v>0</v>
      </c>
      <c r="M25" s="83">
        <v>0</v>
      </c>
      <c r="N25" s="83">
        <v>0</v>
      </c>
      <c r="O25" s="83">
        <v>0</v>
      </c>
      <c r="P25" s="83">
        <v>0</v>
      </c>
      <c r="Q25" s="83">
        <v>0</v>
      </c>
      <c r="R25" s="83">
        <v>0</v>
      </c>
      <c r="S25" s="83">
        <v>11.771000000000001</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11.771000000000001</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11.771000000000001</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11.771000000000001</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1</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1</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1</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1</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1699</v>
      </c>
      <c r="B10" s="80">
        <v>2</v>
      </c>
      <c r="C10" s="80">
        <v>18</v>
      </c>
      <c r="D10" s="80">
        <v>2</v>
      </c>
      <c r="E10" s="80">
        <v>2022</v>
      </c>
      <c r="F10" s="80" t="s">
        <v>568</v>
      </c>
      <c r="G10" s="182" t="s">
        <v>1700</v>
      </c>
      <c r="H10" s="80" t="s">
        <v>1701</v>
      </c>
      <c r="I10" s="173"/>
      <c r="J10" s="83">
        <v>91095</v>
      </c>
      <c r="K10" s="81">
        <v>119234629</v>
      </c>
      <c r="L10" s="81">
        <v>4381435</v>
      </c>
      <c r="M10" s="81">
        <v>5670469785</v>
      </c>
      <c r="N10" s="81">
        <v>4086800</v>
      </c>
      <c r="O10" s="81">
        <v>8958639441</v>
      </c>
      <c r="P10" s="81">
        <v>13904</v>
      </c>
      <c r="Q10" s="81">
        <v>81203334</v>
      </c>
      <c r="R10" s="81">
        <v>0</v>
      </c>
      <c r="S10" s="81">
        <v>0</v>
      </c>
      <c r="T10" s="81">
        <v>315</v>
      </c>
      <c r="U10" s="81">
        <v>2944</v>
      </c>
      <c r="V10" s="81">
        <v>2170</v>
      </c>
      <c r="W10" s="81">
        <v>1932561</v>
      </c>
      <c r="X10" s="81">
        <v>18053589</v>
      </c>
      <c r="Y10" s="81">
        <v>13305214</v>
      </c>
      <c r="Z10" s="81">
        <v>14862838552.999998</v>
      </c>
      <c r="AA10" s="81">
        <v>28650094</v>
      </c>
      <c r="AB10" s="81">
        <v>363488685</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1702</v>
      </c>
      <c r="B11" s="80">
        <v>3</v>
      </c>
      <c r="C11" s="80">
        <v>18</v>
      </c>
      <c r="D11" s="80">
        <v>3</v>
      </c>
      <c r="E11" s="80">
        <v>2022</v>
      </c>
      <c r="F11" s="80" t="s">
        <v>568</v>
      </c>
      <c r="G11" s="182" t="s">
        <v>1703</v>
      </c>
      <c r="H11" s="80" t="s">
        <v>1704</v>
      </c>
      <c r="I11" s="173"/>
      <c r="J11" s="83">
        <v>82041</v>
      </c>
      <c r="K11" s="81">
        <v>99617100.000000015</v>
      </c>
      <c r="L11" s="81">
        <v>3196698</v>
      </c>
      <c r="M11" s="81">
        <v>3835551142</v>
      </c>
      <c r="N11" s="81">
        <v>4370000</v>
      </c>
      <c r="O11" s="81">
        <v>10135208825</v>
      </c>
      <c r="P11" s="81">
        <v>0</v>
      </c>
      <c r="Q11" s="81">
        <v>0</v>
      </c>
      <c r="R11" s="81">
        <v>0</v>
      </c>
      <c r="S11" s="81">
        <v>0</v>
      </c>
      <c r="T11" s="81">
        <v>0</v>
      </c>
      <c r="U11" s="81">
        <v>0</v>
      </c>
      <c r="V11" s="81">
        <v>0</v>
      </c>
      <c r="W11" s="81">
        <v>0</v>
      </c>
      <c r="X11" s="81">
        <v>0</v>
      </c>
      <c r="Y11" s="81">
        <v>0</v>
      </c>
      <c r="Z11" s="81">
        <v>14070377067</v>
      </c>
      <c r="AA11" s="81">
        <v>37228436</v>
      </c>
      <c r="AB11" s="81">
        <v>507178010</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1705</v>
      </c>
      <c r="B12" s="80">
        <v>4</v>
      </c>
      <c r="C12" s="80">
        <v>18</v>
      </c>
      <c r="D12" s="80">
        <v>4</v>
      </c>
      <c r="E12" s="80">
        <v>2022</v>
      </c>
      <c r="F12" s="80" t="s">
        <v>568</v>
      </c>
      <c r="G12" s="182" t="s">
        <v>1706</v>
      </c>
      <c r="H12" s="80" t="s">
        <v>1707</v>
      </c>
      <c r="I12" s="173"/>
      <c r="J12" s="83">
        <v>204069</v>
      </c>
      <c r="K12" s="81">
        <v>256124411</v>
      </c>
      <c r="L12" s="81">
        <v>4818833</v>
      </c>
      <c r="M12" s="81">
        <v>5999660632</v>
      </c>
      <c r="N12" s="81">
        <v>1068800</v>
      </c>
      <c r="O12" s="81">
        <v>2806310571</v>
      </c>
      <c r="P12" s="81">
        <v>0</v>
      </c>
      <c r="Q12" s="81">
        <v>0</v>
      </c>
      <c r="R12" s="81">
        <v>0</v>
      </c>
      <c r="S12" s="81">
        <v>0</v>
      </c>
      <c r="T12" s="81">
        <v>0</v>
      </c>
      <c r="U12" s="81">
        <v>0</v>
      </c>
      <c r="V12" s="81">
        <v>45</v>
      </c>
      <c r="W12" s="81">
        <v>0</v>
      </c>
      <c r="X12" s="81">
        <v>0</v>
      </c>
      <c r="Y12" s="81">
        <v>272997</v>
      </c>
      <c r="Z12" s="81">
        <v>9062368611</v>
      </c>
      <c r="AA12" s="81">
        <v>400898057.00000006</v>
      </c>
      <c r="AB12" s="81">
        <v>1811684433</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1708</v>
      </c>
      <c r="B13" s="80">
        <v>5</v>
      </c>
      <c r="C13" s="80">
        <v>18</v>
      </c>
      <c r="D13" s="80">
        <v>5</v>
      </c>
      <c r="E13" s="80">
        <v>2022</v>
      </c>
      <c r="F13" s="80" t="s">
        <v>568</v>
      </c>
      <c r="G13" s="182" t="s">
        <v>1709</v>
      </c>
      <c r="H13" s="80" t="s">
        <v>1710</v>
      </c>
      <c r="I13" s="173"/>
      <c r="J13" s="83">
        <v>67322</v>
      </c>
      <c r="K13" s="81">
        <v>91400387.000000015</v>
      </c>
      <c r="L13" s="81">
        <v>2016025</v>
      </c>
      <c r="M13" s="81">
        <v>2699119382.0000005</v>
      </c>
      <c r="N13" s="81">
        <v>1221600</v>
      </c>
      <c r="O13" s="81">
        <v>2437250183</v>
      </c>
      <c r="P13" s="81">
        <v>0</v>
      </c>
      <c r="Q13" s="81">
        <v>0</v>
      </c>
      <c r="R13" s="81">
        <v>0</v>
      </c>
      <c r="S13" s="81">
        <v>0</v>
      </c>
      <c r="T13" s="81">
        <v>0</v>
      </c>
      <c r="U13" s="81">
        <v>0</v>
      </c>
      <c r="V13" s="81">
        <v>0</v>
      </c>
      <c r="W13" s="81">
        <v>0</v>
      </c>
      <c r="X13" s="81">
        <v>0</v>
      </c>
      <c r="Y13" s="81">
        <v>0</v>
      </c>
      <c r="Z13" s="81">
        <v>5227769952.000001</v>
      </c>
      <c r="AA13" s="81">
        <v>72020279</v>
      </c>
      <c r="AB13" s="81">
        <v>413939577</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1711</v>
      </c>
      <c r="B14" s="80">
        <v>6</v>
      </c>
      <c r="C14" s="80">
        <v>18</v>
      </c>
      <c r="D14" s="80">
        <v>6</v>
      </c>
      <c r="E14" s="80">
        <v>2022</v>
      </c>
      <c r="F14" s="80" t="s">
        <v>568</v>
      </c>
      <c r="G14" s="182" t="s">
        <v>1712</v>
      </c>
      <c r="H14" s="80" t="s">
        <v>1713</v>
      </c>
      <c r="I14" s="173"/>
      <c r="J14" s="83">
        <v>64806</v>
      </c>
      <c r="K14" s="81">
        <v>86693428</v>
      </c>
      <c r="L14" s="81">
        <v>3037078</v>
      </c>
      <c r="M14" s="81">
        <v>4017151345</v>
      </c>
      <c r="N14" s="81">
        <v>2510600</v>
      </c>
      <c r="O14" s="81">
        <v>5495693633.000001</v>
      </c>
      <c r="P14" s="81">
        <v>0</v>
      </c>
      <c r="Q14" s="81">
        <v>0</v>
      </c>
      <c r="R14" s="81">
        <v>0</v>
      </c>
      <c r="S14" s="81">
        <v>0</v>
      </c>
      <c r="T14" s="81">
        <v>0</v>
      </c>
      <c r="U14" s="81">
        <v>0</v>
      </c>
      <c r="V14" s="81">
        <v>95</v>
      </c>
      <c r="W14" s="81">
        <v>0</v>
      </c>
      <c r="X14" s="81">
        <v>0</v>
      </c>
      <c r="Y14" s="81">
        <v>581804</v>
      </c>
      <c r="Z14" s="81">
        <v>9600120209.9999981</v>
      </c>
      <c r="AA14" s="81">
        <v>19686780</v>
      </c>
      <c r="AB14" s="81">
        <v>261227489</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1714</v>
      </c>
      <c r="B15" s="80">
        <v>7</v>
      </c>
      <c r="C15" s="80">
        <v>18</v>
      </c>
      <c r="D15" s="80">
        <v>7</v>
      </c>
      <c r="E15" s="80">
        <v>2022</v>
      </c>
      <c r="F15" s="80" t="s">
        <v>568</v>
      </c>
      <c r="G15" s="182" t="s">
        <v>1715</v>
      </c>
      <c r="H15" s="80" t="s">
        <v>1716</v>
      </c>
      <c r="I15" s="173"/>
      <c r="J15" s="83">
        <v>149799</v>
      </c>
      <c r="K15" s="81">
        <v>179874579.99999997</v>
      </c>
      <c r="L15" s="81">
        <v>2501536</v>
      </c>
      <c r="M15" s="81">
        <v>2981048319</v>
      </c>
      <c r="N15" s="81">
        <v>4243900</v>
      </c>
      <c r="O15" s="81">
        <v>11469027208.000002</v>
      </c>
      <c r="P15" s="81">
        <v>6604</v>
      </c>
      <c r="Q15" s="81">
        <v>34433679</v>
      </c>
      <c r="R15" s="81">
        <v>0</v>
      </c>
      <c r="S15" s="81">
        <v>0</v>
      </c>
      <c r="T15" s="81">
        <v>0</v>
      </c>
      <c r="U15" s="81">
        <v>0</v>
      </c>
      <c r="V15" s="81">
        <v>402</v>
      </c>
      <c r="W15" s="81">
        <v>0</v>
      </c>
      <c r="X15" s="81">
        <v>0</v>
      </c>
      <c r="Y15" s="81">
        <v>2468007</v>
      </c>
      <c r="Z15" s="81">
        <v>14666851793</v>
      </c>
      <c r="AA15" s="81">
        <v>79303020</v>
      </c>
      <c r="AB15" s="81">
        <v>1068571732.0000002</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1717</v>
      </c>
      <c r="B16" s="80">
        <v>8</v>
      </c>
      <c r="C16" s="80">
        <v>18</v>
      </c>
      <c r="D16" s="80">
        <v>8</v>
      </c>
      <c r="E16" s="80">
        <v>2022</v>
      </c>
      <c r="F16" s="80" t="s">
        <v>568</v>
      </c>
      <c r="G16" s="182" t="s">
        <v>1718</v>
      </c>
      <c r="H16" s="80" t="s">
        <v>1719</v>
      </c>
      <c r="I16" s="173"/>
      <c r="J16" s="83">
        <v>48265</v>
      </c>
      <c r="K16" s="81">
        <v>55412073</v>
      </c>
      <c r="L16" s="81">
        <v>3301715</v>
      </c>
      <c r="M16" s="81">
        <v>3772789698</v>
      </c>
      <c r="N16" s="81">
        <v>4268300</v>
      </c>
      <c r="O16" s="81">
        <v>13389848155</v>
      </c>
      <c r="P16" s="81">
        <v>837</v>
      </c>
      <c r="Q16" s="81">
        <v>4505363</v>
      </c>
      <c r="R16" s="81">
        <v>0</v>
      </c>
      <c r="S16" s="81">
        <v>0</v>
      </c>
      <c r="T16" s="81">
        <v>0</v>
      </c>
      <c r="U16" s="81">
        <v>0</v>
      </c>
      <c r="V16" s="81">
        <v>0</v>
      </c>
      <c r="W16" s="81">
        <v>0</v>
      </c>
      <c r="X16" s="81">
        <v>0</v>
      </c>
      <c r="Y16" s="81">
        <v>0</v>
      </c>
      <c r="Z16" s="81">
        <v>17222555289</v>
      </c>
      <c r="AA16" s="81">
        <v>17498841</v>
      </c>
      <c r="AB16" s="81">
        <v>236600018</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1720</v>
      </c>
      <c r="B17" s="80">
        <v>9</v>
      </c>
      <c r="C17" s="80">
        <v>18</v>
      </c>
      <c r="D17" s="80">
        <v>9</v>
      </c>
      <c r="E17" s="80">
        <v>2022</v>
      </c>
      <c r="F17" s="80" t="s">
        <v>568</v>
      </c>
      <c r="G17" s="182" t="s">
        <v>1721</v>
      </c>
      <c r="H17" s="80" t="s">
        <v>1722</v>
      </c>
      <c r="I17" s="173"/>
      <c r="J17" s="83">
        <v>86752</v>
      </c>
      <c r="K17" s="81">
        <v>107426774.00000001</v>
      </c>
      <c r="L17" s="81">
        <v>4072520</v>
      </c>
      <c r="M17" s="81">
        <v>5017194524</v>
      </c>
      <c r="N17" s="81">
        <v>1160500</v>
      </c>
      <c r="O17" s="81">
        <v>3054967483</v>
      </c>
      <c r="P17" s="81">
        <v>0</v>
      </c>
      <c r="Q17" s="81">
        <v>0</v>
      </c>
      <c r="R17" s="81">
        <v>0</v>
      </c>
      <c r="S17" s="81">
        <v>0</v>
      </c>
      <c r="T17" s="81">
        <v>0</v>
      </c>
      <c r="U17" s="81">
        <v>395</v>
      </c>
      <c r="V17" s="81">
        <v>4094.9999999999995</v>
      </c>
      <c r="W17" s="81">
        <v>0</v>
      </c>
      <c r="X17" s="81">
        <v>2420668</v>
      </c>
      <c r="Y17" s="81">
        <v>25110785</v>
      </c>
      <c r="Z17" s="81">
        <v>8207120234</v>
      </c>
      <c r="AA17" s="81">
        <v>26907568.999999996</v>
      </c>
      <c r="AB17" s="81">
        <v>386158459</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1723</v>
      </c>
      <c r="B18" s="80">
        <v>10</v>
      </c>
      <c r="C18" s="80">
        <v>18</v>
      </c>
      <c r="D18" s="80">
        <v>10</v>
      </c>
      <c r="E18" s="80">
        <v>2022</v>
      </c>
      <c r="F18" s="80" t="s">
        <v>568</v>
      </c>
      <c r="G18" s="182" t="s">
        <v>1724</v>
      </c>
      <c r="H18" s="80" t="s">
        <v>1725</v>
      </c>
      <c r="I18" s="173"/>
      <c r="J18" s="83">
        <v>40643</v>
      </c>
      <c r="K18" s="81">
        <v>52361292</v>
      </c>
      <c r="L18" s="81">
        <v>1498614</v>
      </c>
      <c r="M18" s="81">
        <v>1916440088</v>
      </c>
      <c r="N18" s="81">
        <v>1915300</v>
      </c>
      <c r="O18" s="81">
        <v>4682305007</v>
      </c>
      <c r="P18" s="81">
        <v>2574</v>
      </c>
      <c r="Q18" s="81">
        <v>14283795</v>
      </c>
      <c r="R18" s="81">
        <v>0</v>
      </c>
      <c r="S18" s="81">
        <v>0</v>
      </c>
      <c r="T18" s="81">
        <v>0</v>
      </c>
      <c r="U18" s="81">
        <v>0</v>
      </c>
      <c r="V18" s="81">
        <v>5</v>
      </c>
      <c r="W18" s="81">
        <v>0</v>
      </c>
      <c r="X18" s="81">
        <v>0</v>
      </c>
      <c r="Y18" s="81">
        <v>28943</v>
      </c>
      <c r="Z18" s="81">
        <v>6665419125</v>
      </c>
      <c r="AA18" s="81">
        <v>12275412</v>
      </c>
      <c r="AB18" s="81">
        <v>164840310</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1726</v>
      </c>
      <c r="B19" s="80">
        <v>11</v>
      </c>
      <c r="C19" s="80">
        <v>18</v>
      </c>
      <c r="D19" s="80">
        <v>11</v>
      </c>
      <c r="E19" s="80">
        <v>2022</v>
      </c>
      <c r="F19" s="80" t="s">
        <v>568</v>
      </c>
      <c r="G19" s="182" t="s">
        <v>1727</v>
      </c>
      <c r="H19" s="80" t="s">
        <v>1728</v>
      </c>
      <c r="I19" s="173"/>
      <c r="J19" s="83">
        <v>45456</v>
      </c>
      <c r="K19" s="81">
        <v>52371353.000000007</v>
      </c>
      <c r="L19" s="81">
        <v>1963463</v>
      </c>
      <c r="M19" s="81">
        <v>2252327648</v>
      </c>
      <c r="N19" s="81">
        <v>1980500</v>
      </c>
      <c r="O19" s="81">
        <v>5690768463</v>
      </c>
      <c r="P19" s="81">
        <v>152</v>
      </c>
      <c r="Q19" s="81">
        <v>820105</v>
      </c>
      <c r="R19" s="81">
        <v>0</v>
      </c>
      <c r="S19" s="81">
        <v>0</v>
      </c>
      <c r="T19" s="81">
        <v>0</v>
      </c>
      <c r="U19" s="81">
        <v>0</v>
      </c>
      <c r="V19" s="81">
        <v>0</v>
      </c>
      <c r="W19" s="81">
        <v>0</v>
      </c>
      <c r="X19" s="81">
        <v>0</v>
      </c>
      <c r="Y19" s="81">
        <v>0</v>
      </c>
      <c r="Z19" s="81">
        <v>7996287569</v>
      </c>
      <c r="AA19" s="81">
        <v>15021239</v>
      </c>
      <c r="AB19" s="81">
        <v>205944471.00000003</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1729</v>
      </c>
      <c r="B20" s="80">
        <v>12</v>
      </c>
      <c r="C20" s="80">
        <v>18</v>
      </c>
      <c r="D20" s="80">
        <v>12</v>
      </c>
      <c r="E20" s="80">
        <v>2022</v>
      </c>
      <c r="F20" s="80" t="s">
        <v>568</v>
      </c>
      <c r="G20" s="182" t="s">
        <v>1730</v>
      </c>
      <c r="H20" s="80" t="s">
        <v>1731</v>
      </c>
      <c r="I20" s="173"/>
      <c r="J20" s="83">
        <v>235265</v>
      </c>
      <c r="K20" s="81">
        <v>313780331</v>
      </c>
      <c r="L20" s="81">
        <v>8305237.9999999991</v>
      </c>
      <c r="M20" s="81">
        <v>10923856592</v>
      </c>
      <c r="N20" s="81">
        <v>746700</v>
      </c>
      <c r="O20" s="81">
        <v>1393663273</v>
      </c>
      <c r="P20" s="81">
        <v>2870</v>
      </c>
      <c r="Q20" s="81">
        <v>16763180.000000002</v>
      </c>
      <c r="R20" s="81">
        <v>0</v>
      </c>
      <c r="S20" s="81">
        <v>0</v>
      </c>
      <c r="T20" s="81">
        <v>0</v>
      </c>
      <c r="U20" s="81">
        <v>0</v>
      </c>
      <c r="V20" s="81">
        <v>159</v>
      </c>
      <c r="W20" s="81">
        <v>0</v>
      </c>
      <c r="X20" s="81">
        <v>0</v>
      </c>
      <c r="Y20" s="81">
        <v>972290</v>
      </c>
      <c r="Z20" s="81">
        <v>12649035666</v>
      </c>
      <c r="AA20" s="81">
        <v>379876415</v>
      </c>
      <c r="AB20" s="81">
        <v>1799376476.0000002</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1694</v>
      </c>
      <c r="B21" s="80">
        <v>13</v>
      </c>
      <c r="C21" s="80">
        <v>18</v>
      </c>
      <c r="D21" s="80">
        <v>13</v>
      </c>
      <c r="E21" s="80">
        <v>2022</v>
      </c>
      <c r="F21" s="80" t="s">
        <v>568</v>
      </c>
      <c r="G21" s="182" t="s">
        <v>1691</v>
      </c>
      <c r="H21" s="80" t="s">
        <v>1692</v>
      </c>
      <c r="I21" s="173"/>
      <c r="J21" s="83">
        <v>666086</v>
      </c>
      <c r="K21" s="81">
        <v>906630508.00000012</v>
      </c>
      <c r="L21" s="81">
        <v>7437131</v>
      </c>
      <c r="M21" s="81">
        <v>9950110385</v>
      </c>
      <c r="N21" s="81">
        <v>58500</v>
      </c>
      <c r="O21" s="81">
        <v>141060418</v>
      </c>
      <c r="P21" s="81">
        <v>28541</v>
      </c>
      <c r="Q21" s="81">
        <v>156341996.00000003</v>
      </c>
      <c r="R21" s="81">
        <v>0</v>
      </c>
      <c r="S21" s="81">
        <v>0</v>
      </c>
      <c r="T21" s="81">
        <v>0</v>
      </c>
      <c r="U21" s="81">
        <v>0</v>
      </c>
      <c r="V21" s="81">
        <v>1</v>
      </c>
      <c r="W21" s="81">
        <v>0</v>
      </c>
      <c r="X21" s="81">
        <v>0</v>
      </c>
      <c r="Y21" s="81">
        <v>9075</v>
      </c>
      <c r="Z21" s="81">
        <v>11154152382</v>
      </c>
      <c r="AA21" s="81">
        <v>1666914284</v>
      </c>
      <c r="AB21" s="81">
        <v>7012159280</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1732</v>
      </c>
      <c r="B22" s="80">
        <v>14</v>
      </c>
      <c r="C22" s="80">
        <v>18</v>
      </c>
      <c r="D22" s="80">
        <v>14</v>
      </c>
      <c r="E22" s="80">
        <v>2022</v>
      </c>
      <c r="F22" s="80" t="s">
        <v>568</v>
      </c>
      <c r="G22" s="182" t="s">
        <v>1733</v>
      </c>
      <c r="H22" s="80" t="s">
        <v>1734</v>
      </c>
      <c r="I22" s="173"/>
      <c r="J22" s="83">
        <v>71729</v>
      </c>
      <c r="K22" s="81">
        <v>91735948.000000015</v>
      </c>
      <c r="L22" s="81">
        <v>3667931</v>
      </c>
      <c r="M22" s="81">
        <v>4659447383.000001</v>
      </c>
      <c r="N22" s="81">
        <v>1042000</v>
      </c>
      <c r="O22" s="81">
        <v>2782375609</v>
      </c>
      <c r="P22" s="81">
        <v>8986</v>
      </c>
      <c r="Q22" s="81">
        <v>52481294</v>
      </c>
      <c r="R22" s="81">
        <v>0</v>
      </c>
      <c r="S22" s="81">
        <v>0</v>
      </c>
      <c r="T22" s="81">
        <v>0</v>
      </c>
      <c r="U22" s="81">
        <v>0</v>
      </c>
      <c r="V22" s="81">
        <v>157</v>
      </c>
      <c r="W22" s="81">
        <v>0</v>
      </c>
      <c r="X22" s="81">
        <v>0</v>
      </c>
      <c r="Y22" s="81">
        <v>962479.00000000012</v>
      </c>
      <c r="Z22" s="81">
        <v>7587002713</v>
      </c>
      <c r="AA22" s="81">
        <v>19779121</v>
      </c>
      <c r="AB22" s="81">
        <v>242960053</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1735</v>
      </c>
      <c r="B23" s="80">
        <v>15</v>
      </c>
      <c r="C23" s="80">
        <v>18</v>
      </c>
      <c r="D23" s="80">
        <v>15</v>
      </c>
      <c r="E23" s="80">
        <v>2022</v>
      </c>
      <c r="F23" s="80" t="s">
        <v>568</v>
      </c>
      <c r="G23" s="182" t="s">
        <v>1736</v>
      </c>
      <c r="H23" s="80" t="s">
        <v>1737</v>
      </c>
      <c r="I23" s="173"/>
      <c r="J23" s="83">
        <v>556730</v>
      </c>
      <c r="K23" s="81">
        <v>702619670</v>
      </c>
      <c r="L23" s="81">
        <v>6058728</v>
      </c>
      <c r="M23" s="81">
        <v>7555890237</v>
      </c>
      <c r="N23" s="81">
        <v>4289100</v>
      </c>
      <c r="O23" s="81">
        <v>10298985789</v>
      </c>
      <c r="P23" s="81">
        <v>3865</v>
      </c>
      <c r="Q23" s="81">
        <v>20633915</v>
      </c>
      <c r="R23" s="81">
        <v>0</v>
      </c>
      <c r="S23" s="81">
        <v>0</v>
      </c>
      <c r="T23" s="81">
        <v>0</v>
      </c>
      <c r="U23" s="81">
        <v>0</v>
      </c>
      <c r="V23" s="81">
        <v>2</v>
      </c>
      <c r="W23" s="81">
        <v>0</v>
      </c>
      <c r="X23" s="81">
        <v>0</v>
      </c>
      <c r="Y23" s="81">
        <v>13000</v>
      </c>
      <c r="Z23" s="81">
        <v>18578142610.999992</v>
      </c>
      <c r="AA23" s="81">
        <v>1128185230</v>
      </c>
      <c r="AB23" s="81">
        <v>5486787170</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1738</v>
      </c>
      <c r="B24" s="80">
        <v>16</v>
      </c>
      <c r="C24" s="80">
        <v>18</v>
      </c>
      <c r="D24" s="80">
        <v>16</v>
      </c>
      <c r="E24" s="80">
        <v>2022</v>
      </c>
      <c r="F24" s="80" t="s">
        <v>568</v>
      </c>
      <c r="G24" s="182" t="s">
        <v>1739</v>
      </c>
      <c r="H24" s="80" t="s">
        <v>1740</v>
      </c>
      <c r="I24" s="173"/>
      <c r="J24" s="83">
        <v>44756</v>
      </c>
      <c r="K24" s="81">
        <v>54866737</v>
      </c>
      <c r="L24" s="81">
        <v>2808184</v>
      </c>
      <c r="M24" s="81">
        <v>3423647556</v>
      </c>
      <c r="N24" s="81">
        <v>1850600</v>
      </c>
      <c r="O24" s="81">
        <v>4741552206</v>
      </c>
      <c r="P24" s="81">
        <v>1399</v>
      </c>
      <c r="Q24" s="81">
        <v>7696358</v>
      </c>
      <c r="R24" s="81">
        <v>0</v>
      </c>
      <c r="S24" s="81">
        <v>0</v>
      </c>
      <c r="T24" s="81">
        <v>0</v>
      </c>
      <c r="U24" s="81">
        <v>0</v>
      </c>
      <c r="V24" s="81">
        <v>6040</v>
      </c>
      <c r="W24" s="81">
        <v>0</v>
      </c>
      <c r="X24" s="81">
        <v>0</v>
      </c>
      <c r="Y24" s="81">
        <v>37039733</v>
      </c>
      <c r="Z24" s="81">
        <v>8264802589.999999</v>
      </c>
      <c r="AA24" s="81">
        <v>15553956.999999998</v>
      </c>
      <c r="AB24" s="81">
        <v>217776427</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1698</v>
      </c>
      <c r="B25" s="80">
        <v>17</v>
      </c>
      <c r="C25" s="80">
        <v>18</v>
      </c>
      <c r="D25" s="80">
        <v>17</v>
      </c>
      <c r="E25" s="80">
        <v>2022</v>
      </c>
      <c r="F25" s="80" t="s">
        <v>568</v>
      </c>
      <c r="G25" s="182" t="s">
        <v>1695</v>
      </c>
      <c r="H25" s="80" t="s">
        <v>1696</v>
      </c>
      <c r="I25" s="173"/>
      <c r="J25" s="83">
        <v>698422</v>
      </c>
      <c r="K25" s="81">
        <v>917564988</v>
      </c>
      <c r="L25" s="81">
        <v>3591130</v>
      </c>
      <c r="M25" s="81">
        <v>4639122225.999999</v>
      </c>
      <c r="N25" s="81">
        <v>4847300</v>
      </c>
      <c r="O25" s="81">
        <v>11379357924</v>
      </c>
      <c r="P25" s="81">
        <v>4907</v>
      </c>
      <c r="Q25" s="81">
        <v>40828821.000000007</v>
      </c>
      <c r="R25" s="81">
        <v>0</v>
      </c>
      <c r="S25" s="81">
        <v>0</v>
      </c>
      <c r="T25" s="81">
        <v>442458</v>
      </c>
      <c r="U25" s="81">
        <v>12139</v>
      </c>
      <c r="V25" s="81">
        <v>5714</v>
      </c>
      <c r="W25" s="81">
        <v>3084981538</v>
      </c>
      <c r="X25" s="81">
        <v>74436592.999999985</v>
      </c>
      <c r="Y25" s="81">
        <v>35039474</v>
      </c>
      <c r="Z25" s="81">
        <v>20171331564</v>
      </c>
      <c r="AA25" s="81">
        <v>1431382795</v>
      </c>
      <c r="AB25" s="81">
        <v>7088414584</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1741</v>
      </c>
      <c r="B26" s="80">
        <v>18</v>
      </c>
      <c r="C26" s="80">
        <v>18</v>
      </c>
      <c r="D26" s="80">
        <v>18</v>
      </c>
      <c r="E26" s="80">
        <v>2022</v>
      </c>
      <c r="F26" s="80" t="s">
        <v>568</v>
      </c>
      <c r="G26" s="182" t="s">
        <v>1742</v>
      </c>
      <c r="H26" s="80" t="s">
        <v>1743</v>
      </c>
      <c r="I26" s="173"/>
      <c r="J26" s="83">
        <v>95387</v>
      </c>
      <c r="K26" s="81">
        <v>127177111.00000001</v>
      </c>
      <c r="L26" s="81">
        <v>206940</v>
      </c>
      <c r="M26" s="81">
        <v>271814759.00000006</v>
      </c>
      <c r="N26" s="81">
        <v>1275300</v>
      </c>
      <c r="O26" s="81">
        <v>3239611228</v>
      </c>
      <c r="P26" s="81">
        <v>0</v>
      </c>
      <c r="Q26" s="81">
        <v>0</v>
      </c>
      <c r="R26" s="81">
        <v>0</v>
      </c>
      <c r="S26" s="81">
        <v>0</v>
      </c>
      <c r="T26" s="81">
        <v>0</v>
      </c>
      <c r="U26" s="81">
        <v>0</v>
      </c>
      <c r="V26" s="81">
        <v>0</v>
      </c>
      <c r="W26" s="81">
        <v>0</v>
      </c>
      <c r="X26" s="81">
        <v>0</v>
      </c>
      <c r="Y26" s="81">
        <v>0</v>
      </c>
      <c r="Z26" s="81">
        <v>3638603098.0000005</v>
      </c>
      <c r="AA26" s="81">
        <v>170576017</v>
      </c>
      <c r="AB26" s="81">
        <v>1239685845</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1744</v>
      </c>
      <c r="B27" s="80">
        <v>19</v>
      </c>
      <c r="C27" s="80">
        <v>18</v>
      </c>
      <c r="D27" s="80">
        <v>19</v>
      </c>
      <c r="E27" s="80">
        <v>2022</v>
      </c>
      <c r="F27" s="80" t="s">
        <v>568</v>
      </c>
      <c r="G27" s="182" t="s">
        <v>1745</v>
      </c>
      <c r="H27" s="80" t="s">
        <v>1746</v>
      </c>
      <c r="I27" s="173"/>
      <c r="J27" s="83">
        <v>57514</v>
      </c>
      <c r="K27" s="81">
        <v>72692622</v>
      </c>
      <c r="L27" s="81">
        <v>2367749</v>
      </c>
      <c r="M27" s="81">
        <v>2975588668</v>
      </c>
      <c r="N27" s="81">
        <v>579800</v>
      </c>
      <c r="O27" s="81">
        <v>1519440559</v>
      </c>
      <c r="P27" s="81">
        <v>0</v>
      </c>
      <c r="Q27" s="81">
        <v>0</v>
      </c>
      <c r="R27" s="81">
        <v>0</v>
      </c>
      <c r="S27" s="81">
        <v>0</v>
      </c>
      <c r="T27" s="81">
        <v>0</v>
      </c>
      <c r="U27" s="81">
        <v>0</v>
      </c>
      <c r="V27" s="81">
        <v>0</v>
      </c>
      <c r="W27" s="81">
        <v>0</v>
      </c>
      <c r="X27" s="81">
        <v>0</v>
      </c>
      <c r="Y27" s="81">
        <v>0</v>
      </c>
      <c r="Z27" s="81">
        <v>4567721848.999999</v>
      </c>
      <c r="AA27" s="81">
        <v>18366004</v>
      </c>
      <c r="AB27" s="81">
        <v>261795393</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1747</v>
      </c>
      <c r="B28" s="80">
        <v>20</v>
      </c>
      <c r="C28" s="80">
        <v>18</v>
      </c>
      <c r="D28" s="80">
        <v>20</v>
      </c>
      <c r="E28" s="80">
        <v>2022</v>
      </c>
      <c r="F28" s="80" t="s">
        <v>568</v>
      </c>
      <c r="G28" s="182" t="s">
        <v>1748</v>
      </c>
      <c r="H28" s="80" t="s">
        <v>1749</v>
      </c>
      <c r="I28" s="173"/>
      <c r="J28" s="83">
        <v>61861</v>
      </c>
      <c r="K28" s="81">
        <v>77374423</v>
      </c>
      <c r="L28" s="81">
        <v>3757908</v>
      </c>
      <c r="M28" s="81">
        <v>4673697335</v>
      </c>
      <c r="N28" s="81">
        <v>1325400</v>
      </c>
      <c r="O28" s="81">
        <v>4157763532</v>
      </c>
      <c r="P28" s="81">
        <v>0</v>
      </c>
      <c r="Q28" s="81">
        <v>0</v>
      </c>
      <c r="R28" s="81">
        <v>0</v>
      </c>
      <c r="S28" s="81">
        <v>0</v>
      </c>
      <c r="T28" s="81">
        <v>0</v>
      </c>
      <c r="U28" s="81">
        <v>0</v>
      </c>
      <c r="V28" s="81">
        <v>466</v>
      </c>
      <c r="W28" s="81">
        <v>0</v>
      </c>
      <c r="X28" s="81">
        <v>0</v>
      </c>
      <c r="Y28" s="81">
        <v>2859229</v>
      </c>
      <c r="Z28" s="81">
        <v>8911694519</v>
      </c>
      <c r="AA28" s="81">
        <v>19369370</v>
      </c>
      <c r="AB28" s="81">
        <v>256802595</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1750</v>
      </c>
      <c r="B29" s="80">
        <v>21</v>
      </c>
      <c r="C29" s="80">
        <v>18</v>
      </c>
      <c r="D29" s="80">
        <v>21</v>
      </c>
      <c r="E29" s="80">
        <v>2022</v>
      </c>
      <c r="F29" s="80" t="s">
        <v>568</v>
      </c>
      <c r="G29" s="182" t="s">
        <v>1751</v>
      </c>
      <c r="H29" s="80" t="s">
        <v>1752</v>
      </c>
      <c r="I29" s="173"/>
      <c r="J29" s="83">
        <v>43183</v>
      </c>
      <c r="K29" s="81">
        <v>58657934.000000007</v>
      </c>
      <c r="L29" s="81">
        <v>4202707</v>
      </c>
      <c r="M29" s="81">
        <v>5669939877.000001</v>
      </c>
      <c r="N29" s="81">
        <v>11100</v>
      </c>
      <c r="O29" s="81">
        <v>19322841</v>
      </c>
      <c r="P29" s="81">
        <v>0</v>
      </c>
      <c r="Q29" s="81">
        <v>0</v>
      </c>
      <c r="R29" s="81">
        <v>0</v>
      </c>
      <c r="S29" s="81">
        <v>0</v>
      </c>
      <c r="T29" s="81">
        <v>0</v>
      </c>
      <c r="U29" s="81">
        <v>0</v>
      </c>
      <c r="V29" s="81">
        <v>0</v>
      </c>
      <c r="W29" s="81">
        <v>0</v>
      </c>
      <c r="X29" s="81">
        <v>0</v>
      </c>
      <c r="Y29" s="81">
        <v>0</v>
      </c>
      <c r="Z29" s="81">
        <v>5747920652.000001</v>
      </c>
      <c r="AA29" s="81">
        <v>12439192</v>
      </c>
      <c r="AB29" s="81">
        <v>162251365</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1753</v>
      </c>
      <c r="B30" s="80">
        <v>22</v>
      </c>
      <c r="C30" s="80">
        <v>18</v>
      </c>
      <c r="D30" s="80">
        <v>22</v>
      </c>
      <c r="E30" s="80">
        <v>2022</v>
      </c>
      <c r="F30" s="80" t="s">
        <v>568</v>
      </c>
      <c r="G30" s="182" t="s">
        <v>1754</v>
      </c>
      <c r="H30" s="80" t="s">
        <v>1755</v>
      </c>
      <c r="I30" s="173"/>
      <c r="J30" s="83">
        <v>82193</v>
      </c>
      <c r="K30" s="81">
        <v>100220566</v>
      </c>
      <c r="L30" s="81">
        <v>2388829</v>
      </c>
      <c r="M30" s="81">
        <v>2897659622</v>
      </c>
      <c r="N30" s="81">
        <v>1205000</v>
      </c>
      <c r="O30" s="81">
        <v>3008342296.0000005</v>
      </c>
      <c r="P30" s="81">
        <v>0</v>
      </c>
      <c r="Q30" s="81">
        <v>0</v>
      </c>
      <c r="R30" s="81">
        <v>0</v>
      </c>
      <c r="S30" s="81">
        <v>0</v>
      </c>
      <c r="T30" s="81">
        <v>0</v>
      </c>
      <c r="U30" s="81">
        <v>0</v>
      </c>
      <c r="V30" s="81">
        <v>0</v>
      </c>
      <c r="W30" s="81">
        <v>0</v>
      </c>
      <c r="X30" s="81">
        <v>0</v>
      </c>
      <c r="Y30" s="81">
        <v>0</v>
      </c>
      <c r="Z30" s="81">
        <v>6006222484</v>
      </c>
      <c r="AA30" s="81">
        <v>20685305</v>
      </c>
      <c r="AB30" s="81">
        <v>281669301</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1756</v>
      </c>
      <c r="B31" s="80">
        <v>23</v>
      </c>
      <c r="C31" s="80">
        <v>18</v>
      </c>
      <c r="D31" s="80">
        <v>23</v>
      </c>
      <c r="E31" s="80">
        <v>2022</v>
      </c>
      <c r="F31" s="80" t="s">
        <v>568</v>
      </c>
      <c r="G31" s="182" t="s">
        <v>1757</v>
      </c>
      <c r="H31" s="80" t="s">
        <v>1758</v>
      </c>
      <c r="I31" s="173"/>
      <c r="J31" s="83">
        <v>74125</v>
      </c>
      <c r="K31" s="81">
        <v>95047794</v>
      </c>
      <c r="L31" s="81">
        <v>4279600</v>
      </c>
      <c r="M31" s="81">
        <v>5453935832</v>
      </c>
      <c r="N31" s="81">
        <v>393600</v>
      </c>
      <c r="O31" s="81">
        <v>924214272</v>
      </c>
      <c r="P31" s="81">
        <v>4061</v>
      </c>
      <c r="Q31" s="81">
        <v>23717688</v>
      </c>
      <c r="R31" s="81">
        <v>0</v>
      </c>
      <c r="S31" s="81">
        <v>0</v>
      </c>
      <c r="T31" s="81">
        <v>2468</v>
      </c>
      <c r="U31" s="81">
        <v>484</v>
      </c>
      <c r="V31" s="81">
        <v>327</v>
      </c>
      <c r="W31" s="81">
        <v>16775493.999999998</v>
      </c>
      <c r="X31" s="81">
        <v>2966907</v>
      </c>
      <c r="Y31" s="81">
        <v>2006635.9999999998</v>
      </c>
      <c r="Z31" s="81">
        <v>6518664623.000001</v>
      </c>
      <c r="AA31" s="81">
        <v>20848204</v>
      </c>
      <c r="AB31" s="81">
        <v>271655015</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1759</v>
      </c>
      <c r="B32" s="80">
        <v>24</v>
      </c>
      <c r="C32" s="80">
        <v>18</v>
      </c>
      <c r="D32" s="80">
        <v>24</v>
      </c>
      <c r="E32" s="80">
        <v>2022</v>
      </c>
      <c r="F32" s="80" t="s">
        <v>568</v>
      </c>
      <c r="G32" s="182" t="s">
        <v>1760</v>
      </c>
      <c r="H32" s="80" t="s">
        <v>1761</v>
      </c>
      <c r="I32" s="173"/>
      <c r="J32" s="83">
        <v>95519</v>
      </c>
      <c r="K32" s="81">
        <v>118658714</v>
      </c>
      <c r="L32" s="81">
        <v>10095983</v>
      </c>
      <c r="M32" s="81">
        <v>12432525261</v>
      </c>
      <c r="N32" s="81">
        <v>5088500</v>
      </c>
      <c r="O32" s="81">
        <v>11020079445</v>
      </c>
      <c r="P32" s="81">
        <v>0</v>
      </c>
      <c r="Q32" s="81">
        <v>0</v>
      </c>
      <c r="R32" s="81">
        <v>0</v>
      </c>
      <c r="S32" s="81">
        <v>0</v>
      </c>
      <c r="T32" s="81">
        <v>0</v>
      </c>
      <c r="U32" s="81">
        <v>19</v>
      </c>
      <c r="V32" s="81">
        <v>1179</v>
      </c>
      <c r="W32" s="81">
        <v>0</v>
      </c>
      <c r="X32" s="81">
        <v>114055</v>
      </c>
      <c r="Y32" s="81">
        <v>7230118.9999999991</v>
      </c>
      <c r="Z32" s="81">
        <v>23578607593.999996</v>
      </c>
      <c r="AA32" s="81">
        <v>29641616</v>
      </c>
      <c r="AB32" s="81">
        <v>394479773</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1762</v>
      </c>
      <c r="B33" s="80">
        <v>25</v>
      </c>
      <c r="C33" s="80">
        <v>18</v>
      </c>
      <c r="D33" s="80">
        <v>25</v>
      </c>
      <c r="E33" s="80">
        <v>2022</v>
      </c>
      <c r="F33" s="80" t="s">
        <v>568</v>
      </c>
      <c r="G33" s="182" t="s">
        <v>1763</v>
      </c>
      <c r="H33" s="80" t="s">
        <v>1764</v>
      </c>
      <c r="I33" s="173"/>
      <c r="J33" s="83">
        <v>71219</v>
      </c>
      <c r="K33" s="81">
        <v>87033285</v>
      </c>
      <c r="L33" s="81">
        <v>4475731</v>
      </c>
      <c r="M33" s="81">
        <v>5436047011</v>
      </c>
      <c r="N33" s="81">
        <v>3099100</v>
      </c>
      <c r="O33" s="81">
        <v>8772873918</v>
      </c>
      <c r="P33" s="81">
        <v>899</v>
      </c>
      <c r="Q33" s="81">
        <v>6231101</v>
      </c>
      <c r="R33" s="81">
        <v>0</v>
      </c>
      <c r="S33" s="81">
        <v>0</v>
      </c>
      <c r="T33" s="81">
        <v>283245</v>
      </c>
      <c r="U33" s="81">
        <v>22091</v>
      </c>
      <c r="V33" s="81">
        <v>22273</v>
      </c>
      <c r="W33" s="81">
        <v>1975842411</v>
      </c>
      <c r="X33" s="81">
        <v>135463973.99999997</v>
      </c>
      <c r="Y33" s="81">
        <v>136578036</v>
      </c>
      <c r="Z33" s="81">
        <v>16550069735.999998</v>
      </c>
      <c r="AA33" s="81">
        <v>19701266</v>
      </c>
      <c r="AB33" s="81">
        <v>270140105</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1765</v>
      </c>
      <c r="B34" s="80">
        <v>26</v>
      </c>
      <c r="C34" s="80">
        <v>18</v>
      </c>
      <c r="D34" s="80">
        <v>26</v>
      </c>
      <c r="E34" s="80">
        <v>2022</v>
      </c>
      <c r="F34" s="80" t="s">
        <v>568</v>
      </c>
      <c r="G34" s="182" t="s">
        <v>1766</v>
      </c>
      <c r="H34" s="80" t="s">
        <v>1767</v>
      </c>
      <c r="I34" s="173"/>
      <c r="J34" s="83">
        <v>107552</v>
      </c>
      <c r="K34" s="81">
        <v>137813865</v>
      </c>
      <c r="L34" s="81">
        <v>5299065</v>
      </c>
      <c r="M34" s="81">
        <v>6762431866.000001</v>
      </c>
      <c r="N34" s="81">
        <v>140600</v>
      </c>
      <c r="O34" s="81">
        <v>262471153.00000003</v>
      </c>
      <c r="P34" s="81">
        <v>11026</v>
      </c>
      <c r="Q34" s="81">
        <v>64395359</v>
      </c>
      <c r="R34" s="81">
        <v>0</v>
      </c>
      <c r="S34" s="81">
        <v>0</v>
      </c>
      <c r="T34" s="81">
        <v>0</v>
      </c>
      <c r="U34" s="81">
        <v>0</v>
      </c>
      <c r="V34" s="81">
        <v>68</v>
      </c>
      <c r="W34" s="81">
        <v>0</v>
      </c>
      <c r="X34" s="81">
        <v>0</v>
      </c>
      <c r="Y34" s="81">
        <v>418938</v>
      </c>
      <c r="Z34" s="81">
        <v>7227531181.000001</v>
      </c>
      <c r="AA34" s="81">
        <v>23561392</v>
      </c>
      <c r="AB34" s="81">
        <v>306326417</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1768</v>
      </c>
      <c r="B35" s="80">
        <v>27</v>
      </c>
      <c r="C35" s="80">
        <v>18</v>
      </c>
      <c r="D35" s="80">
        <v>27</v>
      </c>
      <c r="E35" s="80">
        <v>2022</v>
      </c>
      <c r="F35" s="80" t="s">
        <v>568</v>
      </c>
      <c r="G35" s="182" t="s">
        <v>1769</v>
      </c>
      <c r="H35" s="80" t="s">
        <v>1770</v>
      </c>
      <c r="I35" s="173"/>
      <c r="J35" s="83">
        <v>112851</v>
      </c>
      <c r="K35" s="81">
        <v>141655787</v>
      </c>
      <c r="L35" s="81">
        <v>5156793</v>
      </c>
      <c r="M35" s="81">
        <v>6423054665</v>
      </c>
      <c r="N35" s="81">
        <v>588700</v>
      </c>
      <c r="O35" s="81">
        <v>1492616821</v>
      </c>
      <c r="P35" s="81">
        <v>8720</v>
      </c>
      <c r="Q35" s="81">
        <v>50924532</v>
      </c>
      <c r="R35" s="81">
        <v>0</v>
      </c>
      <c r="S35" s="81">
        <v>0</v>
      </c>
      <c r="T35" s="81">
        <v>0</v>
      </c>
      <c r="U35" s="81">
        <v>0</v>
      </c>
      <c r="V35" s="81">
        <v>0</v>
      </c>
      <c r="W35" s="81">
        <v>0</v>
      </c>
      <c r="X35" s="81">
        <v>0</v>
      </c>
      <c r="Y35" s="81">
        <v>0</v>
      </c>
      <c r="Z35" s="81">
        <v>8108251804.999999</v>
      </c>
      <c r="AA35" s="81">
        <v>93617812</v>
      </c>
      <c r="AB35" s="81">
        <v>567927135</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1771</v>
      </c>
      <c r="B36" s="80">
        <v>28</v>
      </c>
      <c r="C36" s="80">
        <v>18</v>
      </c>
      <c r="D36" s="80">
        <v>28</v>
      </c>
      <c r="E36" s="80">
        <v>2022</v>
      </c>
      <c r="F36" s="80" t="s">
        <v>568</v>
      </c>
      <c r="G36" s="182" t="s">
        <v>1772</v>
      </c>
      <c r="H36" s="80" t="s">
        <v>1773</v>
      </c>
      <c r="I36" s="173"/>
      <c r="J36" s="83">
        <v>92830</v>
      </c>
      <c r="K36" s="81">
        <v>112461766</v>
      </c>
      <c r="L36" s="81">
        <v>3033526</v>
      </c>
      <c r="M36" s="81">
        <v>3649170386</v>
      </c>
      <c r="N36" s="81">
        <v>1931900</v>
      </c>
      <c r="O36" s="81">
        <v>5259610921</v>
      </c>
      <c r="P36" s="81">
        <v>2065</v>
      </c>
      <c r="Q36" s="81">
        <v>11360616</v>
      </c>
      <c r="R36" s="81">
        <v>0</v>
      </c>
      <c r="S36" s="81">
        <v>0</v>
      </c>
      <c r="T36" s="81">
        <v>0</v>
      </c>
      <c r="U36" s="81">
        <v>181</v>
      </c>
      <c r="V36" s="81">
        <v>8941</v>
      </c>
      <c r="W36" s="81">
        <v>0</v>
      </c>
      <c r="X36" s="81">
        <v>1111364</v>
      </c>
      <c r="Y36" s="81">
        <v>54824985.999999993</v>
      </c>
      <c r="Z36" s="81">
        <v>9088540038.9999981</v>
      </c>
      <c r="AA36" s="81">
        <v>124573939</v>
      </c>
      <c r="AB36" s="81">
        <v>652891916</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1774</v>
      </c>
      <c r="B37" s="80">
        <v>29</v>
      </c>
      <c r="C37" s="80">
        <v>18</v>
      </c>
      <c r="D37" s="80">
        <v>29</v>
      </c>
      <c r="E37" s="80">
        <v>2022</v>
      </c>
      <c r="F37" s="80" t="s">
        <v>568</v>
      </c>
      <c r="G37" s="182" t="s">
        <v>1775</v>
      </c>
      <c r="H37" s="80" t="s">
        <v>1776</v>
      </c>
      <c r="I37" s="173"/>
      <c r="J37" s="83">
        <v>86184</v>
      </c>
      <c r="K37" s="81">
        <v>110445833</v>
      </c>
      <c r="L37" s="81">
        <v>1695768</v>
      </c>
      <c r="M37" s="81">
        <v>2150048476</v>
      </c>
      <c r="N37" s="81">
        <v>2295700</v>
      </c>
      <c r="O37" s="81">
        <v>5051289859</v>
      </c>
      <c r="P37" s="81">
        <v>3102</v>
      </c>
      <c r="Q37" s="81">
        <v>25808970.000000004</v>
      </c>
      <c r="R37" s="81">
        <v>0</v>
      </c>
      <c r="S37" s="81">
        <v>0</v>
      </c>
      <c r="T37" s="81">
        <v>0</v>
      </c>
      <c r="U37" s="81">
        <v>15</v>
      </c>
      <c r="V37" s="81">
        <v>293</v>
      </c>
      <c r="W37" s="81">
        <v>0</v>
      </c>
      <c r="X37" s="81">
        <v>94923.000000000015</v>
      </c>
      <c r="Y37" s="81">
        <v>1795450</v>
      </c>
      <c r="Z37" s="81">
        <v>7339483510.999999</v>
      </c>
      <c r="AA37" s="81">
        <v>38817474</v>
      </c>
      <c r="AB37" s="81">
        <v>491549554</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1777</v>
      </c>
      <c r="B38" s="80">
        <v>30</v>
      </c>
      <c r="C38" s="80">
        <v>18</v>
      </c>
      <c r="D38" s="80">
        <v>30</v>
      </c>
      <c r="E38" s="80">
        <v>2022</v>
      </c>
      <c r="F38" s="80" t="s">
        <v>568</v>
      </c>
      <c r="G38" s="182" t="s">
        <v>1778</v>
      </c>
      <c r="H38" s="80" t="s">
        <v>1779</v>
      </c>
      <c r="I38" s="173"/>
      <c r="J38" s="83">
        <v>70178</v>
      </c>
      <c r="K38" s="81">
        <v>86575904</v>
      </c>
      <c r="L38" s="81">
        <v>2266617</v>
      </c>
      <c r="M38" s="81">
        <v>2775707259.0000005</v>
      </c>
      <c r="N38" s="81">
        <v>2042600</v>
      </c>
      <c r="O38" s="81">
        <v>5073677627</v>
      </c>
      <c r="P38" s="81">
        <v>31429</v>
      </c>
      <c r="Q38" s="81">
        <v>183550056</v>
      </c>
      <c r="R38" s="81">
        <v>0</v>
      </c>
      <c r="S38" s="81">
        <v>0</v>
      </c>
      <c r="T38" s="81">
        <v>4194</v>
      </c>
      <c r="U38" s="81">
        <v>879</v>
      </c>
      <c r="V38" s="81">
        <v>790</v>
      </c>
      <c r="W38" s="81">
        <v>26551961</v>
      </c>
      <c r="X38" s="81">
        <v>5389292</v>
      </c>
      <c r="Y38" s="81">
        <v>4845261.0000000009</v>
      </c>
      <c r="Z38" s="81">
        <v>8156297360</v>
      </c>
      <c r="AA38" s="81">
        <v>26477223</v>
      </c>
      <c r="AB38" s="81">
        <v>319079801</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1780</v>
      </c>
      <c r="B39" s="80">
        <v>31</v>
      </c>
      <c r="C39" s="80">
        <v>18</v>
      </c>
      <c r="D39" s="80">
        <v>31</v>
      </c>
      <c r="E39" s="80">
        <v>2022</v>
      </c>
      <c r="F39" s="80" t="s">
        <v>568</v>
      </c>
      <c r="G39" s="182" t="s">
        <v>1781</v>
      </c>
      <c r="H39" s="80" t="s">
        <v>1782</v>
      </c>
      <c r="I39" s="173"/>
      <c r="J39" s="83">
        <v>80242</v>
      </c>
      <c r="K39" s="81">
        <v>106256162</v>
      </c>
      <c r="L39" s="81">
        <v>4934545</v>
      </c>
      <c r="M39" s="81">
        <v>6485873562</v>
      </c>
      <c r="N39" s="81">
        <v>1573700</v>
      </c>
      <c r="O39" s="81">
        <v>3099551754</v>
      </c>
      <c r="P39" s="81">
        <v>13346</v>
      </c>
      <c r="Q39" s="81">
        <v>73105822</v>
      </c>
      <c r="R39" s="81">
        <v>0</v>
      </c>
      <c r="S39" s="81">
        <v>0</v>
      </c>
      <c r="T39" s="81">
        <v>0</v>
      </c>
      <c r="U39" s="81">
        <v>15</v>
      </c>
      <c r="V39" s="81">
        <v>241</v>
      </c>
      <c r="W39" s="81">
        <v>0</v>
      </c>
      <c r="X39" s="81">
        <v>89282</v>
      </c>
      <c r="Y39" s="81">
        <v>1476831</v>
      </c>
      <c r="Z39" s="81">
        <v>9766353412.9999981</v>
      </c>
      <c r="AA39" s="81">
        <v>23974660</v>
      </c>
      <c r="AB39" s="81">
        <v>280399386</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1783</v>
      </c>
      <c r="B40" s="80">
        <v>32</v>
      </c>
      <c r="C40" s="80">
        <v>18</v>
      </c>
      <c r="D40" s="80">
        <v>32</v>
      </c>
      <c r="E40" s="80">
        <v>2022</v>
      </c>
      <c r="F40" s="80" t="s">
        <v>568</v>
      </c>
      <c r="G40" s="182" t="s">
        <v>1784</v>
      </c>
      <c r="H40" s="80" t="s">
        <v>1785</v>
      </c>
      <c r="I40" s="173"/>
      <c r="J40" s="83">
        <v>35013</v>
      </c>
      <c r="K40" s="81">
        <v>41011379</v>
      </c>
      <c r="L40" s="81">
        <v>1263854</v>
      </c>
      <c r="M40" s="81">
        <v>1472340998</v>
      </c>
      <c r="N40" s="81">
        <v>2135300</v>
      </c>
      <c r="O40" s="81">
        <v>6047348606</v>
      </c>
      <c r="P40" s="81">
        <v>3012</v>
      </c>
      <c r="Q40" s="81">
        <v>16206000</v>
      </c>
      <c r="R40" s="81">
        <v>0</v>
      </c>
      <c r="S40" s="81">
        <v>0</v>
      </c>
      <c r="T40" s="81">
        <v>0</v>
      </c>
      <c r="U40" s="81">
        <v>0</v>
      </c>
      <c r="V40" s="81">
        <v>0</v>
      </c>
      <c r="W40" s="81">
        <v>0</v>
      </c>
      <c r="X40" s="81">
        <v>0</v>
      </c>
      <c r="Y40" s="81">
        <v>0</v>
      </c>
      <c r="Z40" s="81">
        <v>7576906983</v>
      </c>
      <c r="AA40" s="81">
        <v>11276950</v>
      </c>
      <c r="AB40" s="81">
        <v>145192503</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1786</v>
      </c>
      <c r="B41" s="80">
        <v>33</v>
      </c>
      <c r="C41" s="80">
        <v>18</v>
      </c>
      <c r="D41" s="80">
        <v>33</v>
      </c>
      <c r="E41" s="80">
        <v>2022</v>
      </c>
      <c r="F41" s="80" t="s">
        <v>568</v>
      </c>
      <c r="G41" s="182" t="s">
        <v>1787</v>
      </c>
      <c r="H41" s="80" t="s">
        <v>1788</v>
      </c>
      <c r="I41" s="173"/>
      <c r="J41" s="83">
        <v>62623</v>
      </c>
      <c r="K41" s="81">
        <v>79493621</v>
      </c>
      <c r="L41" s="81">
        <v>1904071</v>
      </c>
      <c r="M41" s="81">
        <v>2395780945</v>
      </c>
      <c r="N41" s="81">
        <v>3912300</v>
      </c>
      <c r="O41" s="81">
        <v>9664159450</v>
      </c>
      <c r="P41" s="81">
        <v>47</v>
      </c>
      <c r="Q41" s="81">
        <v>260938</v>
      </c>
      <c r="R41" s="81">
        <v>0</v>
      </c>
      <c r="S41" s="81">
        <v>0</v>
      </c>
      <c r="T41" s="81">
        <v>0</v>
      </c>
      <c r="U41" s="81">
        <v>0</v>
      </c>
      <c r="V41" s="81">
        <v>963</v>
      </c>
      <c r="W41" s="81">
        <v>0</v>
      </c>
      <c r="X41" s="81">
        <v>0</v>
      </c>
      <c r="Y41" s="81">
        <v>5904625</v>
      </c>
      <c r="Z41" s="81">
        <v>12145599578.999998</v>
      </c>
      <c r="AA41" s="81">
        <v>20608584</v>
      </c>
      <c r="AB41" s="81">
        <v>269941522</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1789</v>
      </c>
      <c r="B42" s="80">
        <v>34</v>
      </c>
      <c r="C42" s="80">
        <v>18</v>
      </c>
      <c r="D42" s="80">
        <v>34</v>
      </c>
      <c r="E42" s="80">
        <v>2022</v>
      </c>
      <c r="F42" s="80" t="s">
        <v>568</v>
      </c>
      <c r="G42" s="182" t="s">
        <v>1790</v>
      </c>
      <c r="H42" s="80" t="s">
        <v>1791</v>
      </c>
      <c r="I42" s="173"/>
      <c r="J42" s="83">
        <v>40629</v>
      </c>
      <c r="K42" s="81">
        <v>50893573</v>
      </c>
      <c r="L42" s="81">
        <v>3205261</v>
      </c>
      <c r="M42" s="81">
        <v>3987237940</v>
      </c>
      <c r="N42" s="81">
        <v>2536600</v>
      </c>
      <c r="O42" s="81">
        <v>5246615930</v>
      </c>
      <c r="P42" s="81">
        <v>221</v>
      </c>
      <c r="Q42" s="81">
        <v>1834672</v>
      </c>
      <c r="R42" s="81">
        <v>0</v>
      </c>
      <c r="S42" s="81">
        <v>0</v>
      </c>
      <c r="T42" s="81">
        <v>85</v>
      </c>
      <c r="U42" s="81">
        <v>187</v>
      </c>
      <c r="V42" s="81">
        <v>249</v>
      </c>
      <c r="W42" s="81">
        <v>526096</v>
      </c>
      <c r="X42" s="81">
        <v>1143986.0000000002</v>
      </c>
      <c r="Y42" s="81">
        <v>1526868</v>
      </c>
      <c r="Z42" s="81">
        <v>9289779065.0000019</v>
      </c>
      <c r="AA42" s="81">
        <v>9654158</v>
      </c>
      <c r="AB42" s="81">
        <v>127265143</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1792</v>
      </c>
      <c r="B43" s="80">
        <v>35</v>
      </c>
      <c r="C43" s="80">
        <v>18</v>
      </c>
      <c r="D43" s="80">
        <v>35</v>
      </c>
      <c r="E43" s="80">
        <v>2022</v>
      </c>
      <c r="F43" s="80" t="s">
        <v>568</v>
      </c>
      <c r="G43" s="182" t="s">
        <v>1793</v>
      </c>
      <c r="H43" s="80" t="s">
        <v>1794</v>
      </c>
      <c r="I43" s="173"/>
      <c r="J43" s="83">
        <v>86342</v>
      </c>
      <c r="K43" s="81">
        <v>104164514</v>
      </c>
      <c r="L43" s="81">
        <v>3557274</v>
      </c>
      <c r="M43" s="81">
        <v>4255146793</v>
      </c>
      <c r="N43" s="81">
        <v>2557400</v>
      </c>
      <c r="O43" s="81">
        <v>6919596346</v>
      </c>
      <c r="P43" s="81">
        <v>375</v>
      </c>
      <c r="Q43" s="81">
        <v>3117685</v>
      </c>
      <c r="R43" s="81">
        <v>0</v>
      </c>
      <c r="S43" s="81">
        <v>0</v>
      </c>
      <c r="T43" s="81">
        <v>46823</v>
      </c>
      <c r="U43" s="81">
        <v>4506</v>
      </c>
      <c r="V43" s="81">
        <v>5978</v>
      </c>
      <c r="W43" s="81">
        <v>326934538</v>
      </c>
      <c r="X43" s="81">
        <v>27630547</v>
      </c>
      <c r="Y43" s="81">
        <v>36658322</v>
      </c>
      <c r="Z43" s="81">
        <v>11673248745</v>
      </c>
      <c r="AA43" s="81">
        <v>31371935</v>
      </c>
      <c r="AB43" s="81">
        <v>396947069</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1795</v>
      </c>
      <c r="B44" s="80">
        <v>36</v>
      </c>
      <c r="C44" s="80">
        <v>18</v>
      </c>
      <c r="D44" s="80">
        <v>36</v>
      </c>
      <c r="E44" s="80">
        <v>2022</v>
      </c>
      <c r="F44" s="80" t="s">
        <v>568</v>
      </c>
      <c r="G44" s="182" t="s">
        <v>1796</v>
      </c>
      <c r="H44" s="80" t="s">
        <v>1797</v>
      </c>
      <c r="I44" s="173"/>
      <c r="J44" s="83">
        <v>57345</v>
      </c>
      <c r="K44" s="81">
        <v>77611168</v>
      </c>
      <c r="L44" s="81">
        <v>2650632</v>
      </c>
      <c r="M44" s="81">
        <v>3557831492.0000005</v>
      </c>
      <c r="N44" s="81">
        <v>2278800</v>
      </c>
      <c r="O44" s="81">
        <v>4862119653</v>
      </c>
      <c r="P44" s="81">
        <v>17</v>
      </c>
      <c r="Q44" s="81">
        <v>91286</v>
      </c>
      <c r="R44" s="81">
        <v>0</v>
      </c>
      <c r="S44" s="81">
        <v>0</v>
      </c>
      <c r="T44" s="81">
        <v>0</v>
      </c>
      <c r="U44" s="81">
        <v>0</v>
      </c>
      <c r="V44" s="81">
        <v>2589</v>
      </c>
      <c r="W44" s="81">
        <v>0</v>
      </c>
      <c r="X44" s="81">
        <v>0</v>
      </c>
      <c r="Y44" s="81">
        <v>15876729</v>
      </c>
      <c r="Z44" s="81">
        <v>8513530328.0000019</v>
      </c>
      <c r="AA44" s="81">
        <v>13151584.999999998</v>
      </c>
      <c r="AB44" s="81">
        <v>161366339</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1798</v>
      </c>
      <c r="B45" s="80">
        <v>37</v>
      </c>
      <c r="C45" s="80">
        <v>18</v>
      </c>
      <c r="D45" s="80">
        <v>37</v>
      </c>
      <c r="E45" s="80">
        <v>2022</v>
      </c>
      <c r="F45" s="80" t="s">
        <v>568</v>
      </c>
      <c r="G45" s="182" t="s">
        <v>1799</v>
      </c>
      <c r="H45" s="80" t="s">
        <v>1800</v>
      </c>
      <c r="I45" s="173"/>
      <c r="J45" s="83">
        <v>50627</v>
      </c>
      <c r="K45" s="81">
        <v>67294034</v>
      </c>
      <c r="L45" s="81">
        <v>2437308</v>
      </c>
      <c r="M45" s="81">
        <v>3216540062</v>
      </c>
      <c r="N45" s="81">
        <v>42000</v>
      </c>
      <c r="O45" s="81">
        <v>97045035</v>
      </c>
      <c r="P45" s="81">
        <v>8976</v>
      </c>
      <c r="Q45" s="81">
        <v>49166040</v>
      </c>
      <c r="R45" s="81">
        <v>0</v>
      </c>
      <c r="S45" s="81">
        <v>0</v>
      </c>
      <c r="T45" s="81">
        <v>0</v>
      </c>
      <c r="U45" s="81">
        <v>0</v>
      </c>
      <c r="V45" s="81">
        <v>0</v>
      </c>
      <c r="W45" s="81">
        <v>0</v>
      </c>
      <c r="X45" s="81">
        <v>0</v>
      </c>
      <c r="Y45" s="81">
        <v>0</v>
      </c>
      <c r="Z45" s="81">
        <v>3430045171</v>
      </c>
      <c r="AA45" s="81">
        <v>16742283.999999998</v>
      </c>
      <c r="AB45" s="81">
        <v>204226650.00000003</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1801</v>
      </c>
      <c r="B46" s="80">
        <v>38</v>
      </c>
      <c r="C46" s="80">
        <v>18</v>
      </c>
      <c r="D46" s="80">
        <v>38</v>
      </c>
      <c r="E46" s="80">
        <v>2022</v>
      </c>
      <c r="F46" s="80" t="s">
        <v>568</v>
      </c>
      <c r="G46" s="182" t="s">
        <v>1802</v>
      </c>
      <c r="H46" s="80" t="s">
        <v>1803</v>
      </c>
      <c r="I46" s="173"/>
      <c r="J46" s="83">
        <v>185428</v>
      </c>
      <c r="K46" s="81">
        <v>227846109.99999997</v>
      </c>
      <c r="L46" s="81">
        <v>8890455</v>
      </c>
      <c r="M46" s="81">
        <v>10839078539</v>
      </c>
      <c r="N46" s="81">
        <v>2245600</v>
      </c>
      <c r="O46" s="81">
        <v>5182050792</v>
      </c>
      <c r="P46" s="81">
        <v>1562</v>
      </c>
      <c r="Q46" s="81">
        <v>12995830</v>
      </c>
      <c r="R46" s="81">
        <v>0</v>
      </c>
      <c r="S46" s="81">
        <v>0</v>
      </c>
      <c r="T46" s="81">
        <v>214191</v>
      </c>
      <c r="U46" s="81">
        <v>21962</v>
      </c>
      <c r="V46" s="81">
        <v>39280</v>
      </c>
      <c r="W46" s="81">
        <v>1493624007</v>
      </c>
      <c r="X46" s="81">
        <v>134673682</v>
      </c>
      <c r="Y46" s="81">
        <v>240867413</v>
      </c>
      <c r="Z46" s="81">
        <v>18131136373</v>
      </c>
      <c r="AA46" s="81">
        <v>90458733</v>
      </c>
      <c r="AB46" s="81">
        <v>1145423857</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1804</v>
      </c>
      <c r="B47" s="80">
        <v>39</v>
      </c>
      <c r="C47" s="80">
        <v>18</v>
      </c>
      <c r="D47" s="80">
        <v>39</v>
      </c>
      <c r="E47" s="80">
        <v>2022</v>
      </c>
      <c r="F47" s="80" t="s">
        <v>568</v>
      </c>
      <c r="G47" s="182" t="s">
        <v>1805</v>
      </c>
      <c r="H47" s="80" t="s">
        <v>1806</v>
      </c>
      <c r="I47" s="173"/>
      <c r="J47" s="83">
        <v>12165</v>
      </c>
      <c r="K47" s="81">
        <v>13995569.999999998</v>
      </c>
      <c r="L47" s="81">
        <v>475239</v>
      </c>
      <c r="M47" s="81">
        <v>544874277</v>
      </c>
      <c r="N47" s="81">
        <v>1483600</v>
      </c>
      <c r="O47" s="81">
        <v>4138402731.9999995</v>
      </c>
      <c r="P47" s="81">
        <v>279</v>
      </c>
      <c r="Q47" s="81">
        <v>1503366</v>
      </c>
      <c r="R47" s="81">
        <v>0</v>
      </c>
      <c r="S47" s="81">
        <v>0</v>
      </c>
      <c r="T47" s="81">
        <v>0</v>
      </c>
      <c r="U47" s="81">
        <v>0</v>
      </c>
      <c r="V47" s="81">
        <v>0</v>
      </c>
      <c r="W47" s="81">
        <v>0</v>
      </c>
      <c r="X47" s="81">
        <v>0</v>
      </c>
      <c r="Y47" s="81">
        <v>0</v>
      </c>
      <c r="Z47" s="81">
        <v>4698775944.999999</v>
      </c>
      <c r="AA47" s="81">
        <v>4372683</v>
      </c>
      <c r="AB47" s="81">
        <v>54409999</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1807</v>
      </c>
      <c r="B48" s="80">
        <v>40</v>
      </c>
      <c r="C48" s="80">
        <v>18</v>
      </c>
      <c r="D48" s="80">
        <v>40</v>
      </c>
      <c r="E48" s="80">
        <v>2022</v>
      </c>
      <c r="F48" s="80" t="s">
        <v>568</v>
      </c>
      <c r="G48" s="182" t="s">
        <v>1808</v>
      </c>
      <c r="H48" s="80" t="s">
        <v>1809</v>
      </c>
      <c r="I48" s="173"/>
      <c r="J48" s="83">
        <v>174846</v>
      </c>
      <c r="K48" s="81">
        <v>222849234</v>
      </c>
      <c r="L48" s="81">
        <v>3046487</v>
      </c>
      <c r="M48" s="81">
        <v>3834849578.9999995</v>
      </c>
      <c r="N48" s="81">
        <v>1702800</v>
      </c>
      <c r="O48" s="81">
        <v>4993371510</v>
      </c>
      <c r="P48" s="81">
        <v>0</v>
      </c>
      <c r="Q48" s="81">
        <v>0</v>
      </c>
      <c r="R48" s="81">
        <v>0</v>
      </c>
      <c r="S48" s="81">
        <v>0</v>
      </c>
      <c r="T48" s="81">
        <v>0</v>
      </c>
      <c r="U48" s="81">
        <v>0</v>
      </c>
      <c r="V48" s="81">
        <v>0</v>
      </c>
      <c r="W48" s="81">
        <v>0</v>
      </c>
      <c r="X48" s="81">
        <v>0</v>
      </c>
      <c r="Y48" s="81">
        <v>0</v>
      </c>
      <c r="Z48" s="81">
        <v>9051070323</v>
      </c>
      <c r="AA48" s="81">
        <v>273121577</v>
      </c>
      <c r="AB48" s="81">
        <v>1385197263</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1810</v>
      </c>
      <c r="B49" s="80">
        <v>41</v>
      </c>
      <c r="C49" s="80">
        <v>18</v>
      </c>
      <c r="D49" s="80">
        <v>41</v>
      </c>
      <c r="E49" s="80">
        <v>2022</v>
      </c>
      <c r="F49" s="80" t="s">
        <v>568</v>
      </c>
      <c r="G49" s="182" t="s">
        <v>1811</v>
      </c>
      <c r="H49" s="80" t="s">
        <v>1812</v>
      </c>
      <c r="I49" s="173"/>
      <c r="J49" s="83">
        <v>83747</v>
      </c>
      <c r="K49" s="81">
        <v>100530274</v>
      </c>
      <c r="L49" s="81">
        <v>5154402</v>
      </c>
      <c r="M49" s="81">
        <v>6133896766</v>
      </c>
      <c r="N49" s="81">
        <v>1441600</v>
      </c>
      <c r="O49" s="81">
        <v>3693010918</v>
      </c>
      <c r="P49" s="81">
        <v>0</v>
      </c>
      <c r="Q49" s="81">
        <v>0</v>
      </c>
      <c r="R49" s="81">
        <v>0</v>
      </c>
      <c r="S49" s="81">
        <v>0</v>
      </c>
      <c r="T49" s="81">
        <v>0</v>
      </c>
      <c r="U49" s="81">
        <v>0</v>
      </c>
      <c r="V49" s="81">
        <v>0</v>
      </c>
      <c r="W49" s="81">
        <v>0</v>
      </c>
      <c r="X49" s="81">
        <v>0</v>
      </c>
      <c r="Y49" s="81">
        <v>0</v>
      </c>
      <c r="Z49" s="81">
        <v>9927437957.9999981</v>
      </c>
      <c r="AA49" s="81">
        <v>21474086</v>
      </c>
      <c r="AB49" s="81">
        <v>313613297</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1813</v>
      </c>
      <c r="B50" s="80">
        <v>42</v>
      </c>
      <c r="C50" s="80">
        <v>18</v>
      </c>
      <c r="D50" s="80">
        <v>42</v>
      </c>
      <c r="E50" s="80">
        <v>2022</v>
      </c>
      <c r="F50" s="80" t="s">
        <v>568</v>
      </c>
      <c r="G50" s="182" t="s">
        <v>1814</v>
      </c>
      <c r="H50" s="80" t="s">
        <v>1815</v>
      </c>
      <c r="I50" s="173"/>
      <c r="J50" s="83">
        <v>127830</v>
      </c>
      <c r="K50" s="81">
        <v>160790180</v>
      </c>
      <c r="L50" s="81">
        <v>3554070</v>
      </c>
      <c r="M50" s="81">
        <v>4430716646</v>
      </c>
      <c r="N50" s="81">
        <v>1987100</v>
      </c>
      <c r="O50" s="81">
        <v>4618972740</v>
      </c>
      <c r="P50" s="81">
        <v>0</v>
      </c>
      <c r="Q50" s="81">
        <v>0</v>
      </c>
      <c r="R50" s="81">
        <v>0</v>
      </c>
      <c r="S50" s="81">
        <v>0</v>
      </c>
      <c r="T50" s="81">
        <v>0</v>
      </c>
      <c r="U50" s="81">
        <v>0</v>
      </c>
      <c r="V50" s="81">
        <v>4619</v>
      </c>
      <c r="W50" s="81">
        <v>0</v>
      </c>
      <c r="X50" s="81">
        <v>0</v>
      </c>
      <c r="Y50" s="81">
        <v>28323463</v>
      </c>
      <c r="Z50" s="81">
        <v>9238803029.0000019</v>
      </c>
      <c r="AA50" s="81">
        <v>74387136</v>
      </c>
      <c r="AB50" s="81">
        <v>1031588024.9999999</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1816</v>
      </c>
      <c r="B51" s="80">
        <v>43</v>
      </c>
      <c r="C51" s="80">
        <v>18</v>
      </c>
      <c r="D51" s="80">
        <v>43</v>
      </c>
      <c r="E51" s="80">
        <v>2022</v>
      </c>
      <c r="F51" s="80" t="s">
        <v>568</v>
      </c>
      <c r="G51" s="182" t="s">
        <v>1817</v>
      </c>
      <c r="H51" s="80" t="s">
        <v>1818</v>
      </c>
      <c r="I51" s="173"/>
      <c r="J51" s="83">
        <v>59980</v>
      </c>
      <c r="K51" s="81">
        <v>74802191.000000015</v>
      </c>
      <c r="L51" s="81">
        <v>2362595</v>
      </c>
      <c r="M51" s="81">
        <v>2913566955</v>
      </c>
      <c r="N51" s="81">
        <v>1267000</v>
      </c>
      <c r="O51" s="81">
        <v>2938360359.0000005</v>
      </c>
      <c r="P51" s="81">
        <v>14094</v>
      </c>
      <c r="Q51" s="81">
        <v>77204796</v>
      </c>
      <c r="R51" s="81">
        <v>0</v>
      </c>
      <c r="S51" s="81">
        <v>0</v>
      </c>
      <c r="T51" s="81">
        <v>0</v>
      </c>
      <c r="U51" s="81">
        <v>108</v>
      </c>
      <c r="V51" s="81">
        <v>459</v>
      </c>
      <c r="W51" s="81">
        <v>0</v>
      </c>
      <c r="X51" s="81">
        <v>664464</v>
      </c>
      <c r="Y51" s="81">
        <v>2815079.0000000005</v>
      </c>
      <c r="Z51" s="81">
        <v>6007413844.0000019</v>
      </c>
      <c r="AA51" s="81">
        <v>27928356.999999996</v>
      </c>
      <c r="AB51" s="81">
        <v>382672855</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1819</v>
      </c>
      <c r="B52" s="80">
        <v>44</v>
      </c>
      <c r="C52" s="80">
        <v>18</v>
      </c>
      <c r="D52" s="80">
        <v>44</v>
      </c>
      <c r="E52" s="80">
        <v>2022</v>
      </c>
      <c r="F52" s="80" t="s">
        <v>568</v>
      </c>
      <c r="G52" s="182" t="s">
        <v>1820</v>
      </c>
      <c r="H52" s="80" t="s">
        <v>1821</v>
      </c>
      <c r="I52" s="173"/>
      <c r="J52" s="83">
        <v>254062</v>
      </c>
      <c r="K52" s="81">
        <v>317636535</v>
      </c>
      <c r="L52" s="81">
        <v>23043232</v>
      </c>
      <c r="M52" s="81">
        <v>28667594976</v>
      </c>
      <c r="N52" s="81">
        <v>3968500</v>
      </c>
      <c r="O52" s="81">
        <v>8748652170</v>
      </c>
      <c r="P52" s="81">
        <v>0</v>
      </c>
      <c r="Q52" s="81">
        <v>0</v>
      </c>
      <c r="R52" s="81">
        <v>0</v>
      </c>
      <c r="S52" s="81">
        <v>0</v>
      </c>
      <c r="T52" s="81">
        <v>0</v>
      </c>
      <c r="U52" s="81">
        <v>0</v>
      </c>
      <c r="V52" s="81">
        <v>136</v>
      </c>
      <c r="W52" s="81">
        <v>0</v>
      </c>
      <c r="X52" s="81">
        <v>0</v>
      </c>
      <c r="Y52" s="81">
        <v>835669</v>
      </c>
      <c r="Z52" s="81">
        <v>37734719350</v>
      </c>
      <c r="AA52" s="81">
        <v>55862202.000000007</v>
      </c>
      <c r="AB52" s="81">
        <v>759198673</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1822</v>
      </c>
      <c r="B53" s="80">
        <v>45</v>
      </c>
      <c r="C53" s="80">
        <v>18</v>
      </c>
      <c r="D53" s="80">
        <v>45</v>
      </c>
      <c r="E53" s="80">
        <v>2022</v>
      </c>
      <c r="F53" s="80" t="s">
        <v>568</v>
      </c>
      <c r="G53" s="182" t="s">
        <v>1823</v>
      </c>
      <c r="H53" s="80" t="s">
        <v>1824</v>
      </c>
      <c r="I53" s="173"/>
      <c r="J53" s="83">
        <v>87172</v>
      </c>
      <c r="K53" s="81">
        <v>116527856</v>
      </c>
      <c r="L53" s="81">
        <v>3746931</v>
      </c>
      <c r="M53" s="81">
        <v>4954308605</v>
      </c>
      <c r="N53" s="81">
        <v>652200</v>
      </c>
      <c r="O53" s="81">
        <v>1248573832</v>
      </c>
      <c r="P53" s="81">
        <v>0</v>
      </c>
      <c r="Q53" s="81">
        <v>0</v>
      </c>
      <c r="R53" s="81">
        <v>0</v>
      </c>
      <c r="S53" s="81">
        <v>0</v>
      </c>
      <c r="T53" s="81">
        <v>0</v>
      </c>
      <c r="U53" s="81">
        <v>0</v>
      </c>
      <c r="V53" s="81">
        <v>13</v>
      </c>
      <c r="W53" s="81">
        <v>0</v>
      </c>
      <c r="X53" s="81">
        <v>0</v>
      </c>
      <c r="Y53" s="81">
        <v>77754</v>
      </c>
      <c r="Z53" s="81">
        <v>6319488047</v>
      </c>
      <c r="AA53" s="81">
        <v>31165618</v>
      </c>
      <c r="AB53" s="81">
        <v>394081244</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1825</v>
      </c>
      <c r="B54" s="80">
        <v>46</v>
      </c>
      <c r="C54" s="80">
        <v>18</v>
      </c>
      <c r="D54" s="80">
        <v>46</v>
      </c>
      <c r="E54" s="80">
        <v>2022</v>
      </c>
      <c r="F54" s="80" t="s">
        <v>568</v>
      </c>
      <c r="G54" s="182" t="s">
        <v>1826</v>
      </c>
      <c r="H54" s="80" t="s">
        <v>1827</v>
      </c>
      <c r="I54" s="173"/>
      <c r="J54" s="83">
        <v>176951</v>
      </c>
      <c r="K54" s="81">
        <v>239095627</v>
      </c>
      <c r="L54" s="81">
        <v>7073428</v>
      </c>
      <c r="M54" s="81">
        <v>9426911777.0000019</v>
      </c>
      <c r="N54" s="81">
        <v>551400</v>
      </c>
      <c r="O54" s="81">
        <v>1059383941</v>
      </c>
      <c r="P54" s="81">
        <v>229</v>
      </c>
      <c r="Q54" s="81">
        <v>1254800.9999999998</v>
      </c>
      <c r="R54" s="81">
        <v>0</v>
      </c>
      <c r="S54" s="81">
        <v>0</v>
      </c>
      <c r="T54" s="81">
        <v>0</v>
      </c>
      <c r="U54" s="81">
        <v>0</v>
      </c>
      <c r="V54" s="81">
        <v>8</v>
      </c>
      <c r="W54" s="81">
        <v>0</v>
      </c>
      <c r="X54" s="81">
        <v>0</v>
      </c>
      <c r="Y54" s="81">
        <v>47094.000000000007</v>
      </c>
      <c r="Z54" s="81">
        <v>10726693240</v>
      </c>
      <c r="AA54" s="81">
        <v>150656750</v>
      </c>
      <c r="AB54" s="81">
        <v>1310124327</v>
      </c>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1828</v>
      </c>
      <c r="B55" s="80">
        <v>47</v>
      </c>
      <c r="C55" s="80">
        <v>18</v>
      </c>
      <c r="D55" s="80">
        <v>47</v>
      </c>
      <c r="E55" s="80">
        <v>2022</v>
      </c>
      <c r="F55" s="80" t="s">
        <v>568</v>
      </c>
      <c r="G55" s="182" t="s">
        <v>1829</v>
      </c>
      <c r="H55" s="80" t="s">
        <v>1830</v>
      </c>
      <c r="I55" s="173"/>
      <c r="J55" s="83">
        <v>150845</v>
      </c>
      <c r="K55" s="81">
        <v>200791157</v>
      </c>
      <c r="L55" s="81">
        <v>7036178</v>
      </c>
      <c r="M55" s="81">
        <v>9269286940</v>
      </c>
      <c r="N55" s="81">
        <v>135300</v>
      </c>
      <c r="O55" s="81">
        <v>283198784</v>
      </c>
      <c r="P55" s="81">
        <v>6582</v>
      </c>
      <c r="Q55" s="81">
        <v>38442279</v>
      </c>
      <c r="R55" s="81">
        <v>0</v>
      </c>
      <c r="S55" s="81">
        <v>0</v>
      </c>
      <c r="T55" s="81">
        <v>0</v>
      </c>
      <c r="U55" s="81">
        <v>0</v>
      </c>
      <c r="V55" s="81">
        <v>363</v>
      </c>
      <c r="W55" s="81">
        <v>0</v>
      </c>
      <c r="X55" s="81">
        <v>0</v>
      </c>
      <c r="Y55" s="81">
        <v>2228124</v>
      </c>
      <c r="Z55" s="81">
        <v>9793947284</v>
      </c>
      <c r="AA55" s="81">
        <v>131542976</v>
      </c>
      <c r="AB55" s="81">
        <v>960426705.00000012</v>
      </c>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1831</v>
      </c>
      <c r="B56" s="80">
        <v>48</v>
      </c>
      <c r="C56" s="80">
        <v>18</v>
      </c>
      <c r="D56" s="80">
        <v>48</v>
      </c>
      <c r="E56" s="80">
        <v>2022</v>
      </c>
      <c r="F56" s="80" t="s">
        <v>568</v>
      </c>
      <c r="G56" s="182" t="s">
        <v>1832</v>
      </c>
      <c r="H56" s="80" t="s">
        <v>1833</v>
      </c>
      <c r="I56" s="173"/>
      <c r="J56" s="83">
        <v>153950</v>
      </c>
      <c r="K56" s="81">
        <v>180069529.00000003</v>
      </c>
      <c r="L56" s="81">
        <v>2313169</v>
      </c>
      <c r="M56" s="81">
        <v>2686246599</v>
      </c>
      <c r="N56" s="81">
        <v>3626700</v>
      </c>
      <c r="O56" s="81">
        <v>8879592919</v>
      </c>
      <c r="P56" s="81">
        <v>116</v>
      </c>
      <c r="Q56" s="81">
        <v>621773</v>
      </c>
      <c r="R56" s="81">
        <v>0</v>
      </c>
      <c r="S56" s="81">
        <v>0</v>
      </c>
      <c r="T56" s="81">
        <v>0</v>
      </c>
      <c r="U56" s="81">
        <v>0</v>
      </c>
      <c r="V56" s="81">
        <v>0</v>
      </c>
      <c r="W56" s="81">
        <v>0</v>
      </c>
      <c r="X56" s="81">
        <v>0</v>
      </c>
      <c r="Y56" s="81">
        <v>0</v>
      </c>
      <c r="Z56" s="81">
        <v>11746530820.000002</v>
      </c>
      <c r="AA56" s="81">
        <v>276683762</v>
      </c>
      <c r="AB56" s="81">
        <v>1282200451</v>
      </c>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1834</v>
      </c>
      <c r="B57" s="80">
        <v>49</v>
      </c>
      <c r="C57" s="80">
        <v>18</v>
      </c>
      <c r="D57" s="80">
        <v>49</v>
      </c>
      <c r="E57" s="80">
        <v>2022</v>
      </c>
      <c r="F57" s="80" t="s">
        <v>568</v>
      </c>
      <c r="G57" s="182" t="s">
        <v>1835</v>
      </c>
      <c r="H57" s="80" t="s">
        <v>1836</v>
      </c>
      <c r="I57" s="173"/>
      <c r="J57" s="83">
        <v>108351</v>
      </c>
      <c r="K57" s="81">
        <v>130615990.00000001</v>
      </c>
      <c r="L57" s="81">
        <v>2829868</v>
      </c>
      <c r="M57" s="81">
        <v>3393608876</v>
      </c>
      <c r="N57" s="81">
        <v>1977400</v>
      </c>
      <c r="O57" s="81">
        <v>4548306116.999999</v>
      </c>
      <c r="P57" s="81">
        <v>0</v>
      </c>
      <c r="Q57" s="81">
        <v>0</v>
      </c>
      <c r="R57" s="81">
        <v>0</v>
      </c>
      <c r="S57" s="81">
        <v>0</v>
      </c>
      <c r="T57" s="81">
        <v>0</v>
      </c>
      <c r="U57" s="81">
        <v>0</v>
      </c>
      <c r="V57" s="81">
        <v>0</v>
      </c>
      <c r="W57" s="81">
        <v>0</v>
      </c>
      <c r="X57" s="81">
        <v>0</v>
      </c>
      <c r="Y57" s="81">
        <v>0</v>
      </c>
      <c r="Z57" s="81">
        <v>8072530983</v>
      </c>
      <c r="AA57" s="81">
        <v>34782800</v>
      </c>
      <c r="AB57" s="81">
        <v>478245182.00000006</v>
      </c>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1837</v>
      </c>
      <c r="B58" s="80">
        <v>50</v>
      </c>
      <c r="C58" s="80">
        <v>18</v>
      </c>
      <c r="D58" s="80">
        <v>50</v>
      </c>
      <c r="E58" s="80">
        <v>2022</v>
      </c>
      <c r="F58" s="80" t="s">
        <v>568</v>
      </c>
      <c r="G58" s="182" t="s">
        <v>1838</v>
      </c>
      <c r="H58" s="80" t="s">
        <v>1839</v>
      </c>
      <c r="I58" s="173"/>
      <c r="J58" s="83">
        <v>34169</v>
      </c>
      <c r="K58" s="81">
        <v>38363105.000000007</v>
      </c>
      <c r="L58" s="81">
        <v>218395</v>
      </c>
      <c r="M58" s="81">
        <v>243394446</v>
      </c>
      <c r="N58" s="81">
        <v>589400</v>
      </c>
      <c r="O58" s="81">
        <v>1491583411</v>
      </c>
      <c r="P58" s="81">
        <v>1800</v>
      </c>
      <c r="Q58" s="81">
        <v>9900558</v>
      </c>
      <c r="R58" s="81">
        <v>0</v>
      </c>
      <c r="S58" s="81">
        <v>0</v>
      </c>
      <c r="T58" s="81">
        <v>585</v>
      </c>
      <c r="U58" s="81">
        <v>621</v>
      </c>
      <c r="V58" s="81">
        <v>3147</v>
      </c>
      <c r="W58" s="81">
        <v>3904386</v>
      </c>
      <c r="X58" s="81">
        <v>3806255</v>
      </c>
      <c r="Y58" s="81">
        <v>19294461</v>
      </c>
      <c r="Z58" s="81">
        <v>1810246622</v>
      </c>
      <c r="AA58" s="81">
        <v>18033373</v>
      </c>
      <c r="AB58" s="81">
        <v>281770413</v>
      </c>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1840</v>
      </c>
      <c r="B59" s="80">
        <v>51</v>
      </c>
      <c r="C59" s="80">
        <v>18</v>
      </c>
      <c r="D59" s="80">
        <v>51</v>
      </c>
      <c r="E59" s="80">
        <v>2022</v>
      </c>
      <c r="F59" s="80" t="s">
        <v>568</v>
      </c>
      <c r="G59" s="182" t="s">
        <v>1841</v>
      </c>
      <c r="H59" s="80" t="s">
        <v>1842</v>
      </c>
      <c r="I59" s="173"/>
      <c r="J59" s="83">
        <v>31882</v>
      </c>
      <c r="K59" s="81">
        <v>40172557.999999993</v>
      </c>
      <c r="L59" s="81">
        <v>2071376.0000000002</v>
      </c>
      <c r="M59" s="81">
        <v>2587667494</v>
      </c>
      <c r="N59" s="81">
        <v>3101400</v>
      </c>
      <c r="O59" s="81">
        <v>7301241318</v>
      </c>
      <c r="P59" s="81">
        <v>3788</v>
      </c>
      <c r="Q59" s="81">
        <v>22120356</v>
      </c>
      <c r="R59" s="81">
        <v>0</v>
      </c>
      <c r="S59" s="81">
        <v>0</v>
      </c>
      <c r="T59" s="81">
        <v>0</v>
      </c>
      <c r="U59" s="81">
        <v>0</v>
      </c>
      <c r="V59" s="81">
        <v>39</v>
      </c>
      <c r="W59" s="81">
        <v>0</v>
      </c>
      <c r="X59" s="81">
        <v>0</v>
      </c>
      <c r="Y59" s="81">
        <v>237186</v>
      </c>
      <c r="Z59" s="81">
        <v>9951438912</v>
      </c>
      <c r="AA59" s="81">
        <v>10312011</v>
      </c>
      <c r="AB59" s="81">
        <v>127682107</v>
      </c>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1843</v>
      </c>
      <c r="B190" s="80">
        <v>182</v>
      </c>
      <c r="C190" s="80">
        <v>16</v>
      </c>
      <c r="D190" s="80">
        <v>2</v>
      </c>
      <c r="E190" s="80">
        <v>2021</v>
      </c>
      <c r="F190" s="80" t="s">
        <v>75</v>
      </c>
      <c r="G190" s="182" t="s">
        <v>1700</v>
      </c>
      <c r="H190" s="80" t="s">
        <v>1701</v>
      </c>
      <c r="I190" s="173"/>
      <c r="J190" s="83"/>
      <c r="K190" s="81"/>
      <c r="L190" s="81"/>
      <c r="M190" s="81"/>
      <c r="N190" s="81"/>
      <c r="O190" s="81"/>
      <c r="P190" s="81"/>
      <c r="Q190" s="81"/>
      <c r="R190" s="81"/>
      <c r="S190" s="81"/>
      <c r="T190" s="81"/>
      <c r="U190" s="81"/>
      <c r="V190" s="81"/>
      <c r="W190" s="81"/>
      <c r="X190" s="81"/>
      <c r="Y190" s="81"/>
      <c r="Z190" s="81"/>
      <c r="AA190" s="81"/>
      <c r="AB190" s="81"/>
      <c r="AC190" s="82"/>
      <c r="AD190" s="81">
        <v>3162843.0815352676</v>
      </c>
      <c r="AE190" s="81">
        <v>572765.62865206157</v>
      </c>
      <c r="AF190" s="81">
        <v>1392641.4359143151</v>
      </c>
      <c r="AG190" s="81">
        <v>13526184.515025334</v>
      </c>
      <c r="AH190" s="81">
        <v>12604824.964523889</v>
      </c>
      <c r="AI190" s="81">
        <v>0</v>
      </c>
      <c r="AJ190" s="81">
        <v>0</v>
      </c>
      <c r="AK190" s="81">
        <v>859122.14570207009</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1844</v>
      </c>
      <c r="B191" s="80">
        <v>183</v>
      </c>
      <c r="C191" s="80">
        <v>16</v>
      </c>
      <c r="D191" s="80">
        <v>3</v>
      </c>
      <c r="E191" s="80">
        <v>2021</v>
      </c>
      <c r="F191" s="80" t="s">
        <v>75</v>
      </c>
      <c r="G191" s="182" t="s">
        <v>1703</v>
      </c>
      <c r="H191" s="80" t="s">
        <v>1704</v>
      </c>
      <c r="I191" s="173"/>
      <c r="J191" s="83"/>
      <c r="K191" s="81"/>
      <c r="L191" s="81"/>
      <c r="M191" s="81"/>
      <c r="N191" s="81"/>
      <c r="O191" s="81"/>
      <c r="P191" s="81"/>
      <c r="Q191" s="81"/>
      <c r="R191" s="81"/>
      <c r="S191" s="81"/>
      <c r="T191" s="81"/>
      <c r="U191" s="81"/>
      <c r="V191" s="81"/>
      <c r="W191" s="81"/>
      <c r="X191" s="81"/>
      <c r="Y191" s="81"/>
      <c r="Z191" s="81"/>
      <c r="AA191" s="81"/>
      <c r="AB191" s="81"/>
      <c r="AC191" s="82"/>
      <c r="AD191" s="81">
        <v>14279865.751666965</v>
      </c>
      <c r="AE191" s="81">
        <v>642938.90103658568</v>
      </c>
      <c r="AF191" s="81">
        <v>1680113.2919516738</v>
      </c>
      <c r="AG191" s="81">
        <v>17072187.495805483</v>
      </c>
      <c r="AH191" s="81">
        <v>15695111.577091696</v>
      </c>
      <c r="AI191" s="81">
        <v>0</v>
      </c>
      <c r="AJ191" s="81">
        <v>0</v>
      </c>
      <c r="AK191" s="81">
        <v>1156172.323811128</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1845</v>
      </c>
      <c r="B192" s="80">
        <v>184</v>
      </c>
      <c r="C192" s="80">
        <v>16</v>
      </c>
      <c r="D192" s="80">
        <v>4</v>
      </c>
      <c r="E192" s="80">
        <v>2021</v>
      </c>
      <c r="F192" s="80" t="s">
        <v>75</v>
      </c>
      <c r="G192" s="182" t="s">
        <v>1706</v>
      </c>
      <c r="H192" s="80" t="s">
        <v>1707</v>
      </c>
      <c r="I192" s="173"/>
      <c r="J192" s="83"/>
      <c r="K192" s="81"/>
      <c r="L192" s="81"/>
      <c r="M192" s="81"/>
      <c r="N192" s="81"/>
      <c r="O192" s="81"/>
      <c r="P192" s="81"/>
      <c r="Q192" s="81"/>
      <c r="R192" s="81"/>
      <c r="S192" s="81"/>
      <c r="T192" s="81"/>
      <c r="U192" s="81"/>
      <c r="V192" s="81"/>
      <c r="W192" s="81"/>
      <c r="X192" s="81"/>
      <c r="Y192" s="81"/>
      <c r="Z192" s="81"/>
      <c r="AA192" s="81"/>
      <c r="AB192" s="81"/>
      <c r="AC192" s="82"/>
      <c r="AD192" s="81">
        <v>44943772.929187171</v>
      </c>
      <c r="AE192" s="81">
        <v>2071059.8228081167</v>
      </c>
      <c r="AF192" s="81">
        <v>5238376.043347423</v>
      </c>
      <c r="AG192" s="81">
        <v>84903590.804827869</v>
      </c>
      <c r="AH192" s="81">
        <v>66919288.951961175</v>
      </c>
      <c r="AI192" s="81">
        <v>0</v>
      </c>
      <c r="AJ192" s="81">
        <v>0</v>
      </c>
      <c r="AK192" s="81">
        <v>4465072.4076702241</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1846</v>
      </c>
      <c r="B193" s="80">
        <v>185</v>
      </c>
      <c r="C193" s="80">
        <v>16</v>
      </c>
      <c r="D193" s="80">
        <v>5</v>
      </c>
      <c r="E193" s="80">
        <v>2021</v>
      </c>
      <c r="F193" s="80" t="s">
        <v>75</v>
      </c>
      <c r="G193" s="182" t="s">
        <v>1709</v>
      </c>
      <c r="H193" s="80" t="s">
        <v>1710</v>
      </c>
      <c r="I193" s="173"/>
      <c r="J193" s="83"/>
      <c r="K193" s="81"/>
      <c r="L193" s="81"/>
      <c r="M193" s="81"/>
      <c r="N193" s="81"/>
      <c r="O193" s="81"/>
      <c r="P193" s="81"/>
      <c r="Q193" s="81"/>
      <c r="R193" s="81"/>
      <c r="S193" s="81"/>
      <c r="T193" s="81"/>
      <c r="U193" s="81"/>
      <c r="V193" s="81"/>
      <c r="W193" s="81"/>
      <c r="X193" s="81"/>
      <c r="Y193" s="81"/>
      <c r="Z193" s="81"/>
      <c r="AA193" s="81"/>
      <c r="AB193" s="81"/>
      <c r="AC193" s="82"/>
      <c r="AD193" s="81">
        <v>9197097.9418180119</v>
      </c>
      <c r="AE193" s="81">
        <v>377418.410932981</v>
      </c>
      <c r="AF193" s="81">
        <v>804921.19690460409</v>
      </c>
      <c r="AG193" s="81">
        <v>12172939.56122938</v>
      </c>
      <c r="AH193" s="81">
        <v>12161773.120428145</v>
      </c>
      <c r="AI193" s="81">
        <v>0</v>
      </c>
      <c r="AJ193" s="81">
        <v>0</v>
      </c>
      <c r="AK193" s="81">
        <v>825387.32653546473</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1847</v>
      </c>
      <c r="B194" s="80">
        <v>186</v>
      </c>
      <c r="C194" s="80">
        <v>16</v>
      </c>
      <c r="D194" s="80">
        <v>6</v>
      </c>
      <c r="E194" s="80">
        <v>2021</v>
      </c>
      <c r="F194" s="80" t="s">
        <v>75</v>
      </c>
      <c r="G194" s="182" t="s">
        <v>1712</v>
      </c>
      <c r="H194" s="80" t="s">
        <v>1713</v>
      </c>
      <c r="I194" s="173"/>
      <c r="J194" s="83"/>
      <c r="K194" s="81"/>
      <c r="L194" s="81"/>
      <c r="M194" s="81"/>
      <c r="N194" s="81"/>
      <c r="O194" s="81"/>
      <c r="P194" s="81"/>
      <c r="Q194" s="81"/>
      <c r="R194" s="81"/>
      <c r="S194" s="81"/>
      <c r="T194" s="81"/>
      <c r="U194" s="81"/>
      <c r="V194" s="81"/>
      <c r="W194" s="81"/>
      <c r="X194" s="81"/>
      <c r="Y194" s="81"/>
      <c r="Z194" s="81"/>
      <c r="AA194" s="81"/>
      <c r="AB194" s="81"/>
      <c r="AC194" s="82"/>
      <c r="AD194" s="81">
        <v>13354857.833217442</v>
      </c>
      <c r="AE194" s="81">
        <v>348969.78699330904</v>
      </c>
      <c r="AF194" s="81">
        <v>2778894.6083611334</v>
      </c>
      <c r="AG194" s="81">
        <v>7950314.1035512509</v>
      </c>
      <c r="AH194" s="81">
        <v>8174306.5235664593</v>
      </c>
      <c r="AI194" s="81">
        <v>0</v>
      </c>
      <c r="AJ194" s="81">
        <v>0</v>
      </c>
      <c r="AK194" s="81">
        <v>579661.32855925767</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1848</v>
      </c>
      <c r="B195" s="80">
        <v>187</v>
      </c>
      <c r="C195" s="80">
        <v>16</v>
      </c>
      <c r="D195" s="80">
        <v>7</v>
      </c>
      <c r="E195" s="80">
        <v>2021</v>
      </c>
      <c r="F195" s="80" t="s">
        <v>75</v>
      </c>
      <c r="G195" s="182" t="s">
        <v>1715</v>
      </c>
      <c r="H195" s="80" t="s">
        <v>1716</v>
      </c>
      <c r="I195" s="173"/>
      <c r="J195" s="83"/>
      <c r="K195" s="81"/>
      <c r="L195" s="81"/>
      <c r="M195" s="81"/>
      <c r="N195" s="81"/>
      <c r="O195" s="81"/>
      <c r="P195" s="81"/>
      <c r="Q195" s="81"/>
      <c r="R195" s="81"/>
      <c r="S195" s="81"/>
      <c r="T195" s="81"/>
      <c r="U195" s="81"/>
      <c r="V195" s="81"/>
      <c r="W195" s="81"/>
      <c r="X195" s="81"/>
      <c r="Y195" s="81"/>
      <c r="Z195" s="81"/>
      <c r="AA195" s="81"/>
      <c r="AB195" s="81"/>
      <c r="AC195" s="82"/>
      <c r="AD195" s="81">
        <v>6361096.3531669378</v>
      </c>
      <c r="AE195" s="81">
        <v>1534329.117812973</v>
      </c>
      <c r="AF195" s="81">
        <v>2165621.3154814346</v>
      </c>
      <c r="AG195" s="81">
        <v>43128417.879311912</v>
      </c>
      <c r="AH195" s="81">
        <v>37112976.140420072</v>
      </c>
      <c r="AI195" s="81">
        <v>0</v>
      </c>
      <c r="AJ195" s="81">
        <v>0</v>
      </c>
      <c r="AK195" s="81">
        <v>2488238.257284712</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1849</v>
      </c>
      <c r="B196" s="80">
        <v>188</v>
      </c>
      <c r="C196" s="80">
        <v>16</v>
      </c>
      <c r="D196" s="80">
        <v>8</v>
      </c>
      <c r="E196" s="80">
        <v>2021</v>
      </c>
      <c r="F196" s="80" t="s">
        <v>75</v>
      </c>
      <c r="G196" s="182" t="s">
        <v>1718</v>
      </c>
      <c r="H196" s="80" t="s">
        <v>1719</v>
      </c>
      <c r="I196" s="173"/>
      <c r="J196" s="83"/>
      <c r="K196" s="81"/>
      <c r="L196" s="81"/>
      <c r="M196" s="81"/>
      <c r="N196" s="81"/>
      <c r="O196" s="81"/>
      <c r="P196" s="81"/>
      <c r="Q196" s="81"/>
      <c r="R196" s="81"/>
      <c r="S196" s="81"/>
      <c r="T196" s="81"/>
      <c r="U196" s="81"/>
      <c r="V196" s="81"/>
      <c r="W196" s="81"/>
      <c r="X196" s="81"/>
      <c r="Y196" s="81"/>
      <c r="Z196" s="81"/>
      <c r="AA196" s="81"/>
      <c r="AB196" s="81"/>
      <c r="AC196" s="82"/>
      <c r="AD196" s="81">
        <v>13448396.496738374</v>
      </c>
      <c r="AE196" s="81">
        <v>320521.16305363714</v>
      </c>
      <c r="AF196" s="81">
        <v>1054063.4721369816</v>
      </c>
      <c r="AG196" s="81">
        <v>6559479.0121498508</v>
      </c>
      <c r="AH196" s="81">
        <v>8048775.1677393308</v>
      </c>
      <c r="AI196" s="81">
        <v>0</v>
      </c>
      <c r="AJ196" s="81">
        <v>0</v>
      </c>
      <c r="AK196" s="81">
        <v>554327.39821235172</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1850</v>
      </c>
      <c r="B197" s="80">
        <v>189</v>
      </c>
      <c r="C197" s="80">
        <v>16</v>
      </c>
      <c r="D197" s="80">
        <v>9</v>
      </c>
      <c r="E197" s="80">
        <v>2021</v>
      </c>
      <c r="F197" s="80" t="s">
        <v>75</v>
      </c>
      <c r="G197" s="182" t="s">
        <v>1721</v>
      </c>
      <c r="H197" s="80" t="s">
        <v>1722</v>
      </c>
      <c r="I197" s="173"/>
      <c r="J197" s="83"/>
      <c r="K197" s="81"/>
      <c r="L197" s="81"/>
      <c r="M197" s="81"/>
      <c r="N197" s="81"/>
      <c r="O197" s="81"/>
      <c r="P197" s="81"/>
      <c r="Q197" s="81"/>
      <c r="R197" s="81"/>
      <c r="S197" s="81"/>
      <c r="T197" s="81"/>
      <c r="U197" s="81"/>
      <c r="V197" s="81"/>
      <c r="W197" s="81"/>
      <c r="X197" s="81"/>
      <c r="Y197" s="81"/>
      <c r="Z197" s="81"/>
      <c r="AA197" s="81"/>
      <c r="AB197" s="81"/>
      <c r="AC197" s="82"/>
      <c r="AD197" s="81">
        <v>2241496.4373375452</v>
      </c>
      <c r="AE197" s="81">
        <v>512075.23091409478</v>
      </c>
      <c r="AF197" s="81">
        <v>2670294.1294136867</v>
      </c>
      <c r="AG197" s="81">
        <v>13031247.703220332</v>
      </c>
      <c r="AH197" s="81">
        <v>11172290.66861432</v>
      </c>
      <c r="AI197" s="81">
        <v>0</v>
      </c>
      <c r="AJ197" s="81">
        <v>0</v>
      </c>
      <c r="AK197" s="81">
        <v>898238.7842687954</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1851</v>
      </c>
      <c r="B198" s="80">
        <v>190</v>
      </c>
      <c r="C198" s="80">
        <v>16</v>
      </c>
      <c r="D198" s="80">
        <v>10</v>
      </c>
      <c r="E198" s="80">
        <v>2021</v>
      </c>
      <c r="F198" s="80" t="s">
        <v>75</v>
      </c>
      <c r="G198" s="182" t="s">
        <v>1724</v>
      </c>
      <c r="H198" s="80" t="s">
        <v>1725</v>
      </c>
      <c r="I198" s="173"/>
      <c r="J198" s="83"/>
      <c r="K198" s="81"/>
      <c r="L198" s="81"/>
      <c r="M198" s="81"/>
      <c r="N198" s="81"/>
      <c r="O198" s="81"/>
      <c r="P198" s="81"/>
      <c r="Q198" s="81"/>
      <c r="R198" s="81"/>
      <c r="S198" s="81"/>
      <c r="T198" s="81"/>
      <c r="U198" s="81"/>
      <c r="V198" s="81"/>
      <c r="W198" s="81"/>
      <c r="X198" s="81"/>
      <c r="Y198" s="81"/>
      <c r="Z198" s="81"/>
      <c r="AA198" s="81"/>
      <c r="AB198" s="81"/>
      <c r="AC198" s="82"/>
      <c r="AD198" s="81">
        <v>620003.85839354713</v>
      </c>
      <c r="AE198" s="81">
        <v>100518.47125350751</v>
      </c>
      <c r="AF198" s="81">
        <v>1137110.8972144406</v>
      </c>
      <c r="AG198" s="81">
        <v>5613460.5490795281</v>
      </c>
      <c r="AH198" s="81">
        <v>5135709.2928098207</v>
      </c>
      <c r="AI198" s="81">
        <v>0</v>
      </c>
      <c r="AJ198" s="81">
        <v>0</v>
      </c>
      <c r="AK198" s="81">
        <v>356381.45539818495</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1852</v>
      </c>
      <c r="B199" s="80">
        <v>191</v>
      </c>
      <c r="C199" s="80">
        <v>16</v>
      </c>
      <c r="D199" s="80">
        <v>11</v>
      </c>
      <c r="E199" s="80">
        <v>2021</v>
      </c>
      <c r="F199" s="80" t="s">
        <v>75</v>
      </c>
      <c r="G199" s="182" t="s">
        <v>1727</v>
      </c>
      <c r="H199" s="80" t="s">
        <v>1728</v>
      </c>
      <c r="I199" s="173"/>
      <c r="J199" s="83"/>
      <c r="K199" s="81"/>
      <c r="L199" s="81"/>
      <c r="M199" s="81"/>
      <c r="N199" s="81"/>
      <c r="O199" s="81"/>
      <c r="P199" s="81"/>
      <c r="Q199" s="81"/>
      <c r="R199" s="81"/>
      <c r="S199" s="81"/>
      <c r="T199" s="81"/>
      <c r="U199" s="81"/>
      <c r="V199" s="81"/>
      <c r="W199" s="81"/>
      <c r="X199" s="81"/>
      <c r="Y199" s="81"/>
      <c r="Z199" s="81"/>
      <c r="AA199" s="81"/>
      <c r="AB199" s="81"/>
      <c r="AC199" s="82"/>
      <c r="AD199" s="81">
        <v>8564900.0486778766</v>
      </c>
      <c r="AE199" s="81">
        <v>422936.20923645608</v>
      </c>
      <c r="AF199" s="81">
        <v>1245711.3761618873</v>
      </c>
      <c r="AG199" s="81">
        <v>6741164.6772428267</v>
      </c>
      <c r="AH199" s="81">
        <v>6649469.7601369424</v>
      </c>
      <c r="AI199" s="81">
        <v>0</v>
      </c>
      <c r="AJ199" s="81">
        <v>0</v>
      </c>
      <c r="AK199" s="81">
        <v>483969.95434736938</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1853</v>
      </c>
      <c r="B200" s="80">
        <v>192</v>
      </c>
      <c r="C200" s="80">
        <v>16</v>
      </c>
      <c r="D200" s="80">
        <v>12</v>
      </c>
      <c r="E200" s="80">
        <v>2021</v>
      </c>
      <c r="F200" s="80" t="s">
        <v>75</v>
      </c>
      <c r="G200" s="182" t="s">
        <v>1730</v>
      </c>
      <c r="H200" s="80" t="s">
        <v>1731</v>
      </c>
      <c r="I200" s="173"/>
      <c r="J200" s="83"/>
      <c r="K200" s="81"/>
      <c r="L200" s="81"/>
      <c r="M200" s="81"/>
      <c r="N200" s="81"/>
      <c r="O200" s="81"/>
      <c r="P200" s="81"/>
      <c r="Q200" s="81"/>
      <c r="R200" s="81"/>
      <c r="S200" s="81"/>
      <c r="T200" s="81"/>
      <c r="U200" s="81"/>
      <c r="V200" s="81"/>
      <c r="W200" s="81"/>
      <c r="X200" s="81"/>
      <c r="Y200" s="81"/>
      <c r="Z200" s="81"/>
      <c r="AA200" s="81"/>
      <c r="AB200" s="81"/>
      <c r="AC200" s="82"/>
      <c r="AD200" s="81">
        <v>64512142.529203929</v>
      </c>
      <c r="AE200" s="81">
        <v>2808827.4703102759</v>
      </c>
      <c r="AF200" s="81">
        <v>3807405.0266281269</v>
      </c>
      <c r="AG200" s="81">
        <v>72248244.477661952</v>
      </c>
      <c r="AH200" s="81">
        <v>75828323.116986409</v>
      </c>
      <c r="AI200" s="81">
        <v>0</v>
      </c>
      <c r="AJ200" s="81">
        <v>0</v>
      </c>
      <c r="AK200" s="81">
        <v>5707747.6335466942</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1693</v>
      </c>
      <c r="B201" s="80">
        <v>193</v>
      </c>
      <c r="C201" s="80">
        <v>16</v>
      </c>
      <c r="D201" s="80">
        <v>13</v>
      </c>
      <c r="E201" s="80">
        <v>2021</v>
      </c>
      <c r="F201" s="80" t="s">
        <v>75</v>
      </c>
      <c r="G201" s="182" t="s">
        <v>1691</v>
      </c>
      <c r="H201" s="80" t="s">
        <v>1692</v>
      </c>
      <c r="I201" s="173"/>
      <c r="J201" s="83"/>
      <c r="K201" s="81"/>
      <c r="L201" s="81"/>
      <c r="M201" s="81"/>
      <c r="N201" s="81"/>
      <c r="O201" s="81"/>
      <c r="P201" s="81"/>
      <c r="Q201" s="81"/>
      <c r="R201" s="81"/>
      <c r="S201" s="81"/>
      <c r="T201" s="81"/>
      <c r="U201" s="81"/>
      <c r="V201" s="81"/>
      <c r="W201" s="81"/>
      <c r="X201" s="81"/>
      <c r="Y201" s="81"/>
      <c r="Z201" s="81"/>
      <c r="AA201" s="81"/>
      <c r="AB201" s="81"/>
      <c r="AC201" s="82"/>
      <c r="AD201" s="81">
        <v>117000668.07505956</v>
      </c>
      <c r="AE201" s="81">
        <v>13266541.630533678</v>
      </c>
      <c r="AF201" s="81">
        <v>8170588.9749284796</v>
      </c>
      <c r="AG201" s="81">
        <v>459019435.32300204</v>
      </c>
      <c r="AH201" s="81">
        <v>330686512.23566097</v>
      </c>
      <c r="AI201" s="81">
        <v>0</v>
      </c>
      <c r="AJ201" s="81">
        <v>0</v>
      </c>
      <c r="AK201" s="81">
        <v>21664710.891014449</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1854</v>
      </c>
      <c r="B202" s="80">
        <v>194</v>
      </c>
      <c r="C202" s="80">
        <v>16</v>
      </c>
      <c r="D202" s="80">
        <v>14</v>
      </c>
      <c r="E202" s="80">
        <v>2021</v>
      </c>
      <c r="F202" s="80" t="s">
        <v>75</v>
      </c>
      <c r="G202" s="182" t="s">
        <v>1733</v>
      </c>
      <c r="H202" s="80" t="s">
        <v>1734</v>
      </c>
      <c r="I202" s="173"/>
      <c r="J202" s="83"/>
      <c r="K202" s="81"/>
      <c r="L202" s="81"/>
      <c r="M202" s="81"/>
      <c r="N202" s="81"/>
      <c r="O202" s="81"/>
      <c r="P202" s="81"/>
      <c r="Q202" s="81"/>
      <c r="R202" s="81"/>
      <c r="S202" s="81"/>
      <c r="T202" s="81"/>
      <c r="U202" s="81"/>
      <c r="V202" s="81"/>
      <c r="W202" s="81"/>
      <c r="X202" s="81"/>
      <c r="Y202" s="81"/>
      <c r="Z202" s="81"/>
      <c r="AA202" s="81"/>
      <c r="AB202" s="81"/>
      <c r="AC202" s="82"/>
      <c r="AD202" s="81">
        <v>2927594.7215026398</v>
      </c>
      <c r="AE202" s="81">
        <v>496902.63147960312</v>
      </c>
      <c r="AF202" s="81">
        <v>2944989.4585160511</v>
      </c>
      <c r="AG202" s="81">
        <v>9460184.630703222</v>
      </c>
      <c r="AH202" s="81">
        <v>9551459.3389640599</v>
      </c>
      <c r="AI202" s="81">
        <v>0</v>
      </c>
      <c r="AJ202" s="81">
        <v>0</v>
      </c>
      <c r="AK202" s="81">
        <v>647787.28633150738</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1855</v>
      </c>
      <c r="B203" s="80">
        <v>195</v>
      </c>
      <c r="C203" s="80">
        <v>16</v>
      </c>
      <c r="D203" s="80">
        <v>15</v>
      </c>
      <c r="E203" s="80">
        <v>2021</v>
      </c>
      <c r="F203" s="80" t="s">
        <v>75</v>
      </c>
      <c r="G203" s="182" t="s">
        <v>1736</v>
      </c>
      <c r="H203" s="80" t="s">
        <v>1737</v>
      </c>
      <c r="I203" s="173"/>
      <c r="J203" s="83"/>
      <c r="K203" s="81"/>
      <c r="L203" s="81"/>
      <c r="M203" s="81"/>
      <c r="N203" s="81"/>
      <c r="O203" s="81"/>
      <c r="P203" s="81"/>
      <c r="Q203" s="81"/>
      <c r="R203" s="81"/>
      <c r="S203" s="81"/>
      <c r="T203" s="81"/>
      <c r="U203" s="81"/>
      <c r="V203" s="81"/>
      <c r="W203" s="81"/>
      <c r="X203" s="81"/>
      <c r="Y203" s="81"/>
      <c r="Z203" s="81"/>
      <c r="AA203" s="81"/>
      <c r="AB203" s="81"/>
      <c r="AC203" s="82"/>
      <c r="AD203" s="81">
        <v>59366367.100117907</v>
      </c>
      <c r="AE203" s="81">
        <v>9128215.134776067</v>
      </c>
      <c r="AF203" s="81">
        <v>9518512.5665703192</v>
      </c>
      <c r="AG203" s="81">
        <v>276945338.80810326</v>
      </c>
      <c r="AH203" s="81">
        <v>227961250.08336219</v>
      </c>
      <c r="AI203" s="81">
        <v>0</v>
      </c>
      <c r="AJ203" s="81">
        <v>0</v>
      </c>
      <c r="AK203" s="81">
        <v>15006875.237514876</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1856</v>
      </c>
      <c r="B204" s="80">
        <v>196</v>
      </c>
      <c r="C204" s="80">
        <v>16</v>
      </c>
      <c r="D204" s="80">
        <v>16</v>
      </c>
      <c r="E204" s="80">
        <v>2021</v>
      </c>
      <c r="F204" s="80" t="s">
        <v>75</v>
      </c>
      <c r="G204" s="182" t="s">
        <v>1739</v>
      </c>
      <c r="H204" s="80" t="s">
        <v>1740</v>
      </c>
      <c r="I204" s="173"/>
      <c r="J204" s="83"/>
      <c r="K204" s="81"/>
      <c r="L204" s="81"/>
      <c r="M204" s="81"/>
      <c r="N204" s="81"/>
      <c r="O204" s="81"/>
      <c r="P204" s="81"/>
      <c r="Q204" s="81"/>
      <c r="R204" s="81"/>
      <c r="S204" s="81"/>
      <c r="T204" s="81"/>
      <c r="U204" s="81"/>
      <c r="V204" s="81"/>
      <c r="W204" s="81"/>
      <c r="X204" s="81"/>
      <c r="Y204" s="81"/>
      <c r="Z204" s="81"/>
      <c r="AA204" s="81"/>
      <c r="AB204" s="81"/>
      <c r="AC204" s="82"/>
      <c r="AD204" s="81">
        <v>0</v>
      </c>
      <c r="AE204" s="81">
        <v>142243.11969835969</v>
      </c>
      <c r="AF204" s="81">
        <v>434401.91578978626</v>
      </c>
      <c r="AG204" s="81">
        <v>5707435.8930931361</v>
      </c>
      <c r="AH204" s="81">
        <v>6446404.3315930599</v>
      </c>
      <c r="AI204" s="81">
        <v>0</v>
      </c>
      <c r="AJ204" s="81">
        <v>0</v>
      </c>
      <c r="AK204" s="81">
        <v>509172.62080646754</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1697</v>
      </c>
      <c r="B205" s="80">
        <v>197</v>
      </c>
      <c r="C205" s="80">
        <v>16</v>
      </c>
      <c r="D205" s="80">
        <v>17</v>
      </c>
      <c r="E205" s="80">
        <v>2021</v>
      </c>
      <c r="F205" s="80" t="s">
        <v>75</v>
      </c>
      <c r="G205" s="182" t="s">
        <v>1695</v>
      </c>
      <c r="H205" s="80" t="s">
        <v>1696</v>
      </c>
      <c r="I205" s="173"/>
      <c r="J205" s="83"/>
      <c r="K205" s="81"/>
      <c r="L205" s="81"/>
      <c r="M205" s="81"/>
      <c r="N205" s="81"/>
      <c r="O205" s="81"/>
      <c r="P205" s="81"/>
      <c r="Q205" s="81"/>
      <c r="R205" s="81"/>
      <c r="S205" s="81"/>
      <c r="T205" s="81"/>
      <c r="U205" s="81"/>
      <c r="V205" s="81"/>
      <c r="W205" s="81"/>
      <c r="X205" s="81"/>
      <c r="Y205" s="81"/>
      <c r="Z205" s="81"/>
      <c r="AA205" s="81"/>
      <c r="AB205" s="81"/>
      <c r="AC205" s="82"/>
      <c r="AD205" s="81">
        <v>154576923.16772985</v>
      </c>
      <c r="AE205" s="81">
        <v>10744096.974549433</v>
      </c>
      <c r="AF205" s="81">
        <v>3807405.0266281269</v>
      </c>
      <c r="AG205" s="81">
        <v>393430910.22443777</v>
      </c>
      <c r="AH205" s="81">
        <v>345026623.58955985</v>
      </c>
      <c r="AI205" s="81">
        <v>0</v>
      </c>
      <c r="AJ205" s="81">
        <v>0</v>
      </c>
      <c r="AK205" s="81">
        <v>21410452.740330733</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1857</v>
      </c>
      <c r="B206" s="80">
        <v>198</v>
      </c>
      <c r="C206" s="80">
        <v>16</v>
      </c>
      <c r="D206" s="80">
        <v>18</v>
      </c>
      <c r="E206" s="80">
        <v>2021</v>
      </c>
      <c r="F206" s="80" t="s">
        <v>75</v>
      </c>
      <c r="G206" s="182" t="s">
        <v>1742</v>
      </c>
      <c r="H206" s="80" t="s">
        <v>1743</v>
      </c>
      <c r="I206" s="173"/>
      <c r="J206" s="83"/>
      <c r="K206" s="81"/>
      <c r="L206" s="81"/>
      <c r="M206" s="81"/>
      <c r="N206" s="81"/>
      <c r="O206" s="81"/>
      <c r="P206" s="81"/>
      <c r="Q206" s="81"/>
      <c r="R206" s="81"/>
      <c r="S206" s="81"/>
      <c r="T206" s="81"/>
      <c r="U206" s="81"/>
      <c r="V206" s="81"/>
      <c r="W206" s="81"/>
      <c r="X206" s="81"/>
      <c r="Y206" s="81"/>
      <c r="Z206" s="81"/>
      <c r="AA206" s="81"/>
      <c r="AB206" s="81"/>
      <c r="AC206" s="82"/>
      <c r="AD206" s="81">
        <v>8320215.0989418598</v>
      </c>
      <c r="AE206" s="81">
        <v>2425719.3345893603</v>
      </c>
      <c r="AF206" s="81">
        <v>887968.62198206328</v>
      </c>
      <c r="AG206" s="81">
        <v>48221881.524849474</v>
      </c>
      <c r="AH206" s="81">
        <v>35466300.119864233</v>
      </c>
      <c r="AI206" s="81">
        <v>0</v>
      </c>
      <c r="AJ206" s="81">
        <v>0</v>
      </c>
      <c r="AK206" s="81">
        <v>2513965.9792950419</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1858</v>
      </c>
      <c r="B207" s="80">
        <v>199</v>
      </c>
      <c r="C207" s="80">
        <v>16</v>
      </c>
      <c r="D207" s="80">
        <v>19</v>
      </c>
      <c r="E207" s="80">
        <v>2021</v>
      </c>
      <c r="F207" s="80" t="s">
        <v>75</v>
      </c>
      <c r="G207" s="182" t="s">
        <v>1745</v>
      </c>
      <c r="H207" s="80" t="s">
        <v>1746</v>
      </c>
      <c r="I207" s="173"/>
      <c r="J207" s="83"/>
      <c r="K207" s="81"/>
      <c r="L207" s="81"/>
      <c r="M207" s="81"/>
      <c r="N207" s="81"/>
      <c r="O207" s="81"/>
      <c r="P207" s="81"/>
      <c r="Q207" s="81"/>
      <c r="R207" s="81"/>
      <c r="S207" s="81"/>
      <c r="T207" s="81"/>
      <c r="U207" s="81"/>
      <c r="V207" s="81"/>
      <c r="W207" s="81"/>
      <c r="X207" s="81"/>
      <c r="Y207" s="81"/>
      <c r="Z207" s="81"/>
      <c r="AA207" s="81"/>
      <c r="AB207" s="81"/>
      <c r="AC207" s="82"/>
      <c r="AD207" s="81">
        <v>4751889.7238043007</v>
      </c>
      <c r="AE207" s="81">
        <v>183967.76814321187</v>
      </c>
      <c r="AF207" s="81">
        <v>568555.44860722031</v>
      </c>
      <c r="AG207" s="81">
        <v>7705978.2091158703</v>
      </c>
      <c r="AH207" s="81">
        <v>7709102.0872659273</v>
      </c>
      <c r="AI207" s="81">
        <v>0</v>
      </c>
      <c r="AJ207" s="81">
        <v>0</v>
      </c>
      <c r="AK207" s="81">
        <v>621928.30043337017</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1859</v>
      </c>
      <c r="B208" s="80">
        <v>200</v>
      </c>
      <c r="C208" s="80">
        <v>16</v>
      </c>
      <c r="D208" s="80">
        <v>20</v>
      </c>
      <c r="E208" s="80">
        <v>2021</v>
      </c>
      <c r="F208" s="80" t="s">
        <v>75</v>
      </c>
      <c r="G208" s="182" t="s">
        <v>1748</v>
      </c>
      <c r="H208" s="80" t="s">
        <v>1749</v>
      </c>
      <c r="I208" s="173"/>
      <c r="J208" s="83"/>
      <c r="K208" s="81"/>
      <c r="L208" s="81"/>
      <c r="M208" s="81"/>
      <c r="N208" s="81"/>
      <c r="O208" s="81"/>
      <c r="P208" s="81"/>
      <c r="Q208" s="81"/>
      <c r="R208" s="81"/>
      <c r="S208" s="81"/>
      <c r="T208" s="81"/>
      <c r="U208" s="81"/>
      <c r="V208" s="81"/>
      <c r="W208" s="81"/>
      <c r="X208" s="81"/>
      <c r="Y208" s="81"/>
      <c r="Z208" s="81"/>
      <c r="AA208" s="81"/>
      <c r="AB208" s="81"/>
      <c r="AC208" s="82"/>
      <c r="AD208" s="81">
        <v>2757889.2982329205</v>
      </c>
      <c r="AE208" s="81">
        <v>193450.64278976913</v>
      </c>
      <c r="AF208" s="81">
        <v>2472257.961921284</v>
      </c>
      <c r="AG208" s="81">
        <v>8169589.9062496694</v>
      </c>
      <c r="AH208" s="81">
        <v>7509728.7574228439</v>
      </c>
      <c r="AI208" s="81">
        <v>0</v>
      </c>
      <c r="AJ208" s="81">
        <v>0</v>
      </c>
      <c r="AK208" s="81">
        <v>601057.34227192949</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1860</v>
      </c>
      <c r="B209" s="80">
        <v>201</v>
      </c>
      <c r="C209" s="80">
        <v>16</v>
      </c>
      <c r="D209" s="80">
        <v>21</v>
      </c>
      <c r="E209" s="80">
        <v>2021</v>
      </c>
      <c r="F209" s="80" t="s">
        <v>75</v>
      </c>
      <c r="G209" s="182" t="s">
        <v>1751</v>
      </c>
      <c r="H209" s="80" t="s">
        <v>1752</v>
      </c>
      <c r="I209" s="173"/>
      <c r="J209" s="83"/>
      <c r="K209" s="81"/>
      <c r="L209" s="81"/>
      <c r="M209" s="81"/>
      <c r="N209" s="81"/>
      <c r="O209" s="81"/>
      <c r="P209" s="81"/>
      <c r="Q209" s="81"/>
      <c r="R209" s="81"/>
      <c r="S209" s="81"/>
      <c r="T209" s="81"/>
      <c r="U209" s="81"/>
      <c r="V209" s="81"/>
      <c r="W209" s="81"/>
      <c r="X209" s="81"/>
      <c r="Y209" s="81"/>
      <c r="Z209" s="81"/>
      <c r="AA209" s="81"/>
      <c r="AB209" s="81"/>
      <c r="AC209" s="82"/>
      <c r="AD209" s="81">
        <v>662269.36325012369</v>
      </c>
      <c r="AE209" s="81">
        <v>212416.39208288377</v>
      </c>
      <c r="AF209" s="81">
        <v>868803.83157957252</v>
      </c>
      <c r="AG209" s="81">
        <v>5970566.8563312395</v>
      </c>
      <c r="AH209" s="81">
        <v>5017562.1343842894</v>
      </c>
      <c r="AI209" s="81">
        <v>0</v>
      </c>
      <c r="AJ209" s="81">
        <v>0</v>
      </c>
      <c r="AK209" s="81">
        <v>417025.37156538985</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1861</v>
      </c>
      <c r="B210" s="80">
        <v>202</v>
      </c>
      <c r="C210" s="80">
        <v>16</v>
      </c>
      <c r="D210" s="80">
        <v>22</v>
      </c>
      <c r="E210" s="80">
        <v>2021</v>
      </c>
      <c r="F210" s="80" t="s">
        <v>75</v>
      </c>
      <c r="G210" s="182" t="s">
        <v>1754</v>
      </c>
      <c r="H210" s="80" t="s">
        <v>1755</v>
      </c>
      <c r="I210" s="173"/>
      <c r="J210" s="83"/>
      <c r="K210" s="81"/>
      <c r="L210" s="81"/>
      <c r="M210" s="81"/>
      <c r="N210" s="81"/>
      <c r="O210" s="81"/>
      <c r="P210" s="81"/>
      <c r="Q210" s="81"/>
      <c r="R210" s="81"/>
      <c r="S210" s="81"/>
      <c r="T210" s="81"/>
      <c r="U210" s="81"/>
      <c r="V210" s="81"/>
      <c r="W210" s="81"/>
      <c r="X210" s="81"/>
      <c r="Y210" s="81"/>
      <c r="Z210" s="81"/>
      <c r="AA210" s="81"/>
      <c r="AB210" s="81"/>
      <c r="AC210" s="82"/>
      <c r="AD210" s="81">
        <v>34921065.303157359</v>
      </c>
      <c r="AE210" s="81">
        <v>348969.78699330904</v>
      </c>
      <c r="AF210" s="81">
        <v>1558736.2860692332</v>
      </c>
      <c r="AG210" s="81">
        <v>8144529.8145127082</v>
      </c>
      <c r="AH210" s="81">
        <v>8761350.216993317</v>
      </c>
      <c r="AI210" s="81">
        <v>0</v>
      </c>
      <c r="AJ210" s="81">
        <v>0</v>
      </c>
      <c r="AK210" s="81">
        <v>635579.74476538168</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1862</v>
      </c>
      <c r="B211" s="80">
        <v>203</v>
      </c>
      <c r="C211" s="80">
        <v>16</v>
      </c>
      <c r="D211" s="80">
        <v>23</v>
      </c>
      <c r="E211" s="80">
        <v>2021</v>
      </c>
      <c r="F211" s="80" t="s">
        <v>75</v>
      </c>
      <c r="G211" s="182" t="s">
        <v>1757</v>
      </c>
      <c r="H211" s="80" t="s">
        <v>1758</v>
      </c>
      <c r="I211" s="173"/>
      <c r="J211" s="83"/>
      <c r="K211" s="81"/>
      <c r="L211" s="81"/>
      <c r="M211" s="81"/>
      <c r="N211" s="81"/>
      <c r="O211" s="81"/>
      <c r="P211" s="81"/>
      <c r="Q211" s="81"/>
      <c r="R211" s="81"/>
      <c r="S211" s="81"/>
      <c r="T211" s="81"/>
      <c r="U211" s="81"/>
      <c r="V211" s="81"/>
      <c r="W211" s="81"/>
      <c r="X211" s="81"/>
      <c r="Y211" s="81"/>
      <c r="Z211" s="81"/>
      <c r="AA211" s="81"/>
      <c r="AB211" s="81"/>
      <c r="AC211" s="82"/>
      <c r="AD211" s="81">
        <v>561354.53423863451</v>
      </c>
      <c r="AE211" s="81">
        <v>295865.68897258816</v>
      </c>
      <c r="AF211" s="81">
        <v>2529752.3331287554</v>
      </c>
      <c r="AG211" s="81">
        <v>10487648.391918672</v>
      </c>
      <c r="AH211" s="81">
        <v>9233938.8506954424</v>
      </c>
      <c r="AI211" s="81">
        <v>0</v>
      </c>
      <c r="AJ211" s="81">
        <v>0</v>
      </c>
      <c r="AK211" s="81">
        <v>686247.6054591937</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1863</v>
      </c>
      <c r="B212" s="80">
        <v>204</v>
      </c>
      <c r="C212" s="80">
        <v>16</v>
      </c>
      <c r="D212" s="80">
        <v>24</v>
      </c>
      <c r="E212" s="80">
        <v>2021</v>
      </c>
      <c r="F212" s="80" t="s">
        <v>75</v>
      </c>
      <c r="G212" s="182" t="s">
        <v>1760</v>
      </c>
      <c r="H212" s="80" t="s">
        <v>1761</v>
      </c>
      <c r="I212" s="173"/>
      <c r="J212" s="83"/>
      <c r="K212" s="81"/>
      <c r="L212" s="81"/>
      <c r="M212" s="81"/>
      <c r="N212" s="81"/>
      <c r="O212" s="81"/>
      <c r="P212" s="81"/>
      <c r="Q212" s="81"/>
      <c r="R212" s="81"/>
      <c r="S212" s="81"/>
      <c r="T212" s="81"/>
      <c r="U212" s="81"/>
      <c r="V212" s="81"/>
      <c r="W212" s="81"/>
      <c r="X212" s="81"/>
      <c r="Y212" s="81"/>
      <c r="Z212" s="81"/>
      <c r="AA212" s="81"/>
      <c r="AB212" s="81"/>
      <c r="AC212" s="82"/>
      <c r="AD212" s="81">
        <v>17183148.999372076</v>
      </c>
      <c r="AE212" s="81">
        <v>699836.1489159296</v>
      </c>
      <c r="AF212" s="81">
        <v>2849165.5065035983</v>
      </c>
      <c r="AG212" s="81">
        <v>13858230.730540086</v>
      </c>
      <c r="AH212" s="81">
        <v>13446623.4683058</v>
      </c>
      <c r="AI212" s="81">
        <v>0</v>
      </c>
      <c r="AJ212" s="81">
        <v>0</v>
      </c>
      <c r="AK212" s="81">
        <v>956519.95045545988</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1864</v>
      </c>
      <c r="B213" s="80">
        <v>205</v>
      </c>
      <c r="C213" s="80">
        <v>16</v>
      </c>
      <c r="D213" s="80">
        <v>25</v>
      </c>
      <c r="E213" s="80">
        <v>2021</v>
      </c>
      <c r="F213" s="80" t="s">
        <v>75</v>
      </c>
      <c r="G213" s="182" t="s">
        <v>1763</v>
      </c>
      <c r="H213" s="80" t="s">
        <v>1764</v>
      </c>
      <c r="I213" s="173"/>
      <c r="J213" s="83"/>
      <c r="K213" s="81"/>
      <c r="L213" s="81"/>
      <c r="M213" s="81"/>
      <c r="N213" s="81"/>
      <c r="O213" s="81"/>
      <c r="P213" s="81"/>
      <c r="Q213" s="81"/>
      <c r="R213" s="81"/>
      <c r="S213" s="81"/>
      <c r="T213" s="81"/>
      <c r="U213" s="81"/>
      <c r="V213" s="81"/>
      <c r="W213" s="81"/>
      <c r="X213" s="81"/>
      <c r="Y213" s="81"/>
      <c r="Z213" s="81"/>
      <c r="AA213" s="81"/>
      <c r="AB213" s="81"/>
      <c r="AC213" s="82"/>
      <c r="AD213" s="81">
        <v>8722327.1819358002</v>
      </c>
      <c r="AE213" s="81">
        <v>580351.92836930754</v>
      </c>
      <c r="AF213" s="81">
        <v>2069797.3634689818</v>
      </c>
      <c r="AG213" s="81">
        <v>9478979.6995059438</v>
      </c>
      <c r="AH213" s="81">
        <v>8731813.4273869358</v>
      </c>
      <c r="AI213" s="81">
        <v>0</v>
      </c>
      <c r="AJ213" s="81">
        <v>0</v>
      </c>
      <c r="AK213" s="81">
        <v>663670.21675625164</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1865</v>
      </c>
      <c r="B214" s="80">
        <v>206</v>
      </c>
      <c r="C214" s="80">
        <v>16</v>
      </c>
      <c r="D214" s="80">
        <v>26</v>
      </c>
      <c r="E214" s="80">
        <v>2021</v>
      </c>
      <c r="F214" s="80" t="s">
        <v>75</v>
      </c>
      <c r="G214" s="182" t="s">
        <v>1766</v>
      </c>
      <c r="H214" s="80" t="s">
        <v>1767</v>
      </c>
      <c r="I214" s="173"/>
      <c r="J214" s="83"/>
      <c r="K214" s="81"/>
      <c r="L214" s="81"/>
      <c r="M214" s="81"/>
      <c r="N214" s="81"/>
      <c r="O214" s="81"/>
      <c r="P214" s="81"/>
      <c r="Q214" s="81"/>
      <c r="R214" s="81"/>
      <c r="S214" s="81"/>
      <c r="T214" s="81"/>
      <c r="U214" s="81"/>
      <c r="V214" s="81"/>
      <c r="W214" s="81"/>
      <c r="X214" s="81"/>
      <c r="Y214" s="81"/>
      <c r="Z214" s="81"/>
      <c r="AA214" s="81"/>
      <c r="AB214" s="81"/>
      <c r="AC214" s="82"/>
      <c r="AD214" s="81">
        <v>27963763.374233592</v>
      </c>
      <c r="AE214" s="81">
        <v>402073.88501403003</v>
      </c>
      <c r="AF214" s="81">
        <v>2721400.237153661</v>
      </c>
      <c r="AG214" s="81">
        <v>10362347.933233861</v>
      </c>
      <c r="AH214" s="81">
        <v>10112658.341485335</v>
      </c>
      <c r="AI214" s="81">
        <v>0</v>
      </c>
      <c r="AJ214" s="81">
        <v>0</v>
      </c>
      <c r="AK214" s="81">
        <v>780495.07690519618</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1866</v>
      </c>
      <c r="B215" s="80">
        <v>207</v>
      </c>
      <c r="C215" s="80">
        <v>16</v>
      </c>
      <c r="D215" s="80">
        <v>27</v>
      </c>
      <c r="E215" s="80">
        <v>2021</v>
      </c>
      <c r="F215" s="80" t="s">
        <v>75</v>
      </c>
      <c r="G215" s="182" t="s">
        <v>1769</v>
      </c>
      <c r="H215" s="80" t="s">
        <v>1770</v>
      </c>
      <c r="I215" s="173"/>
      <c r="J215" s="83"/>
      <c r="K215" s="81"/>
      <c r="L215" s="81"/>
      <c r="M215" s="81"/>
      <c r="N215" s="81"/>
      <c r="O215" s="81"/>
      <c r="P215" s="81"/>
      <c r="Q215" s="81"/>
      <c r="R215" s="81"/>
      <c r="S215" s="81"/>
      <c r="T215" s="81"/>
      <c r="U215" s="81"/>
      <c r="V215" s="81"/>
      <c r="W215" s="81"/>
      <c r="X215" s="81"/>
      <c r="Y215" s="81"/>
      <c r="Z215" s="81"/>
      <c r="AA215" s="81"/>
      <c r="AB215" s="81"/>
      <c r="AC215" s="82"/>
      <c r="AD215" s="81">
        <v>19549910.037366461</v>
      </c>
      <c r="AE215" s="81">
        <v>642938.90103658568</v>
      </c>
      <c r="AF215" s="81">
        <v>3999052.9306530328</v>
      </c>
      <c r="AG215" s="81">
        <v>16658695.982145609</v>
      </c>
      <c r="AH215" s="81">
        <v>17279021.919733979</v>
      </c>
      <c r="AI215" s="81">
        <v>0</v>
      </c>
      <c r="AJ215" s="81">
        <v>0</v>
      </c>
      <c r="AK215" s="81">
        <v>1201983.4206560513</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1867</v>
      </c>
      <c r="B216" s="80">
        <v>208</v>
      </c>
      <c r="C216" s="80">
        <v>16</v>
      </c>
      <c r="D216" s="80">
        <v>28</v>
      </c>
      <c r="E216" s="80">
        <v>2021</v>
      </c>
      <c r="F216" s="80" t="s">
        <v>75</v>
      </c>
      <c r="G216" s="182" t="s">
        <v>1772</v>
      </c>
      <c r="H216" s="80" t="s">
        <v>1773</v>
      </c>
      <c r="I216" s="173"/>
      <c r="J216" s="83"/>
      <c r="K216" s="81"/>
      <c r="L216" s="81"/>
      <c r="M216" s="81"/>
      <c r="N216" s="81"/>
      <c r="O216" s="81"/>
      <c r="P216" s="81"/>
      <c r="Q216" s="81"/>
      <c r="R216" s="81"/>
      <c r="S216" s="81"/>
      <c r="T216" s="81"/>
      <c r="U216" s="81"/>
      <c r="V216" s="81"/>
      <c r="W216" s="81"/>
      <c r="X216" s="81"/>
      <c r="Y216" s="81"/>
      <c r="Z216" s="81"/>
      <c r="AA216" s="81"/>
      <c r="AB216" s="81"/>
      <c r="AC216" s="82"/>
      <c r="AD216" s="81">
        <v>29454039.866969183</v>
      </c>
      <c r="AE216" s="81">
        <v>1024150.4618281896</v>
      </c>
      <c r="AF216" s="81">
        <v>3302732.2126958752</v>
      </c>
      <c r="AG216" s="81">
        <v>24884671.094803445</v>
      </c>
      <c r="AH216" s="81">
        <v>20073940.636237957</v>
      </c>
      <c r="AI216" s="81">
        <v>0</v>
      </c>
      <c r="AJ216" s="81">
        <v>0</v>
      </c>
      <c r="AK216" s="81">
        <v>1444034.02977364</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1868</v>
      </c>
      <c r="B217" s="80">
        <v>209</v>
      </c>
      <c r="C217" s="80">
        <v>16</v>
      </c>
      <c r="D217" s="80">
        <v>29</v>
      </c>
      <c r="E217" s="80">
        <v>2021</v>
      </c>
      <c r="F217" s="80" t="s">
        <v>75</v>
      </c>
      <c r="G217" s="182" t="s">
        <v>1775</v>
      </c>
      <c r="H217" s="80" t="s">
        <v>1776</v>
      </c>
      <c r="I217" s="173"/>
      <c r="J217" s="83"/>
      <c r="K217" s="81"/>
      <c r="L217" s="81"/>
      <c r="M217" s="81"/>
      <c r="N217" s="81"/>
      <c r="O217" s="81"/>
      <c r="P217" s="81"/>
      <c r="Q217" s="81"/>
      <c r="R217" s="81"/>
      <c r="S217" s="81"/>
      <c r="T217" s="81"/>
      <c r="U217" s="81"/>
      <c r="V217" s="81"/>
      <c r="W217" s="81"/>
      <c r="X217" s="81"/>
      <c r="Y217" s="81"/>
      <c r="Z217" s="81"/>
      <c r="AA217" s="81"/>
      <c r="AB217" s="81"/>
      <c r="AC217" s="82"/>
      <c r="AD217" s="81">
        <v>32979410.375989359</v>
      </c>
      <c r="AE217" s="81">
        <v>534834.1300658324</v>
      </c>
      <c r="AF217" s="81">
        <v>1098781.3164094596</v>
      </c>
      <c r="AG217" s="81">
        <v>13331968.804063879</v>
      </c>
      <c r="AH217" s="81">
        <v>14842236.777207389</v>
      </c>
      <c r="AI217" s="81">
        <v>0</v>
      </c>
      <c r="AJ217" s="81">
        <v>0</v>
      </c>
      <c r="AK217" s="81">
        <v>970171.39478747139</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1869</v>
      </c>
      <c r="B218" s="80">
        <v>210</v>
      </c>
      <c r="C218" s="80">
        <v>16</v>
      </c>
      <c r="D218" s="80">
        <v>30</v>
      </c>
      <c r="E218" s="80">
        <v>2021</v>
      </c>
      <c r="F218" s="80" t="s">
        <v>75</v>
      </c>
      <c r="G218" s="182" t="s">
        <v>1778</v>
      </c>
      <c r="H218" s="80" t="s">
        <v>1779</v>
      </c>
      <c r="I218" s="173"/>
      <c r="J218" s="83"/>
      <c r="K218" s="81"/>
      <c r="L218" s="81"/>
      <c r="M218" s="81"/>
      <c r="N218" s="81"/>
      <c r="O218" s="81"/>
      <c r="P218" s="81"/>
      <c r="Q218" s="81"/>
      <c r="R218" s="81"/>
      <c r="S218" s="81"/>
      <c r="T218" s="81"/>
      <c r="U218" s="81"/>
      <c r="V218" s="81"/>
      <c r="W218" s="81"/>
      <c r="X218" s="81"/>
      <c r="Y218" s="81"/>
      <c r="Z218" s="81"/>
      <c r="AA218" s="81"/>
      <c r="AB218" s="81"/>
      <c r="AC218" s="82"/>
      <c r="AD218" s="81">
        <v>3734744.8430641349</v>
      </c>
      <c r="AE218" s="81">
        <v>348969.78699330904</v>
      </c>
      <c r="AF218" s="81">
        <v>2817224.1891661142</v>
      </c>
      <c r="AG218" s="81">
        <v>13714135.203052552</v>
      </c>
      <c r="AH218" s="81">
        <v>11759334.362041179</v>
      </c>
      <c r="AI218" s="81">
        <v>0</v>
      </c>
      <c r="AJ218" s="81">
        <v>0</v>
      </c>
      <c r="AK218" s="81">
        <v>744003.71609462705</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1870</v>
      </c>
      <c r="B219" s="80">
        <v>211</v>
      </c>
      <c r="C219" s="80">
        <v>16</v>
      </c>
      <c r="D219" s="80">
        <v>31</v>
      </c>
      <c r="E219" s="80">
        <v>2021</v>
      </c>
      <c r="F219" s="80" t="s">
        <v>75</v>
      </c>
      <c r="G219" s="182" t="s">
        <v>1781</v>
      </c>
      <c r="H219" s="80" t="s">
        <v>1782</v>
      </c>
      <c r="I219" s="173"/>
      <c r="J219" s="83"/>
      <c r="K219" s="81"/>
      <c r="L219" s="81"/>
      <c r="M219" s="81"/>
      <c r="N219" s="81"/>
      <c r="O219" s="81"/>
      <c r="P219" s="81"/>
      <c r="Q219" s="81"/>
      <c r="R219" s="81"/>
      <c r="S219" s="81"/>
      <c r="T219" s="81"/>
      <c r="U219" s="81"/>
      <c r="V219" s="81"/>
      <c r="W219" s="81"/>
      <c r="X219" s="81"/>
      <c r="Y219" s="81"/>
      <c r="Z219" s="81"/>
      <c r="AA219" s="81"/>
      <c r="AB219" s="81"/>
      <c r="AC219" s="82"/>
      <c r="AD219" s="81">
        <v>11666420.616280241</v>
      </c>
      <c r="AE219" s="81">
        <v>440005.38360025926</v>
      </c>
      <c r="AF219" s="81">
        <v>3858511.1343681021</v>
      </c>
      <c r="AG219" s="81">
        <v>11972458.827333681</v>
      </c>
      <c r="AH219" s="81">
        <v>10108966.242784536</v>
      </c>
      <c r="AI219" s="81">
        <v>0</v>
      </c>
      <c r="AJ219" s="81">
        <v>0</v>
      </c>
      <c r="AK219" s="81">
        <v>711844.06358171522</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1871</v>
      </c>
      <c r="B220" s="80">
        <v>212</v>
      </c>
      <c r="C220" s="80">
        <v>16</v>
      </c>
      <c r="D220" s="80">
        <v>32</v>
      </c>
      <c r="E220" s="80">
        <v>2021</v>
      </c>
      <c r="F220" s="80" t="s">
        <v>75</v>
      </c>
      <c r="G220" s="182" t="s">
        <v>1784</v>
      </c>
      <c r="H220" s="80" t="s">
        <v>1785</v>
      </c>
      <c r="I220" s="173"/>
      <c r="J220" s="83"/>
      <c r="K220" s="81"/>
      <c r="L220" s="81"/>
      <c r="M220" s="81"/>
      <c r="N220" s="81"/>
      <c r="O220" s="81"/>
      <c r="P220" s="81"/>
      <c r="Q220" s="81"/>
      <c r="R220" s="81"/>
      <c r="S220" s="81"/>
      <c r="T220" s="81"/>
      <c r="U220" s="81"/>
      <c r="V220" s="81"/>
      <c r="W220" s="81"/>
      <c r="X220" s="81"/>
      <c r="Y220" s="81"/>
      <c r="Z220" s="81"/>
      <c r="AA220" s="81"/>
      <c r="AB220" s="81"/>
      <c r="AC220" s="82"/>
      <c r="AD220" s="81">
        <v>960065.76834596298</v>
      </c>
      <c r="AE220" s="81">
        <v>208623.24222426084</v>
      </c>
      <c r="AF220" s="81">
        <v>958239.52012452867</v>
      </c>
      <c r="AG220" s="81">
        <v>4874187.8428391432</v>
      </c>
      <c r="AH220" s="81">
        <v>4980641.147376311</v>
      </c>
      <c r="AI220" s="81">
        <v>0</v>
      </c>
      <c r="AJ220" s="81">
        <v>0</v>
      </c>
      <c r="AK220" s="81">
        <v>316608.49739242066</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1872</v>
      </c>
      <c r="B221" s="80">
        <v>213</v>
      </c>
      <c r="C221" s="80">
        <v>16</v>
      </c>
      <c r="D221" s="80">
        <v>33</v>
      </c>
      <c r="E221" s="80">
        <v>2021</v>
      </c>
      <c r="F221" s="80" t="s">
        <v>75</v>
      </c>
      <c r="G221" s="182" t="s">
        <v>1787</v>
      </c>
      <c r="H221" s="80" t="s">
        <v>1788</v>
      </c>
      <c r="I221" s="173"/>
      <c r="J221" s="83"/>
      <c r="K221" s="81"/>
      <c r="L221" s="81"/>
      <c r="M221" s="81"/>
      <c r="N221" s="81"/>
      <c r="O221" s="81"/>
      <c r="P221" s="81"/>
      <c r="Q221" s="81"/>
      <c r="R221" s="81"/>
      <c r="S221" s="81"/>
      <c r="T221" s="81"/>
      <c r="U221" s="81"/>
      <c r="V221" s="81"/>
      <c r="W221" s="81"/>
      <c r="X221" s="81"/>
      <c r="Y221" s="81"/>
      <c r="Z221" s="81"/>
      <c r="AA221" s="81"/>
      <c r="AB221" s="81"/>
      <c r="AC221" s="82"/>
      <c r="AD221" s="81">
        <v>17133009.457003254</v>
      </c>
      <c r="AE221" s="81">
        <v>282589.66446740786</v>
      </c>
      <c r="AF221" s="81">
        <v>1724831.1362241516</v>
      </c>
      <c r="AG221" s="81">
        <v>7104536.0074287783</v>
      </c>
      <c r="AH221" s="81">
        <v>8222303.8066768302</v>
      </c>
      <c r="AI221" s="81">
        <v>0</v>
      </c>
      <c r="AJ221" s="81">
        <v>0</v>
      </c>
      <c r="AK221" s="81">
        <v>568503.89809559449</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1873</v>
      </c>
      <c r="B222" s="80">
        <v>214</v>
      </c>
      <c r="C222" s="80">
        <v>16</v>
      </c>
      <c r="D222" s="80">
        <v>34</v>
      </c>
      <c r="E222" s="80">
        <v>2021</v>
      </c>
      <c r="F222" s="80" t="s">
        <v>75</v>
      </c>
      <c r="G222" s="182" t="s">
        <v>1790</v>
      </c>
      <c r="H222" s="80" t="s">
        <v>1791</v>
      </c>
      <c r="I222" s="173"/>
      <c r="J222" s="83"/>
      <c r="K222" s="81"/>
      <c r="L222" s="81"/>
      <c r="M222" s="81"/>
      <c r="N222" s="81"/>
      <c r="O222" s="81"/>
      <c r="P222" s="81"/>
      <c r="Q222" s="81"/>
      <c r="R222" s="81"/>
      <c r="S222" s="81"/>
      <c r="T222" s="81"/>
      <c r="U222" s="81"/>
      <c r="V222" s="81"/>
      <c r="W222" s="81"/>
      <c r="X222" s="81"/>
      <c r="Y222" s="81"/>
      <c r="Z222" s="81"/>
      <c r="AA222" s="81"/>
      <c r="AB222" s="81"/>
      <c r="AC222" s="82"/>
      <c r="AD222" s="81">
        <v>743238.67311581259</v>
      </c>
      <c r="AE222" s="81">
        <v>183967.76814321187</v>
      </c>
      <c r="AF222" s="81">
        <v>1437359.2801867931</v>
      </c>
      <c r="AG222" s="81">
        <v>5657315.709619212</v>
      </c>
      <c r="AH222" s="81">
        <v>4412057.9474534411</v>
      </c>
      <c r="AI222" s="81">
        <v>0</v>
      </c>
      <c r="AJ222" s="81">
        <v>0</v>
      </c>
      <c r="AK222" s="81">
        <v>325665.70565115905</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1874</v>
      </c>
      <c r="B223" s="80">
        <v>215</v>
      </c>
      <c r="C223" s="80">
        <v>16</v>
      </c>
      <c r="D223" s="80">
        <v>35</v>
      </c>
      <c r="E223" s="80">
        <v>2021</v>
      </c>
      <c r="F223" s="80" t="s">
        <v>75</v>
      </c>
      <c r="G223" s="182" t="s">
        <v>1793</v>
      </c>
      <c r="H223" s="80" t="s">
        <v>1794</v>
      </c>
      <c r="I223" s="173"/>
      <c r="J223" s="83"/>
      <c r="K223" s="81"/>
      <c r="L223" s="81"/>
      <c r="M223" s="81"/>
      <c r="N223" s="81"/>
      <c r="O223" s="81"/>
      <c r="P223" s="81"/>
      <c r="Q223" s="81"/>
      <c r="R223" s="81"/>
      <c r="S223" s="81"/>
      <c r="T223" s="81"/>
      <c r="U223" s="81"/>
      <c r="V223" s="81"/>
      <c r="W223" s="81"/>
      <c r="X223" s="81"/>
      <c r="Y223" s="81"/>
      <c r="Z223" s="81"/>
      <c r="AA223" s="81"/>
      <c r="AB223" s="81"/>
      <c r="AC223" s="82"/>
      <c r="AD223" s="81">
        <v>2364256.3587468155</v>
      </c>
      <c r="AE223" s="81">
        <v>678973.82469350356</v>
      </c>
      <c r="AF223" s="81">
        <v>1015733.8913320004</v>
      </c>
      <c r="AG223" s="81">
        <v>15455811.578771424</v>
      </c>
      <c r="AH223" s="81">
        <v>14081664.444843031</v>
      </c>
      <c r="AI223" s="81">
        <v>0</v>
      </c>
      <c r="AJ223" s="81">
        <v>0</v>
      </c>
      <c r="AK223" s="81">
        <v>897844.99260537198</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1875</v>
      </c>
      <c r="B224" s="80">
        <v>216</v>
      </c>
      <c r="C224" s="80">
        <v>16</v>
      </c>
      <c r="D224" s="80">
        <v>36</v>
      </c>
      <c r="E224" s="80">
        <v>2021</v>
      </c>
      <c r="F224" s="80" t="s">
        <v>75</v>
      </c>
      <c r="G224" s="182" t="s">
        <v>1796</v>
      </c>
      <c r="H224" s="80" t="s">
        <v>1797</v>
      </c>
      <c r="I224" s="173"/>
      <c r="J224" s="83"/>
      <c r="K224" s="81"/>
      <c r="L224" s="81"/>
      <c r="M224" s="81"/>
      <c r="N224" s="81"/>
      <c r="O224" s="81"/>
      <c r="P224" s="81"/>
      <c r="Q224" s="81"/>
      <c r="R224" s="81"/>
      <c r="S224" s="81"/>
      <c r="T224" s="81"/>
      <c r="U224" s="81"/>
      <c r="V224" s="81"/>
      <c r="W224" s="81"/>
      <c r="X224" s="81"/>
      <c r="Y224" s="81"/>
      <c r="Z224" s="81"/>
      <c r="AA224" s="81"/>
      <c r="AB224" s="81"/>
      <c r="AC224" s="82"/>
      <c r="AD224" s="81">
        <v>516178.39294757106</v>
      </c>
      <c r="AE224" s="81">
        <v>261727.34024498178</v>
      </c>
      <c r="AF224" s="81">
        <v>1539571.4956667428</v>
      </c>
      <c r="AG224" s="81">
        <v>4560936.6961271157</v>
      </c>
      <c r="AH224" s="81">
        <v>5408924.5966688627</v>
      </c>
      <c r="AI224" s="81">
        <v>0</v>
      </c>
      <c r="AJ224" s="81">
        <v>0</v>
      </c>
      <c r="AK224" s="81">
        <v>397860.84394545062</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1876</v>
      </c>
      <c r="B225" s="80">
        <v>217</v>
      </c>
      <c r="C225" s="80">
        <v>16</v>
      </c>
      <c r="D225" s="80">
        <v>37</v>
      </c>
      <c r="E225" s="80">
        <v>2021</v>
      </c>
      <c r="F225" s="80" t="s">
        <v>75</v>
      </c>
      <c r="G225" s="182" t="s">
        <v>1799</v>
      </c>
      <c r="H225" s="80" t="s">
        <v>1800</v>
      </c>
      <c r="I225" s="173"/>
      <c r="J225" s="83"/>
      <c r="K225" s="81"/>
      <c r="L225" s="81"/>
      <c r="M225" s="81"/>
      <c r="N225" s="81"/>
      <c r="O225" s="81"/>
      <c r="P225" s="81"/>
      <c r="Q225" s="81"/>
      <c r="R225" s="81"/>
      <c r="S225" s="81"/>
      <c r="T225" s="81"/>
      <c r="U225" s="81"/>
      <c r="V225" s="81"/>
      <c r="W225" s="81"/>
      <c r="X225" s="81"/>
      <c r="Y225" s="81"/>
      <c r="Z225" s="81"/>
      <c r="AA225" s="81"/>
      <c r="AB225" s="81"/>
      <c r="AC225" s="82"/>
      <c r="AD225" s="81">
        <v>16806880.304088555</v>
      </c>
      <c r="AE225" s="81">
        <v>185864.3430725233</v>
      </c>
      <c r="AF225" s="81">
        <v>2612799.7582062148</v>
      </c>
      <c r="AG225" s="81">
        <v>7937784.0576827703</v>
      </c>
      <c r="AH225" s="81">
        <v>7077753.2094294941</v>
      </c>
      <c r="AI225" s="81">
        <v>0</v>
      </c>
      <c r="AJ225" s="81">
        <v>0</v>
      </c>
      <c r="AK225" s="81">
        <v>513635.59299193282</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1877</v>
      </c>
      <c r="B226" s="80">
        <v>218</v>
      </c>
      <c r="C226" s="80">
        <v>16</v>
      </c>
      <c r="D226" s="80">
        <v>38</v>
      </c>
      <c r="E226" s="80">
        <v>2021</v>
      </c>
      <c r="F226" s="80" t="s">
        <v>75</v>
      </c>
      <c r="G226" s="182" t="s">
        <v>1802</v>
      </c>
      <c r="H226" s="80" t="s">
        <v>1803</v>
      </c>
      <c r="I226" s="173"/>
      <c r="J226" s="83"/>
      <c r="K226" s="81"/>
      <c r="L226" s="81"/>
      <c r="M226" s="81"/>
      <c r="N226" s="81"/>
      <c r="O226" s="81"/>
      <c r="P226" s="81"/>
      <c r="Q226" s="81"/>
      <c r="R226" s="81"/>
      <c r="S226" s="81"/>
      <c r="T226" s="81"/>
      <c r="U226" s="81"/>
      <c r="V226" s="81"/>
      <c r="W226" s="81"/>
      <c r="X226" s="81"/>
      <c r="Y226" s="81"/>
      <c r="Z226" s="81"/>
      <c r="AA226" s="81"/>
      <c r="AB226" s="81"/>
      <c r="AC226" s="82"/>
      <c r="AD226" s="81">
        <v>14640171.903978193</v>
      </c>
      <c r="AE226" s="81">
        <v>2693136.3996222764</v>
      </c>
      <c r="AF226" s="81">
        <v>3545486.2244607555</v>
      </c>
      <c r="AG226" s="81">
        <v>57362549.98590643</v>
      </c>
      <c r="AH226" s="81">
        <v>42038235.807284415</v>
      </c>
      <c r="AI226" s="81">
        <v>0</v>
      </c>
      <c r="AJ226" s="81">
        <v>0</v>
      </c>
      <c r="AK226" s="81">
        <v>3016181.6140476954</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1878</v>
      </c>
      <c r="B227" s="80">
        <v>219</v>
      </c>
      <c r="C227" s="80">
        <v>16</v>
      </c>
      <c r="D227" s="80">
        <v>39</v>
      </c>
      <c r="E227" s="80">
        <v>2021</v>
      </c>
      <c r="F227" s="80" t="s">
        <v>75</v>
      </c>
      <c r="G227" s="182" t="s">
        <v>1805</v>
      </c>
      <c r="H227" s="80" t="s">
        <v>1806</v>
      </c>
      <c r="I227" s="173"/>
      <c r="J227" s="83"/>
      <c r="K227" s="81"/>
      <c r="L227" s="81"/>
      <c r="M227" s="81"/>
      <c r="N227" s="81"/>
      <c r="O227" s="81"/>
      <c r="P227" s="81"/>
      <c r="Q227" s="81"/>
      <c r="R227" s="81"/>
      <c r="S227" s="81"/>
      <c r="T227" s="81"/>
      <c r="U227" s="81"/>
      <c r="V227" s="81"/>
      <c r="W227" s="81"/>
      <c r="X227" s="81"/>
      <c r="Y227" s="81"/>
      <c r="Z227" s="81"/>
      <c r="AA227" s="81"/>
      <c r="AB227" s="81"/>
      <c r="AC227" s="82"/>
      <c r="AD227" s="81">
        <v>1101813.7627054786</v>
      </c>
      <c r="AE227" s="81">
        <v>83449.296889704347</v>
      </c>
      <c r="AF227" s="81">
        <v>236365.74829738372</v>
      </c>
      <c r="AG227" s="81">
        <v>2361913.6462086858</v>
      </c>
      <c r="AH227" s="81">
        <v>2410940.4516210016</v>
      </c>
      <c r="AI227" s="81">
        <v>0</v>
      </c>
      <c r="AJ227" s="81">
        <v>0</v>
      </c>
      <c r="AK227" s="81">
        <v>135595.59610546043</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1879</v>
      </c>
      <c r="B228" s="80">
        <v>220</v>
      </c>
      <c r="C228" s="80">
        <v>16</v>
      </c>
      <c r="D228" s="80">
        <v>40</v>
      </c>
      <c r="E228" s="80">
        <v>2021</v>
      </c>
      <c r="F228" s="80" t="s">
        <v>75</v>
      </c>
      <c r="G228" s="182" t="s">
        <v>1808</v>
      </c>
      <c r="H228" s="80" t="s">
        <v>1809</v>
      </c>
      <c r="I228" s="173"/>
      <c r="J228" s="83"/>
      <c r="K228" s="81"/>
      <c r="L228" s="81"/>
      <c r="M228" s="81"/>
      <c r="N228" s="81"/>
      <c r="O228" s="81"/>
      <c r="P228" s="81"/>
      <c r="Q228" s="81"/>
      <c r="R228" s="81"/>
      <c r="S228" s="81"/>
      <c r="T228" s="81"/>
      <c r="U228" s="81"/>
      <c r="V228" s="81"/>
      <c r="W228" s="81"/>
      <c r="X228" s="81"/>
      <c r="Y228" s="81"/>
      <c r="Z228" s="81"/>
      <c r="AA228" s="81"/>
      <c r="AB228" s="81"/>
      <c r="AC228" s="82"/>
      <c r="AD228" s="81">
        <v>42973716.318074226</v>
      </c>
      <c r="AE228" s="81">
        <v>1177773.0311024182</v>
      </c>
      <c r="AF228" s="81">
        <v>3200519.9972159257</v>
      </c>
      <c r="AG228" s="81">
        <v>51178972.349811003</v>
      </c>
      <c r="AH228" s="81">
        <v>45375893.032805681</v>
      </c>
      <c r="AI228" s="81">
        <v>0</v>
      </c>
      <c r="AJ228" s="81">
        <v>0</v>
      </c>
      <c r="AK228" s="81">
        <v>3180655.2654708726</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1880</v>
      </c>
      <c r="B229" s="80">
        <v>221</v>
      </c>
      <c r="C229" s="80">
        <v>16</v>
      </c>
      <c r="D229" s="80">
        <v>41</v>
      </c>
      <c r="E229" s="80">
        <v>2021</v>
      </c>
      <c r="F229" s="80" t="s">
        <v>75</v>
      </c>
      <c r="G229" s="182" t="s">
        <v>1811</v>
      </c>
      <c r="H229" s="80" t="s">
        <v>1812</v>
      </c>
      <c r="I229" s="173"/>
      <c r="J229" s="83"/>
      <c r="K229" s="81"/>
      <c r="L229" s="81"/>
      <c r="M229" s="81"/>
      <c r="N229" s="81"/>
      <c r="O229" s="81"/>
      <c r="P229" s="81"/>
      <c r="Q229" s="81"/>
      <c r="R229" s="81"/>
      <c r="S229" s="81"/>
      <c r="T229" s="81"/>
      <c r="U229" s="81"/>
      <c r="V229" s="81"/>
      <c r="W229" s="81"/>
      <c r="X229" s="81"/>
      <c r="Y229" s="81"/>
      <c r="Z229" s="81"/>
      <c r="AA229" s="81"/>
      <c r="AB229" s="81"/>
      <c r="AC229" s="82"/>
      <c r="AD229" s="81">
        <v>33342765.036987238</v>
      </c>
      <c r="AE229" s="81">
        <v>398280.73515540711</v>
      </c>
      <c r="AF229" s="81">
        <v>1501241.9148617615</v>
      </c>
      <c r="AG229" s="81">
        <v>8169589.9062496694</v>
      </c>
      <c r="AH229" s="81">
        <v>9041949.7182539552</v>
      </c>
      <c r="AI229" s="81">
        <v>0</v>
      </c>
      <c r="AJ229" s="81">
        <v>0</v>
      </c>
      <c r="AK229" s="81">
        <v>721820.11905510828</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1881</v>
      </c>
      <c r="B230" s="80">
        <v>222</v>
      </c>
      <c r="C230" s="80">
        <v>16</v>
      </c>
      <c r="D230" s="80">
        <v>42</v>
      </c>
      <c r="E230" s="80">
        <v>2021</v>
      </c>
      <c r="F230" s="80" t="s">
        <v>75</v>
      </c>
      <c r="G230" s="182" t="s">
        <v>1814</v>
      </c>
      <c r="H230" s="80" t="s">
        <v>1815</v>
      </c>
      <c r="I230" s="173"/>
      <c r="J230" s="83"/>
      <c r="K230" s="81"/>
      <c r="L230" s="81"/>
      <c r="M230" s="81"/>
      <c r="N230" s="81"/>
      <c r="O230" s="81"/>
      <c r="P230" s="81"/>
      <c r="Q230" s="81"/>
      <c r="R230" s="81"/>
      <c r="S230" s="81"/>
      <c r="T230" s="81"/>
      <c r="U230" s="81"/>
      <c r="V230" s="81"/>
      <c r="W230" s="81"/>
      <c r="X230" s="81"/>
      <c r="Y230" s="81"/>
      <c r="Z230" s="81"/>
      <c r="AA230" s="81"/>
      <c r="AB230" s="81"/>
      <c r="AC230" s="82"/>
      <c r="AD230" s="81">
        <v>16574167.261581756</v>
      </c>
      <c r="AE230" s="81">
        <v>978632.66352471453</v>
      </c>
      <c r="AF230" s="81">
        <v>1712054.6092891577</v>
      </c>
      <c r="AG230" s="81">
        <v>38291820.174078211</v>
      </c>
      <c r="AH230" s="81">
        <v>34846027.538130186</v>
      </c>
      <c r="AI230" s="81">
        <v>0</v>
      </c>
      <c r="AJ230" s="81">
        <v>0</v>
      </c>
      <c r="AK230" s="81">
        <v>2436651.5493762456</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1882</v>
      </c>
      <c r="B231" s="80">
        <v>223</v>
      </c>
      <c r="C231" s="80">
        <v>16</v>
      </c>
      <c r="D231" s="80">
        <v>43</v>
      </c>
      <c r="E231" s="80">
        <v>2021</v>
      </c>
      <c r="F231" s="80" t="s">
        <v>75</v>
      </c>
      <c r="G231" s="182" t="s">
        <v>1817</v>
      </c>
      <c r="H231" s="80" t="s">
        <v>1818</v>
      </c>
      <c r="I231" s="173"/>
      <c r="J231" s="83"/>
      <c r="K231" s="81"/>
      <c r="L231" s="81"/>
      <c r="M231" s="81"/>
      <c r="N231" s="81"/>
      <c r="O231" s="81"/>
      <c r="P231" s="81"/>
      <c r="Q231" s="81"/>
      <c r="R231" s="81"/>
      <c r="S231" s="81"/>
      <c r="T231" s="81"/>
      <c r="U231" s="81"/>
      <c r="V231" s="81"/>
      <c r="W231" s="81"/>
      <c r="X231" s="81"/>
      <c r="Y231" s="81"/>
      <c r="Z231" s="81"/>
      <c r="AA231" s="81"/>
      <c r="AB231" s="81"/>
      <c r="AC231" s="82"/>
      <c r="AD231" s="81">
        <v>10696757.407270039</v>
      </c>
      <c r="AE231" s="81">
        <v>555696.45428825845</v>
      </c>
      <c r="AF231" s="81">
        <v>2325327.902168856</v>
      </c>
      <c r="AG231" s="81">
        <v>12116554.354821213</v>
      </c>
      <c r="AH231" s="81">
        <v>11958707.691884262</v>
      </c>
      <c r="AI231" s="81">
        <v>0</v>
      </c>
      <c r="AJ231" s="81">
        <v>0</v>
      </c>
      <c r="AK231" s="81">
        <v>834707.06256981869</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1883</v>
      </c>
      <c r="B232" s="80">
        <v>224</v>
      </c>
      <c r="C232" s="80">
        <v>16</v>
      </c>
      <c r="D232" s="80">
        <v>44</v>
      </c>
      <c r="E232" s="80">
        <v>2021</v>
      </c>
      <c r="F232" s="80" t="s">
        <v>75</v>
      </c>
      <c r="G232" s="182" t="s">
        <v>1820</v>
      </c>
      <c r="H232" s="80" t="s">
        <v>1821</v>
      </c>
      <c r="I232" s="173"/>
      <c r="J232" s="83"/>
      <c r="K232" s="81"/>
      <c r="L232" s="81"/>
      <c r="M232" s="81"/>
      <c r="N232" s="81"/>
      <c r="O232" s="81"/>
      <c r="P232" s="81"/>
      <c r="Q232" s="81"/>
      <c r="R232" s="81"/>
      <c r="S232" s="81"/>
      <c r="T232" s="81"/>
      <c r="U232" s="81"/>
      <c r="V232" s="81"/>
      <c r="W232" s="81"/>
      <c r="X232" s="81"/>
      <c r="Y232" s="81"/>
      <c r="Z232" s="81"/>
      <c r="AA232" s="81"/>
      <c r="AB232" s="81"/>
      <c r="AC232" s="82"/>
      <c r="AD232" s="81">
        <v>65031844.324151151</v>
      </c>
      <c r="AE232" s="81">
        <v>1005184.712535075</v>
      </c>
      <c r="AF232" s="81">
        <v>6816277.1198191466</v>
      </c>
      <c r="AG232" s="81">
        <v>27791641.736291058</v>
      </c>
      <c r="AH232" s="81">
        <v>24988124.006999902</v>
      </c>
      <c r="AI232" s="81">
        <v>0</v>
      </c>
      <c r="AJ232" s="81">
        <v>0</v>
      </c>
      <c r="AK232" s="81">
        <v>1910939.678705995</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1884</v>
      </c>
      <c r="B233" s="80">
        <v>225</v>
      </c>
      <c r="C233" s="80">
        <v>16</v>
      </c>
      <c r="D233" s="80">
        <v>45</v>
      </c>
      <c r="E233" s="80">
        <v>2021</v>
      </c>
      <c r="F233" s="80" t="s">
        <v>75</v>
      </c>
      <c r="G233" s="182" t="s">
        <v>1823</v>
      </c>
      <c r="H233" s="80" t="s">
        <v>1824</v>
      </c>
      <c r="I233" s="173"/>
      <c r="J233" s="83"/>
      <c r="K233" s="81"/>
      <c r="L233" s="81"/>
      <c r="M233" s="81"/>
      <c r="N233" s="81"/>
      <c r="O233" s="81"/>
      <c r="P233" s="81"/>
      <c r="Q233" s="81"/>
      <c r="R233" s="81"/>
      <c r="S233" s="81"/>
      <c r="T233" s="81"/>
      <c r="U233" s="81"/>
      <c r="V233" s="81"/>
      <c r="W233" s="81"/>
      <c r="X233" s="81"/>
      <c r="Y233" s="81"/>
      <c r="Z233" s="81"/>
      <c r="AA233" s="81"/>
      <c r="AB233" s="81"/>
      <c r="AC233" s="82"/>
      <c r="AD233" s="81">
        <v>22461871.577388082</v>
      </c>
      <c r="AE233" s="81">
        <v>675180.67483488051</v>
      </c>
      <c r="AF233" s="81">
        <v>1303205.747369359</v>
      </c>
      <c r="AG233" s="81">
        <v>13883290.822277047</v>
      </c>
      <c r="AH233" s="81">
        <v>13033108.413816439</v>
      </c>
      <c r="AI233" s="81">
        <v>0</v>
      </c>
      <c r="AJ233" s="81">
        <v>0</v>
      </c>
      <c r="AK233" s="81">
        <v>859122.14570207009</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1885</v>
      </c>
      <c r="B234" s="80">
        <v>226</v>
      </c>
      <c r="C234" s="80">
        <v>16</v>
      </c>
      <c r="D234" s="80">
        <v>46</v>
      </c>
      <c r="E234" s="80">
        <v>2021</v>
      </c>
      <c r="F234" s="80" t="s">
        <v>75</v>
      </c>
      <c r="G234" s="182" t="s">
        <v>1826</v>
      </c>
      <c r="H234" s="80" t="s">
        <v>1827</v>
      </c>
      <c r="I234" s="173"/>
      <c r="J234" s="83"/>
      <c r="K234" s="81"/>
      <c r="L234" s="81"/>
      <c r="M234" s="81"/>
      <c r="N234" s="81"/>
      <c r="O234" s="81"/>
      <c r="P234" s="81"/>
      <c r="Q234" s="81"/>
      <c r="R234" s="81"/>
      <c r="S234" s="81"/>
      <c r="T234" s="81"/>
      <c r="U234" s="81"/>
      <c r="V234" s="81"/>
      <c r="W234" s="81"/>
      <c r="X234" s="81"/>
      <c r="Y234" s="81"/>
      <c r="Z234" s="81"/>
      <c r="AA234" s="81"/>
      <c r="AB234" s="81"/>
      <c r="AC234" s="82"/>
      <c r="AD234" s="81">
        <v>18797801.582695026</v>
      </c>
      <c r="AE234" s="81">
        <v>1625364.7144199233</v>
      </c>
      <c r="AF234" s="81">
        <v>4158759.5173404547</v>
      </c>
      <c r="AG234" s="81">
        <v>40428192.994654231</v>
      </c>
      <c r="AH234" s="81">
        <v>46450293.754737854</v>
      </c>
      <c r="AI234" s="81">
        <v>0</v>
      </c>
      <c r="AJ234" s="81">
        <v>0</v>
      </c>
      <c r="AK234" s="81">
        <v>3448696.1243744064</v>
      </c>
      <c r="AL234" s="81">
        <v>0</v>
      </c>
      <c r="AM234" s="81">
        <v>0</v>
      </c>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1886</v>
      </c>
      <c r="B235" s="80">
        <v>227</v>
      </c>
      <c r="C235" s="80">
        <v>16</v>
      </c>
      <c r="D235" s="80">
        <v>47</v>
      </c>
      <c r="E235" s="80">
        <v>2021</v>
      </c>
      <c r="F235" s="80" t="s">
        <v>75</v>
      </c>
      <c r="G235" s="182" t="s">
        <v>1829</v>
      </c>
      <c r="H235" s="80" t="s">
        <v>1830</v>
      </c>
      <c r="I235" s="173"/>
      <c r="J235" s="83"/>
      <c r="K235" s="81"/>
      <c r="L235" s="81"/>
      <c r="M235" s="81"/>
      <c r="N235" s="81"/>
      <c r="O235" s="81"/>
      <c r="P235" s="81"/>
      <c r="Q235" s="81"/>
      <c r="R235" s="81"/>
      <c r="S235" s="81"/>
      <c r="T235" s="81"/>
      <c r="U235" s="81"/>
      <c r="V235" s="81"/>
      <c r="W235" s="81"/>
      <c r="X235" s="81"/>
      <c r="Y235" s="81"/>
      <c r="Z235" s="81"/>
      <c r="AA235" s="81"/>
      <c r="AB235" s="81"/>
      <c r="AC235" s="82"/>
      <c r="AD235" s="81">
        <v>62345257.958993591</v>
      </c>
      <c r="AE235" s="81">
        <v>1048805.9359092389</v>
      </c>
      <c r="AF235" s="81">
        <v>6496863.9464443047</v>
      </c>
      <c r="AG235" s="81">
        <v>40804094.370708667</v>
      </c>
      <c r="AH235" s="81">
        <v>29474023.9284693</v>
      </c>
      <c r="AI235" s="81">
        <v>0</v>
      </c>
      <c r="AJ235" s="81">
        <v>0</v>
      </c>
      <c r="AK235" s="81">
        <v>2386508.7442336651</v>
      </c>
      <c r="AL235" s="81">
        <v>0</v>
      </c>
      <c r="AM235" s="81">
        <v>0</v>
      </c>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1887</v>
      </c>
      <c r="B236" s="80">
        <v>228</v>
      </c>
      <c r="C236" s="80">
        <v>16</v>
      </c>
      <c r="D236" s="80">
        <v>48</v>
      </c>
      <c r="E236" s="80">
        <v>2021</v>
      </c>
      <c r="F236" s="80" t="s">
        <v>75</v>
      </c>
      <c r="G236" s="182" t="s">
        <v>1832</v>
      </c>
      <c r="H236" s="80" t="s">
        <v>1833</v>
      </c>
      <c r="I236" s="173"/>
      <c r="J236" s="83"/>
      <c r="K236" s="81"/>
      <c r="L236" s="81"/>
      <c r="M236" s="81"/>
      <c r="N236" s="81"/>
      <c r="O236" s="81"/>
      <c r="P236" s="81"/>
      <c r="Q236" s="81"/>
      <c r="R236" s="81"/>
      <c r="S236" s="81"/>
      <c r="T236" s="81"/>
      <c r="U236" s="81"/>
      <c r="V236" s="81"/>
      <c r="W236" s="81"/>
      <c r="X236" s="81"/>
      <c r="Y236" s="81"/>
      <c r="Z236" s="81"/>
      <c r="AA236" s="81"/>
      <c r="AB236" s="81"/>
      <c r="AC236" s="82"/>
      <c r="AD236" s="81">
        <v>69976441.158627182</v>
      </c>
      <c r="AE236" s="81">
        <v>1670882.5127233984</v>
      </c>
      <c r="AF236" s="81">
        <v>1980361.674924026</v>
      </c>
      <c r="AG236" s="81">
        <v>47714414.667175986</v>
      </c>
      <c r="AH236" s="81">
        <v>43079407.640909411</v>
      </c>
      <c r="AI236" s="81">
        <v>0</v>
      </c>
      <c r="AJ236" s="81">
        <v>0</v>
      </c>
      <c r="AK236" s="81">
        <v>2747090.6440416994</v>
      </c>
      <c r="AL236" s="81">
        <v>0</v>
      </c>
      <c r="AM236" s="81">
        <v>0</v>
      </c>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1888</v>
      </c>
      <c r="B237" s="80">
        <v>229</v>
      </c>
      <c r="C237" s="80">
        <v>16</v>
      </c>
      <c r="D237" s="80">
        <v>49</v>
      </c>
      <c r="E237" s="80">
        <v>2021</v>
      </c>
      <c r="F237" s="80" t="s">
        <v>75</v>
      </c>
      <c r="G237" s="182" t="s">
        <v>1835</v>
      </c>
      <c r="H237" s="80" t="s">
        <v>1836</v>
      </c>
      <c r="I237" s="173"/>
      <c r="J237" s="83"/>
      <c r="K237" s="81"/>
      <c r="L237" s="81"/>
      <c r="M237" s="81"/>
      <c r="N237" s="81"/>
      <c r="O237" s="81"/>
      <c r="P237" s="81"/>
      <c r="Q237" s="81"/>
      <c r="R237" s="81"/>
      <c r="S237" s="81"/>
      <c r="T237" s="81"/>
      <c r="U237" s="81"/>
      <c r="V237" s="81"/>
      <c r="W237" s="81"/>
      <c r="X237" s="81"/>
      <c r="Y237" s="81"/>
      <c r="Z237" s="81"/>
      <c r="AA237" s="81"/>
      <c r="AB237" s="81"/>
      <c r="AC237" s="82"/>
      <c r="AD237" s="81">
        <v>18904147.046527706</v>
      </c>
      <c r="AE237" s="81">
        <v>798458.04524012562</v>
      </c>
      <c r="AF237" s="81">
        <v>2146456.5250789439</v>
      </c>
      <c r="AG237" s="81">
        <v>13839435.661737364</v>
      </c>
      <c r="AH237" s="81">
        <v>15026841.712247282</v>
      </c>
      <c r="AI237" s="81">
        <v>0</v>
      </c>
      <c r="AJ237" s="81">
        <v>0</v>
      </c>
      <c r="AK237" s="81">
        <v>1091590.4910096892</v>
      </c>
      <c r="AL237" s="81">
        <v>0</v>
      </c>
      <c r="AM237" s="81">
        <v>0</v>
      </c>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1889</v>
      </c>
      <c r="B238" s="80">
        <v>230</v>
      </c>
      <c r="C238" s="80">
        <v>16</v>
      </c>
      <c r="D238" s="80">
        <v>50</v>
      </c>
      <c r="E238" s="80">
        <v>2021</v>
      </c>
      <c r="F238" s="80" t="s">
        <v>75</v>
      </c>
      <c r="G238" s="182" t="s">
        <v>1838</v>
      </c>
      <c r="H238" s="80" t="s">
        <v>1839</v>
      </c>
      <c r="I238" s="173"/>
      <c r="J238" s="83"/>
      <c r="K238" s="81"/>
      <c r="L238" s="81"/>
      <c r="M238" s="81"/>
      <c r="N238" s="81"/>
      <c r="O238" s="81"/>
      <c r="P238" s="81"/>
      <c r="Q238" s="81"/>
      <c r="R238" s="81"/>
      <c r="S238" s="81"/>
      <c r="T238" s="81"/>
      <c r="U238" s="81"/>
      <c r="V238" s="81"/>
      <c r="W238" s="81"/>
      <c r="X238" s="81"/>
      <c r="Y238" s="81"/>
      <c r="Z238" s="81"/>
      <c r="AA238" s="81"/>
      <c r="AB238" s="81"/>
      <c r="AC238" s="82"/>
      <c r="AD238" s="81">
        <v>12179412.628289009</v>
      </c>
      <c r="AE238" s="81">
        <v>244658.16588117863</v>
      </c>
      <c r="AF238" s="81">
        <v>4011829.4575880268</v>
      </c>
      <c r="AG238" s="81">
        <v>7568147.7045625784</v>
      </c>
      <c r="AH238" s="81">
        <v>7509728.7574228439</v>
      </c>
      <c r="AI238" s="81">
        <v>0</v>
      </c>
      <c r="AJ238" s="81">
        <v>0</v>
      </c>
      <c r="AK238" s="81">
        <v>603157.5644768544</v>
      </c>
      <c r="AL238" s="81">
        <v>0</v>
      </c>
      <c r="AM238" s="81">
        <v>0</v>
      </c>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1890</v>
      </c>
      <c r="B239" s="80">
        <v>231</v>
      </c>
      <c r="C239" s="80">
        <v>16</v>
      </c>
      <c r="D239" s="80">
        <v>51</v>
      </c>
      <c r="E239" s="80">
        <v>2021</v>
      </c>
      <c r="F239" s="80" t="s">
        <v>75</v>
      </c>
      <c r="G239" s="182" t="s">
        <v>1841</v>
      </c>
      <c r="H239" s="80" t="s">
        <v>1842</v>
      </c>
      <c r="I239" s="173"/>
      <c r="J239" s="83"/>
      <c r="K239" s="81"/>
      <c r="L239" s="81"/>
      <c r="M239" s="81"/>
      <c r="N239" s="81"/>
      <c r="O239" s="81"/>
      <c r="P239" s="81"/>
      <c r="Q239" s="81"/>
      <c r="R239" s="81"/>
      <c r="S239" s="81"/>
      <c r="T239" s="81"/>
      <c r="U239" s="81"/>
      <c r="V239" s="81"/>
      <c r="W239" s="81"/>
      <c r="X239" s="81"/>
      <c r="Y239" s="81"/>
      <c r="Z239" s="81"/>
      <c r="AA239" s="81"/>
      <c r="AB239" s="81"/>
      <c r="AC239" s="82"/>
      <c r="AD239" s="81">
        <v>871996.03749403881</v>
      </c>
      <c r="AE239" s="81">
        <v>252244.46559842452</v>
      </c>
      <c r="AF239" s="81">
        <v>1137110.8972144406</v>
      </c>
      <c r="AG239" s="81">
        <v>5143583.8290114868</v>
      </c>
      <c r="AH239" s="81">
        <v>4796036.2123364173</v>
      </c>
      <c r="AI239" s="81">
        <v>0</v>
      </c>
      <c r="AJ239" s="81">
        <v>0</v>
      </c>
      <c r="AK239" s="81">
        <v>299150.40031398286</v>
      </c>
      <c r="AL239" s="81">
        <v>0</v>
      </c>
      <c r="AM239" s="81">
        <v>0</v>
      </c>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1817</v>
      </c>
      <c r="H6" s="87" t="s">
        <v>1818</v>
      </c>
      <c r="I6" s="87" t="s">
        <v>1655</v>
      </c>
      <c r="J6" s="87" t="s">
        <v>1656</v>
      </c>
      <c r="K6" s="87">
        <v>48</v>
      </c>
      <c r="L6" s="87">
        <v>4</v>
      </c>
      <c r="M6" s="18"/>
      <c r="N6" s="87">
        <v>1</v>
      </c>
      <c r="O6" s="87" t="s">
        <v>1892</v>
      </c>
      <c r="P6" s="87" t="s">
        <v>1893</v>
      </c>
      <c r="Q6" s="87" t="s">
        <v>1247</v>
      </c>
      <c r="R6" s="18"/>
      <c r="S6" s="87">
        <v>1</v>
      </c>
      <c r="T6" s="87" t="s">
        <v>1817</v>
      </c>
      <c r="U6" s="87" t="s">
        <v>1818</v>
      </c>
      <c r="V6" s="87" t="s">
        <v>1247</v>
      </c>
      <c r="W6" s="18"/>
      <c r="X6" s="87">
        <v>1</v>
      </c>
      <c r="Y6" s="769" t="s">
        <v>1892</v>
      </c>
      <c r="Z6" s="87" t="s">
        <v>1893</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1913</v>
      </c>
      <c r="P7" s="87" t="s">
        <v>1914</v>
      </c>
      <c r="Q7" s="87" t="s">
        <v>1247</v>
      </c>
      <c r="R7" s="18"/>
      <c r="S7" s="87">
        <v>2</v>
      </c>
      <c r="T7" s="86" t="s">
        <v>570</v>
      </c>
      <c r="U7" s="87" t="s">
        <v>1592</v>
      </c>
      <c r="V7" s="87" t="s">
        <v>1592</v>
      </c>
      <c r="W7" s="18"/>
      <c r="X7" s="87">
        <v>2</v>
      </c>
      <c r="Y7" s="769" t="s">
        <v>1913</v>
      </c>
      <c r="Z7" s="87" t="s">
        <v>1914</v>
      </c>
      <c r="AA7" s="87" t="s">
        <v>1247</v>
      </c>
      <c r="AB7" s="18"/>
      <c r="AC7" s="87">
        <v>2</v>
      </c>
      <c r="AD7" s="87" t="s">
        <v>1700</v>
      </c>
      <c r="AE7" s="87" t="s">
        <v>1701</v>
      </c>
      <c r="AF7" s="87" t="s">
        <v>1247</v>
      </c>
    </row>
    <row r="8" spans="1:32" ht="12">
      <c r="A8" s="18"/>
      <c r="B8" s="18"/>
      <c r="C8" s="18"/>
      <c r="D8" s="18"/>
      <c r="F8" s="18"/>
      <c r="G8" s="18"/>
      <c r="H8" s="18"/>
      <c r="I8" s="18"/>
      <c r="J8" s="18"/>
      <c r="K8" s="18"/>
      <c r="L8" s="18"/>
      <c r="M8" s="18"/>
      <c r="N8" s="87">
        <v>3</v>
      </c>
      <c r="O8" s="87" t="s">
        <v>1934</v>
      </c>
      <c r="P8" s="87" t="s">
        <v>1935</v>
      </c>
      <c r="Q8" s="87" t="s">
        <v>1247</v>
      </c>
      <c r="R8" s="18"/>
      <c r="S8" s="18"/>
      <c r="T8" s="18"/>
      <c r="U8" s="18"/>
      <c r="V8" s="18"/>
      <c r="W8" s="18"/>
      <c r="X8" s="87">
        <v>3</v>
      </c>
      <c r="Y8" s="769" t="s">
        <v>1934</v>
      </c>
      <c r="Z8" s="87" t="s">
        <v>1935</v>
      </c>
      <c r="AA8" s="87" t="s">
        <v>1247</v>
      </c>
      <c r="AB8" s="18"/>
      <c r="AC8" s="87">
        <v>3</v>
      </c>
      <c r="AD8" s="87" t="s">
        <v>1703</v>
      </c>
      <c r="AE8" s="87" t="s">
        <v>1704</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1955</v>
      </c>
      <c r="P9" s="87" t="s">
        <v>1956</v>
      </c>
      <c r="Q9" s="87" t="s">
        <v>1247</v>
      </c>
      <c r="R9" s="18"/>
      <c r="S9" s="18"/>
      <c r="T9" s="18"/>
      <c r="U9" s="18"/>
      <c r="V9" s="18"/>
      <c r="W9" s="18"/>
      <c r="X9" s="87">
        <v>4</v>
      </c>
      <c r="Y9" s="769" t="s">
        <v>1955</v>
      </c>
      <c r="Z9" s="87" t="s">
        <v>1956</v>
      </c>
      <c r="AA9" s="87" t="s">
        <v>1247</v>
      </c>
      <c r="AB9" s="18"/>
      <c r="AC9" s="87">
        <v>4</v>
      </c>
      <c r="AD9" s="87" t="s">
        <v>1706</v>
      </c>
      <c r="AE9" s="87" t="s">
        <v>1707</v>
      </c>
      <c r="AF9" s="87" t="s">
        <v>1247</v>
      </c>
    </row>
    <row r="10" spans="1:32" ht="12">
      <c r="A10" s="18"/>
      <c r="B10" s="18"/>
      <c r="C10" s="18"/>
      <c r="D10" s="18"/>
      <c r="F10" s="85" t="s">
        <v>1247</v>
      </c>
      <c r="G10" s="86" t="s">
        <v>1817</v>
      </c>
      <c r="H10" s="87" t="s">
        <v>1818</v>
      </c>
      <c r="I10" s="87" t="s">
        <v>1655</v>
      </c>
      <c r="J10" s="87" t="s">
        <v>1656</v>
      </c>
      <c r="K10" s="85">
        <v>48</v>
      </c>
      <c r="L10" s="85">
        <v>4</v>
      </c>
      <c r="M10" s="18"/>
      <c r="N10" s="87">
        <v>5</v>
      </c>
      <c r="O10" s="87" t="s">
        <v>1976</v>
      </c>
      <c r="P10" s="87" t="s">
        <v>1977</v>
      </c>
      <c r="Q10" s="87" t="s">
        <v>1247</v>
      </c>
      <c r="R10" s="18"/>
      <c r="S10" s="18"/>
      <c r="T10" s="18"/>
      <c r="U10" s="18"/>
      <c r="V10" s="18"/>
      <c r="W10" s="18"/>
      <c r="X10" s="87">
        <v>5</v>
      </c>
      <c r="Y10" s="769" t="s">
        <v>1976</v>
      </c>
      <c r="Z10" s="87" t="s">
        <v>1977</v>
      </c>
      <c r="AA10" s="87" t="s">
        <v>1247</v>
      </c>
      <c r="AB10" s="18"/>
      <c r="AC10" s="87">
        <v>5</v>
      </c>
      <c r="AD10" s="87" t="s">
        <v>1709</v>
      </c>
      <c r="AE10" s="87" t="s">
        <v>1710</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1997</v>
      </c>
      <c r="P11" s="87" t="s">
        <v>1998</v>
      </c>
      <c r="Q11" s="87" t="s">
        <v>1247</v>
      </c>
      <c r="R11" s="18"/>
      <c r="S11" s="18"/>
      <c r="T11" s="18"/>
      <c r="U11" s="18"/>
      <c r="V11" s="18"/>
      <c r="W11" s="18"/>
      <c r="X11" s="87">
        <v>6</v>
      </c>
      <c r="Y11" s="769" t="s">
        <v>1997</v>
      </c>
      <c r="Z11" s="87" t="s">
        <v>1998</v>
      </c>
      <c r="AA11" s="87" t="s">
        <v>1247</v>
      </c>
      <c r="AB11" s="18"/>
      <c r="AC11" s="87">
        <v>6</v>
      </c>
      <c r="AD11" s="87" t="s">
        <v>1712</v>
      </c>
      <c r="AE11" s="87" t="s">
        <v>1713</v>
      </c>
      <c r="AF11" s="87" t="s">
        <v>1247</v>
      </c>
    </row>
    <row r="12" spans="1:32" ht="12">
      <c r="A12" s="18"/>
      <c r="B12" s="18"/>
      <c r="C12" s="18"/>
      <c r="D12" s="18"/>
      <c r="F12" s="85" t="s">
        <v>1636</v>
      </c>
      <c r="G12" s="86" t="s">
        <v>1817</v>
      </c>
      <c r="H12" s="87"/>
      <c r="I12" s="87" t="s">
        <v>1817</v>
      </c>
      <c r="J12" s="87"/>
      <c r="K12" s="85" t="s">
        <v>1244</v>
      </c>
      <c r="L12" s="85"/>
      <c r="M12" s="18"/>
      <c r="N12" s="87">
        <v>7</v>
      </c>
      <c r="O12" s="87" t="s">
        <v>2018</v>
      </c>
      <c r="P12" s="87" t="s">
        <v>2019</v>
      </c>
      <c r="Q12" s="87" t="s">
        <v>1247</v>
      </c>
      <c r="R12" s="18"/>
      <c r="S12" s="18"/>
      <c r="T12" s="18"/>
      <c r="U12" s="18"/>
      <c r="V12" s="18"/>
      <c r="W12" s="18"/>
      <c r="X12" s="87">
        <v>7</v>
      </c>
      <c r="Y12" s="769" t="s">
        <v>2018</v>
      </c>
      <c r="Z12" s="87" t="s">
        <v>2019</v>
      </c>
      <c r="AA12" s="87" t="s">
        <v>1247</v>
      </c>
      <c r="AB12" s="18"/>
      <c r="AC12" s="87">
        <v>7</v>
      </c>
      <c r="AD12" s="87" t="s">
        <v>1715</v>
      </c>
      <c r="AE12" s="87" t="s">
        <v>1716</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1676</v>
      </c>
      <c r="P13" s="87" t="s">
        <v>1677</v>
      </c>
      <c r="Q13" s="87" t="s">
        <v>1247</v>
      </c>
      <c r="R13" s="18"/>
      <c r="S13" s="18"/>
      <c r="T13" s="18"/>
      <c r="U13" s="18"/>
      <c r="V13" s="18"/>
      <c r="W13" s="18"/>
      <c r="X13" s="87">
        <v>8</v>
      </c>
      <c r="Y13" s="769" t="s">
        <v>1676</v>
      </c>
      <c r="Z13" s="87" t="s">
        <v>1677</v>
      </c>
      <c r="AA13" s="87" t="s">
        <v>1247</v>
      </c>
      <c r="AB13" s="18"/>
      <c r="AC13" s="87">
        <v>8</v>
      </c>
      <c r="AD13" s="87" t="s">
        <v>1718</v>
      </c>
      <c r="AE13" s="87" t="s">
        <v>1719</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1823</v>
      </c>
      <c r="P14" s="87" t="s">
        <v>1824</v>
      </c>
      <c r="Q14" s="87" t="s">
        <v>1247</v>
      </c>
      <c r="R14" s="18"/>
      <c r="S14" s="18"/>
      <c r="T14" s="18"/>
      <c r="U14" s="18"/>
      <c r="V14" s="18"/>
      <c r="W14" s="18"/>
      <c r="X14" s="87">
        <v>9</v>
      </c>
      <c r="Y14" s="769" t="s">
        <v>1823</v>
      </c>
      <c r="Z14" s="87" t="s">
        <v>1824</v>
      </c>
      <c r="AA14" s="87" t="s">
        <v>1247</v>
      </c>
      <c r="AB14" s="18"/>
      <c r="AC14" s="87">
        <v>9</v>
      </c>
      <c r="AD14" s="87" t="s">
        <v>1721</v>
      </c>
      <c r="AE14" s="87" t="s">
        <v>1722</v>
      </c>
      <c r="AF14" s="87" t="s">
        <v>1247</v>
      </c>
    </row>
    <row r="15" spans="1:32" ht="12">
      <c r="A15" s="18"/>
      <c r="B15" s="18"/>
      <c r="C15" s="18"/>
      <c r="D15" s="18"/>
      <c r="E15" s="18"/>
      <c r="F15" s="18"/>
      <c r="G15" s="18"/>
      <c r="H15" s="18"/>
      <c r="I15" s="18"/>
      <c r="J15" s="18"/>
      <c r="K15" s="18"/>
      <c r="L15" s="18"/>
      <c r="M15" s="18"/>
      <c r="N15" s="87">
        <v>10</v>
      </c>
      <c r="O15" s="87" t="s">
        <v>2073</v>
      </c>
      <c r="P15" s="87" t="s">
        <v>2074</v>
      </c>
      <c r="Q15" s="87" t="s">
        <v>1247</v>
      </c>
      <c r="R15" s="18"/>
      <c r="S15" s="18"/>
      <c r="T15" s="18"/>
      <c r="U15" s="18"/>
      <c r="V15" s="18"/>
      <c r="W15" s="18"/>
      <c r="X15" s="87">
        <v>10</v>
      </c>
      <c r="Y15" s="769" t="s">
        <v>2073</v>
      </c>
      <c r="Z15" s="87" t="s">
        <v>2074</v>
      </c>
      <c r="AA15" s="87" t="s">
        <v>1247</v>
      </c>
      <c r="AB15" s="18"/>
      <c r="AC15" s="87">
        <v>10</v>
      </c>
      <c r="AD15" s="87" t="s">
        <v>1724</v>
      </c>
      <c r="AE15" s="87" t="s">
        <v>1725</v>
      </c>
      <c r="AF15" s="87" t="s">
        <v>1247</v>
      </c>
    </row>
    <row r="16" spans="1:32" ht="12">
      <c r="A16" s="18"/>
      <c r="B16" s="18"/>
      <c r="C16" s="18"/>
      <c r="D16" s="18"/>
      <c r="E16" s="18"/>
      <c r="F16" s="18"/>
      <c r="G16" s="18"/>
      <c r="H16" s="18"/>
      <c r="I16" s="18"/>
      <c r="J16" s="18"/>
      <c r="K16" s="18"/>
      <c r="L16" s="18"/>
      <c r="M16" s="18"/>
      <c r="N16" s="87">
        <v>11</v>
      </c>
      <c r="O16" s="87" t="s">
        <v>1687</v>
      </c>
      <c r="P16" s="87" t="s">
        <v>1688</v>
      </c>
      <c r="Q16" s="87" t="s">
        <v>1247</v>
      </c>
      <c r="R16" s="18"/>
      <c r="S16" s="18"/>
      <c r="T16" s="18"/>
      <c r="U16" s="18"/>
      <c r="V16" s="18"/>
      <c r="W16" s="18"/>
      <c r="X16" s="87">
        <v>11</v>
      </c>
      <c r="Y16" s="769" t="s">
        <v>1687</v>
      </c>
      <c r="Z16" s="87" t="s">
        <v>1688</v>
      </c>
      <c r="AA16" s="87" t="s">
        <v>1247</v>
      </c>
      <c r="AB16" s="18"/>
      <c r="AC16" s="87">
        <v>11</v>
      </c>
      <c r="AD16" s="87" t="s">
        <v>1727</v>
      </c>
      <c r="AE16" s="87" t="s">
        <v>1728</v>
      </c>
      <c r="AF16" s="87" t="s">
        <v>1247</v>
      </c>
    </row>
    <row r="17" spans="1:32" ht="12">
      <c r="A17" s="18"/>
      <c r="B17" s="18"/>
      <c r="C17" s="18"/>
      <c r="D17" s="18"/>
      <c r="E17" s="18"/>
      <c r="F17" s="18"/>
      <c r="G17" s="18"/>
      <c r="H17" s="18"/>
      <c r="I17" s="18"/>
      <c r="J17" s="18"/>
      <c r="K17" s="18"/>
      <c r="L17" s="18"/>
      <c r="M17" s="18"/>
      <c r="N17" s="87">
        <v>12</v>
      </c>
      <c r="O17" s="87" t="s">
        <v>2111</v>
      </c>
      <c r="P17" s="87" t="s">
        <v>2112</v>
      </c>
      <c r="Q17" s="87" t="s">
        <v>1247</v>
      </c>
      <c r="R17" s="18"/>
      <c r="S17" s="18"/>
      <c r="T17" s="18"/>
      <c r="U17" s="18"/>
      <c r="V17" s="18"/>
      <c r="W17" s="18"/>
      <c r="X17" s="87">
        <v>12</v>
      </c>
      <c r="Y17" s="769" t="s">
        <v>2111</v>
      </c>
      <c r="Z17" s="87" t="s">
        <v>2112</v>
      </c>
      <c r="AA17" s="87" t="s">
        <v>1247</v>
      </c>
      <c r="AB17" s="18"/>
      <c r="AC17" s="87">
        <v>12</v>
      </c>
      <c r="AD17" s="87" t="s">
        <v>1730</v>
      </c>
      <c r="AE17" s="87" t="s">
        <v>1731</v>
      </c>
      <c r="AF17" s="87" t="s">
        <v>1247</v>
      </c>
    </row>
    <row r="18" spans="1:32" ht="12">
      <c r="A18" s="18"/>
      <c r="B18" s="18"/>
      <c r="C18" s="18"/>
      <c r="D18" s="18"/>
      <c r="E18" s="18"/>
      <c r="F18" s="18"/>
      <c r="G18" s="18"/>
      <c r="H18" s="18"/>
      <c r="I18" s="18"/>
      <c r="J18" s="18"/>
      <c r="K18" s="18"/>
      <c r="L18" s="18"/>
      <c r="M18" s="18"/>
      <c r="N18" s="87">
        <v>13</v>
      </c>
      <c r="O18" s="87" t="s">
        <v>1700</v>
      </c>
      <c r="P18" s="87" t="s">
        <v>1701</v>
      </c>
      <c r="Q18" s="87" t="s">
        <v>1247</v>
      </c>
      <c r="R18" s="18"/>
      <c r="S18" s="18"/>
      <c r="T18" s="18"/>
      <c r="U18" s="18"/>
      <c r="V18" s="18"/>
      <c r="W18" s="18"/>
      <c r="X18" s="87">
        <v>13</v>
      </c>
      <c r="Y18" s="769" t="s">
        <v>1700</v>
      </c>
      <c r="Z18" s="87" t="s">
        <v>1701</v>
      </c>
      <c r="AA18" s="87" t="s">
        <v>1247</v>
      </c>
      <c r="AB18" s="18"/>
      <c r="AC18" s="87">
        <v>13</v>
      </c>
      <c r="AD18" s="87" t="s">
        <v>1691</v>
      </c>
      <c r="AE18" s="87" t="s">
        <v>1692</v>
      </c>
      <c r="AF18" s="87" t="s">
        <v>1247</v>
      </c>
    </row>
    <row r="19" spans="1:32" ht="12">
      <c r="A19" s="18"/>
      <c r="B19" s="18"/>
      <c r="C19" s="18"/>
      <c r="D19" s="18"/>
      <c r="E19" s="18"/>
      <c r="F19" s="18"/>
      <c r="G19" s="18"/>
      <c r="H19" s="18"/>
      <c r="I19" s="18"/>
      <c r="J19" s="18"/>
      <c r="K19" s="18"/>
      <c r="L19" s="18"/>
      <c r="M19" s="18"/>
      <c r="N19" s="87">
        <v>14</v>
      </c>
      <c r="O19" s="87" t="s">
        <v>2149</v>
      </c>
      <c r="P19" s="87" t="s">
        <v>2150</v>
      </c>
      <c r="Q19" s="87" t="s">
        <v>1247</v>
      </c>
      <c r="R19" s="18"/>
      <c r="S19" s="18"/>
      <c r="T19" s="18"/>
      <c r="U19" s="18"/>
      <c r="V19" s="18"/>
      <c r="W19" s="18"/>
      <c r="X19" s="87">
        <v>14</v>
      </c>
      <c r="Y19" s="769" t="s">
        <v>2149</v>
      </c>
      <c r="Z19" s="87" t="s">
        <v>2150</v>
      </c>
      <c r="AA19" s="87" t="s">
        <v>1247</v>
      </c>
      <c r="AB19" s="18"/>
      <c r="AC19" s="87">
        <v>14</v>
      </c>
      <c r="AD19" s="87" t="s">
        <v>1733</v>
      </c>
      <c r="AE19" s="87" t="s">
        <v>1734</v>
      </c>
      <c r="AF19" s="87" t="s">
        <v>1247</v>
      </c>
    </row>
    <row r="20" spans="1:32" ht="12">
      <c r="A20" s="18"/>
      <c r="B20" s="18"/>
      <c r="C20" s="18"/>
      <c r="D20" s="18"/>
      <c r="E20" s="18"/>
      <c r="F20" s="18"/>
      <c r="G20" s="18"/>
      <c r="H20" s="18"/>
      <c r="I20" s="18"/>
      <c r="J20" s="18"/>
      <c r="K20" s="18"/>
      <c r="L20" s="18"/>
      <c r="M20" s="18"/>
      <c r="N20" s="87">
        <v>15</v>
      </c>
      <c r="O20" s="87" t="s">
        <v>2170</v>
      </c>
      <c r="P20" s="87" t="s">
        <v>2171</v>
      </c>
      <c r="Q20" s="87" t="s">
        <v>1247</v>
      </c>
      <c r="R20" s="18"/>
      <c r="S20" s="18"/>
      <c r="T20" s="18"/>
      <c r="U20" s="18"/>
      <c r="V20" s="18"/>
      <c r="W20" s="18"/>
      <c r="X20" s="87">
        <v>15</v>
      </c>
      <c r="Y20" s="769" t="s">
        <v>2170</v>
      </c>
      <c r="Z20" s="87" t="s">
        <v>2171</v>
      </c>
      <c r="AA20" s="87" t="s">
        <v>1247</v>
      </c>
      <c r="AB20" s="18"/>
      <c r="AC20" s="87">
        <v>15</v>
      </c>
      <c r="AD20" s="87" t="s">
        <v>1736</v>
      </c>
      <c r="AE20" s="87" t="s">
        <v>1737</v>
      </c>
      <c r="AF20" s="87" t="s">
        <v>1247</v>
      </c>
    </row>
    <row r="21" spans="1:32" ht="12">
      <c r="A21" s="18"/>
      <c r="B21" s="18"/>
      <c r="C21" s="18"/>
      <c r="D21" s="18"/>
      <c r="E21" s="18"/>
      <c r="F21" s="18"/>
      <c r="G21" s="18"/>
      <c r="H21" s="18"/>
      <c r="I21" s="18"/>
      <c r="J21" s="18"/>
      <c r="K21" s="18"/>
      <c r="L21" s="18"/>
      <c r="M21" s="18"/>
      <c r="N21" s="87">
        <v>16</v>
      </c>
      <c r="O21" s="87" t="s">
        <v>2191</v>
      </c>
      <c r="P21" s="87" t="s">
        <v>2192</v>
      </c>
      <c r="Q21" s="87" t="s">
        <v>1247</v>
      </c>
      <c r="R21" s="18"/>
      <c r="S21" s="18"/>
      <c r="T21" s="18"/>
      <c r="U21" s="18"/>
      <c r="V21" s="18"/>
      <c r="W21" s="18"/>
      <c r="X21" s="87">
        <v>16</v>
      </c>
      <c r="Y21" s="769" t="s">
        <v>2191</v>
      </c>
      <c r="Z21" s="87" t="s">
        <v>2192</v>
      </c>
      <c r="AA21" s="87" t="s">
        <v>1247</v>
      </c>
      <c r="AB21" s="18"/>
      <c r="AC21" s="87">
        <v>16</v>
      </c>
      <c r="AD21" s="87" t="s">
        <v>1739</v>
      </c>
      <c r="AE21" s="87" t="s">
        <v>1740</v>
      </c>
      <c r="AF21" s="87" t="s">
        <v>1247</v>
      </c>
    </row>
    <row r="22" spans="1:32" ht="12">
      <c r="A22" s="18"/>
      <c r="B22" s="18"/>
      <c r="C22" s="18"/>
      <c r="D22" s="18"/>
      <c r="E22" s="18"/>
      <c r="F22" s="18"/>
      <c r="G22" s="18"/>
      <c r="H22" s="18"/>
      <c r="I22" s="18"/>
      <c r="J22" s="18"/>
      <c r="K22" s="18"/>
      <c r="L22" s="18"/>
      <c r="M22" s="18"/>
      <c r="N22" s="87">
        <v>17</v>
      </c>
      <c r="O22" s="87" t="s">
        <v>2212</v>
      </c>
      <c r="P22" s="87" t="s">
        <v>2213</v>
      </c>
      <c r="Q22" s="87" t="s">
        <v>1247</v>
      </c>
      <c r="R22" s="18"/>
      <c r="S22" s="18"/>
      <c r="T22" s="18"/>
      <c r="U22" s="18"/>
      <c r="V22" s="18"/>
      <c r="W22" s="18"/>
      <c r="X22" s="87">
        <v>17</v>
      </c>
      <c r="Y22" s="769" t="s">
        <v>2212</v>
      </c>
      <c r="Z22" s="87" t="s">
        <v>2213</v>
      </c>
      <c r="AA22" s="87" t="s">
        <v>1247</v>
      </c>
      <c r="AB22" s="18"/>
      <c r="AC22" s="87">
        <v>17</v>
      </c>
      <c r="AD22" s="87" t="s">
        <v>1695</v>
      </c>
      <c r="AE22" s="87" t="s">
        <v>1696</v>
      </c>
      <c r="AF22" s="87" t="s">
        <v>1247</v>
      </c>
    </row>
    <row r="23" spans="1:32" ht="12">
      <c r="A23" s="18"/>
      <c r="B23" s="18"/>
      <c r="C23" s="18"/>
      <c r="D23" s="18"/>
      <c r="E23" s="18"/>
      <c r="F23" s="18"/>
      <c r="G23" s="18"/>
      <c r="H23" s="18"/>
      <c r="I23" s="18"/>
      <c r="J23" s="18"/>
      <c r="K23" s="18"/>
      <c r="L23" s="18"/>
      <c r="M23" s="18"/>
      <c r="N23" s="87">
        <v>18</v>
      </c>
      <c r="O23" s="87" t="s">
        <v>2233</v>
      </c>
      <c r="P23" s="87" t="s">
        <v>2234</v>
      </c>
      <c r="Q23" s="87" t="s">
        <v>1247</v>
      </c>
      <c r="R23" s="18"/>
      <c r="S23" s="18"/>
      <c r="T23" s="18"/>
      <c r="U23" s="18"/>
      <c r="V23" s="18"/>
      <c r="W23" s="18"/>
      <c r="X23" s="87">
        <v>18</v>
      </c>
      <c r="Y23" s="769" t="s">
        <v>2233</v>
      </c>
      <c r="Z23" s="87" t="s">
        <v>2234</v>
      </c>
      <c r="AA23" s="87" t="s">
        <v>1247</v>
      </c>
      <c r="AB23" s="18"/>
      <c r="AC23" s="87">
        <v>18</v>
      </c>
      <c r="AD23" s="87" t="s">
        <v>1742</v>
      </c>
      <c r="AE23" s="87" t="s">
        <v>1743</v>
      </c>
      <c r="AF23" s="87" t="s">
        <v>1247</v>
      </c>
    </row>
    <row r="24" spans="1:32" ht="12">
      <c r="A24" s="18"/>
      <c r="B24" s="18"/>
      <c r="C24" s="18"/>
      <c r="D24" s="18"/>
      <c r="E24" s="18"/>
      <c r="F24" s="18"/>
      <c r="G24" s="18"/>
      <c r="H24" s="18"/>
      <c r="I24" s="18"/>
      <c r="J24" s="18"/>
      <c r="K24" s="18"/>
      <c r="L24" s="18"/>
      <c r="M24" s="18"/>
      <c r="N24" s="87">
        <v>19</v>
      </c>
      <c r="O24" s="87" t="s">
        <v>2254</v>
      </c>
      <c r="P24" s="87" t="s">
        <v>2255</v>
      </c>
      <c r="Q24" s="87" t="s">
        <v>1247</v>
      </c>
      <c r="R24" s="18"/>
      <c r="S24" s="18"/>
      <c r="T24" s="18"/>
      <c r="U24" s="18"/>
      <c r="V24" s="18"/>
      <c r="W24" s="18"/>
      <c r="X24" s="87">
        <v>19</v>
      </c>
      <c r="Y24" s="769" t="s">
        <v>2254</v>
      </c>
      <c r="Z24" s="87" t="s">
        <v>2255</v>
      </c>
      <c r="AA24" s="87" t="s">
        <v>1247</v>
      </c>
      <c r="AB24" s="18"/>
      <c r="AC24" s="87">
        <v>19</v>
      </c>
      <c r="AD24" s="87" t="s">
        <v>1745</v>
      </c>
      <c r="AE24" s="87" t="s">
        <v>1746</v>
      </c>
      <c r="AF24" s="87" t="s">
        <v>1247</v>
      </c>
    </row>
    <row r="25" spans="1:32" ht="12">
      <c r="A25" s="18"/>
      <c r="B25" s="18"/>
      <c r="C25" s="18"/>
      <c r="D25" s="18"/>
      <c r="E25" s="18"/>
      <c r="F25" s="18"/>
      <c r="G25" s="18"/>
      <c r="H25" s="18"/>
      <c r="I25" s="18"/>
      <c r="J25" s="18"/>
      <c r="K25" s="18"/>
      <c r="L25" s="18"/>
      <c r="M25" s="18"/>
      <c r="N25" s="87">
        <v>20</v>
      </c>
      <c r="O25" s="87" t="s">
        <v>2275</v>
      </c>
      <c r="P25" s="87" t="s">
        <v>2276</v>
      </c>
      <c r="Q25" s="87" t="s">
        <v>1247</v>
      </c>
      <c r="R25" s="18"/>
      <c r="S25" s="18"/>
      <c r="T25" s="18"/>
      <c r="U25" s="18"/>
      <c r="V25" s="18"/>
      <c r="W25" s="18"/>
      <c r="X25" s="87">
        <v>20</v>
      </c>
      <c r="Y25" s="769" t="s">
        <v>2275</v>
      </c>
      <c r="Z25" s="87" t="s">
        <v>2276</v>
      </c>
      <c r="AA25" s="87" t="s">
        <v>1247</v>
      </c>
      <c r="AB25" s="18"/>
      <c r="AC25" s="87">
        <v>20</v>
      </c>
      <c r="AD25" s="87" t="s">
        <v>1748</v>
      </c>
      <c r="AE25" s="87" t="s">
        <v>1749</v>
      </c>
      <c r="AF25" s="87" t="s">
        <v>1247</v>
      </c>
    </row>
    <row r="26" spans="1:32" ht="12">
      <c r="A26" s="18"/>
      <c r="B26" s="18"/>
      <c r="C26" s="18"/>
      <c r="D26" s="18"/>
      <c r="E26" s="18"/>
      <c r="F26" s="18"/>
      <c r="G26" s="18"/>
      <c r="H26" s="18"/>
      <c r="I26" s="18"/>
      <c r="J26" s="18"/>
      <c r="K26" s="18"/>
      <c r="L26" s="18"/>
      <c r="M26" s="18"/>
      <c r="N26" s="87">
        <v>21</v>
      </c>
      <c r="O26" s="87" t="s">
        <v>1680</v>
      </c>
      <c r="P26" s="87" t="s">
        <v>1681</v>
      </c>
      <c r="Q26" s="87" t="s">
        <v>1247</v>
      </c>
      <c r="R26" s="18"/>
      <c r="S26" s="18"/>
      <c r="T26" s="18"/>
      <c r="U26" s="18"/>
      <c r="V26" s="18"/>
      <c r="W26" s="18"/>
      <c r="X26" s="87">
        <v>21</v>
      </c>
      <c r="Y26" s="769" t="s">
        <v>1680</v>
      </c>
      <c r="Z26" s="87" t="s">
        <v>1681</v>
      </c>
      <c r="AA26" s="87" t="s">
        <v>1247</v>
      </c>
      <c r="AB26" s="18"/>
      <c r="AC26" s="87">
        <v>21</v>
      </c>
      <c r="AD26" s="87" t="s">
        <v>1751</v>
      </c>
      <c r="AE26" s="87" t="s">
        <v>1752</v>
      </c>
      <c r="AF26" s="87" t="s">
        <v>1247</v>
      </c>
    </row>
    <row r="27" spans="1:32" ht="12">
      <c r="A27" s="18"/>
      <c r="B27" s="18"/>
      <c r="C27" s="18"/>
      <c r="D27" s="18"/>
      <c r="E27" s="18"/>
      <c r="F27" s="18"/>
      <c r="G27" s="18"/>
      <c r="H27" s="18"/>
      <c r="I27" s="18"/>
      <c r="J27" s="18"/>
      <c r="K27" s="18"/>
      <c r="L27" s="18"/>
      <c r="M27" s="18"/>
      <c r="N27" s="87">
        <v>22</v>
      </c>
      <c r="O27" s="87" t="s">
        <v>1817</v>
      </c>
      <c r="P27" s="87" t="s">
        <v>1818</v>
      </c>
      <c r="Q27" s="87" t="s">
        <v>1247</v>
      </c>
      <c r="R27" s="18"/>
      <c r="S27" s="18"/>
      <c r="T27" s="18"/>
      <c r="U27" s="18"/>
      <c r="V27" s="18"/>
      <c r="W27" s="18"/>
      <c r="X27" s="87">
        <v>22</v>
      </c>
      <c r="Y27" s="769" t="s">
        <v>1817</v>
      </c>
      <c r="Z27" s="87" t="s">
        <v>1818</v>
      </c>
      <c r="AA27" s="87" t="s">
        <v>1247</v>
      </c>
      <c r="AB27" s="18"/>
      <c r="AC27" s="87">
        <v>22</v>
      </c>
      <c r="AD27" s="87" t="s">
        <v>1754</v>
      </c>
      <c r="AE27" s="87" t="s">
        <v>1755</v>
      </c>
      <c r="AF27" s="87" t="s">
        <v>1247</v>
      </c>
    </row>
    <row r="28" spans="1:32" ht="12">
      <c r="A28" s="18"/>
      <c r="B28" s="18"/>
      <c r="C28" s="18"/>
      <c r="D28" s="18"/>
      <c r="E28" s="18"/>
      <c r="F28" s="18"/>
      <c r="G28" s="18"/>
      <c r="H28" s="18"/>
      <c r="I28" s="18"/>
      <c r="J28" s="18"/>
      <c r="K28" s="18"/>
      <c r="L28" s="18"/>
      <c r="M28" s="18"/>
      <c r="N28" s="87">
        <v>23</v>
      </c>
      <c r="O28" s="87" t="s">
        <v>2330</v>
      </c>
      <c r="P28" s="87" t="s">
        <v>2331</v>
      </c>
      <c r="Q28" s="87" t="s">
        <v>1247</v>
      </c>
      <c r="R28" s="18"/>
      <c r="S28" s="18"/>
      <c r="T28" s="18"/>
      <c r="U28" s="18"/>
      <c r="V28" s="18"/>
      <c r="W28" s="18"/>
      <c r="X28" s="87">
        <v>23</v>
      </c>
      <c r="Y28" s="769" t="s">
        <v>2330</v>
      </c>
      <c r="Z28" s="87" t="s">
        <v>2331</v>
      </c>
      <c r="AA28" s="87" t="s">
        <v>1247</v>
      </c>
      <c r="AB28" s="18"/>
      <c r="AC28" s="87">
        <v>23</v>
      </c>
      <c r="AD28" s="87" t="s">
        <v>1757</v>
      </c>
      <c r="AE28" s="87" t="s">
        <v>1758</v>
      </c>
      <c r="AF28" s="87" t="s">
        <v>1247</v>
      </c>
    </row>
    <row r="29" spans="1:32" ht="12">
      <c r="A29" s="18"/>
      <c r="B29" s="18"/>
      <c r="C29" s="18"/>
      <c r="D29" s="18"/>
      <c r="E29" s="18"/>
      <c r="F29" s="18"/>
      <c r="G29" s="18"/>
      <c r="H29" s="18"/>
      <c r="I29" s="18"/>
      <c r="J29" s="18"/>
      <c r="K29" s="18"/>
      <c r="L29" s="18"/>
      <c r="M29" s="18"/>
      <c r="N29" s="87">
        <v>24</v>
      </c>
      <c r="O29" s="87" t="s">
        <v>2351</v>
      </c>
      <c r="P29" s="87" t="s">
        <v>2352</v>
      </c>
      <c r="Q29" s="87" t="s">
        <v>1247</v>
      </c>
      <c r="R29" s="18"/>
      <c r="S29" s="18"/>
      <c r="T29" s="18"/>
      <c r="U29" s="18"/>
      <c r="V29" s="18"/>
      <c r="W29" s="18"/>
      <c r="X29" s="87">
        <v>24</v>
      </c>
      <c r="Y29" s="769" t="s">
        <v>2351</v>
      </c>
      <c r="Z29" s="87" t="s">
        <v>2352</v>
      </c>
      <c r="AA29" s="87" t="s">
        <v>1247</v>
      </c>
      <c r="AB29" s="18"/>
      <c r="AC29" s="87">
        <v>24</v>
      </c>
      <c r="AD29" s="87" t="s">
        <v>1760</v>
      </c>
      <c r="AE29" s="87" t="s">
        <v>1761</v>
      </c>
      <c r="AF29" s="87" t="s">
        <v>1247</v>
      </c>
    </row>
    <row r="30" spans="1:32" ht="12">
      <c r="A30" s="18"/>
      <c r="B30" s="18"/>
      <c r="C30" s="18"/>
      <c r="D30" s="18"/>
      <c r="E30" s="18"/>
      <c r="F30" s="18"/>
      <c r="G30" s="18"/>
      <c r="H30" s="18"/>
      <c r="I30" s="18"/>
      <c r="J30" s="18"/>
      <c r="K30" s="18"/>
      <c r="L30" s="18"/>
      <c r="M30" s="18"/>
      <c r="N30" s="87">
        <v>25</v>
      </c>
      <c r="O30" s="87" t="s">
        <v>1684</v>
      </c>
      <c r="P30" s="87" t="s">
        <v>1685</v>
      </c>
      <c r="Q30" s="87" t="s">
        <v>1247</v>
      </c>
      <c r="R30" s="18"/>
      <c r="S30" s="18"/>
      <c r="T30" s="18"/>
      <c r="U30" s="18"/>
      <c r="V30" s="18"/>
      <c r="W30" s="18"/>
      <c r="X30" s="87">
        <v>25</v>
      </c>
      <c r="Y30" s="769" t="s">
        <v>1684</v>
      </c>
      <c r="Z30" s="87" t="s">
        <v>1685</v>
      </c>
      <c r="AA30" s="87" t="s">
        <v>1247</v>
      </c>
      <c r="AB30" s="18"/>
      <c r="AC30" s="87">
        <v>25</v>
      </c>
      <c r="AD30" s="87" t="s">
        <v>1763</v>
      </c>
      <c r="AE30" s="87" t="s">
        <v>1764</v>
      </c>
      <c r="AF30" s="87" t="s">
        <v>1247</v>
      </c>
    </row>
    <row r="31" spans="1:32" ht="12">
      <c r="A31" s="18"/>
      <c r="B31" s="18"/>
      <c r="C31" s="18"/>
      <c r="D31" s="18"/>
      <c r="E31" s="18"/>
      <c r="F31" s="18"/>
      <c r="G31" s="18"/>
      <c r="H31" s="18"/>
      <c r="I31" s="18"/>
      <c r="J31" s="18"/>
      <c r="K31" s="18"/>
      <c r="L31" s="18"/>
      <c r="M31" s="18"/>
      <c r="N31" s="87">
        <v>26</v>
      </c>
      <c r="O31" s="87" t="s">
        <v>1709</v>
      </c>
      <c r="P31" s="87" t="s">
        <v>1710</v>
      </c>
      <c r="Q31" s="87" t="s">
        <v>1247</v>
      </c>
      <c r="R31" s="18"/>
      <c r="S31" s="18"/>
      <c r="T31" s="18"/>
      <c r="U31" s="18"/>
      <c r="V31" s="18"/>
      <c r="W31" s="18"/>
      <c r="X31" s="87">
        <v>26</v>
      </c>
      <c r="Y31" s="769" t="s">
        <v>1709</v>
      </c>
      <c r="Z31" s="87" t="s">
        <v>1710</v>
      </c>
      <c r="AA31" s="87" t="s">
        <v>1247</v>
      </c>
      <c r="AB31" s="18"/>
      <c r="AC31" s="87">
        <v>26</v>
      </c>
      <c r="AD31" s="87" t="s">
        <v>1766</v>
      </c>
      <c r="AE31" s="87" t="s">
        <v>1767</v>
      </c>
      <c r="AF31" s="87" t="s">
        <v>1247</v>
      </c>
    </row>
    <row r="32" spans="1:32" ht="12">
      <c r="A32" s="18"/>
      <c r="B32" s="18"/>
      <c r="C32" s="18"/>
      <c r="D32" s="18"/>
      <c r="E32" s="18"/>
      <c r="F32" s="18"/>
      <c r="G32" s="18"/>
      <c r="H32" s="18"/>
      <c r="I32" s="18"/>
      <c r="J32" s="18"/>
      <c r="K32" s="18"/>
      <c r="L32" s="18"/>
      <c r="M32" s="18"/>
      <c r="N32" s="87">
        <v>27</v>
      </c>
      <c r="O32" s="87" t="s">
        <v>2406</v>
      </c>
      <c r="P32" s="87" t="s">
        <v>2407</v>
      </c>
      <c r="Q32" s="87" t="s">
        <v>1247</v>
      </c>
      <c r="R32" s="18"/>
      <c r="S32" s="18"/>
      <c r="T32" s="18"/>
      <c r="U32" s="18"/>
      <c r="V32" s="18"/>
      <c r="W32" s="18"/>
      <c r="X32" s="87">
        <v>27</v>
      </c>
      <c r="Y32" s="769" t="s">
        <v>2406</v>
      </c>
      <c r="Z32" s="87" t="s">
        <v>2407</v>
      </c>
      <c r="AA32" s="87" t="s">
        <v>1247</v>
      </c>
      <c r="AB32" s="18"/>
      <c r="AC32" s="87">
        <v>27</v>
      </c>
      <c r="AD32" s="87" t="s">
        <v>1769</v>
      </c>
      <c r="AE32" s="87" t="s">
        <v>1770</v>
      </c>
      <c r="AF32" s="87" t="s">
        <v>1247</v>
      </c>
    </row>
    <row r="33" spans="1:32" ht="12">
      <c r="A33" s="18"/>
      <c r="B33" s="18"/>
      <c r="C33" s="18"/>
      <c r="D33" s="18"/>
      <c r="E33" s="18"/>
      <c r="F33" s="18"/>
      <c r="G33" s="18"/>
      <c r="H33" s="18"/>
      <c r="I33" s="18"/>
      <c r="J33" s="18"/>
      <c r="K33" s="18"/>
      <c r="L33" s="18"/>
      <c r="M33" s="18"/>
      <c r="N33" s="87">
        <v>28</v>
      </c>
      <c r="O33" s="87" t="s">
        <v>2427</v>
      </c>
      <c r="P33" s="87" t="s">
        <v>2428</v>
      </c>
      <c r="Q33" s="87" t="s">
        <v>1247</v>
      </c>
      <c r="R33" s="18"/>
      <c r="S33" s="18"/>
      <c r="T33" s="18"/>
      <c r="U33" s="18"/>
      <c r="V33" s="18"/>
      <c r="W33" s="18"/>
      <c r="X33" s="87">
        <v>28</v>
      </c>
      <c r="Y33" s="769" t="s">
        <v>2427</v>
      </c>
      <c r="Z33" s="87" t="s">
        <v>2428</v>
      </c>
      <c r="AA33" s="87" t="s">
        <v>1247</v>
      </c>
      <c r="AB33" s="18"/>
      <c r="AC33" s="87">
        <v>28</v>
      </c>
      <c r="AD33" s="87" t="s">
        <v>1772</v>
      </c>
      <c r="AE33" s="87" t="s">
        <v>1773</v>
      </c>
      <c r="AF33" s="87" t="s">
        <v>1247</v>
      </c>
    </row>
    <row r="34" spans="1:32" ht="12">
      <c r="A34" s="18"/>
      <c r="B34" s="18"/>
      <c r="C34" s="18"/>
      <c r="D34" s="18"/>
      <c r="E34" s="18"/>
      <c r="F34" s="18"/>
      <c r="G34" s="18"/>
      <c r="H34" s="18"/>
      <c r="I34" s="18"/>
      <c r="J34" s="18"/>
      <c r="K34" s="18"/>
      <c r="L34" s="18"/>
      <c r="M34" s="18"/>
      <c r="N34" s="87">
        <v>29</v>
      </c>
      <c r="O34" s="87" t="s">
        <v>2448</v>
      </c>
      <c r="P34" s="87" t="s">
        <v>2449</v>
      </c>
      <c r="Q34" s="87" t="s">
        <v>1247</v>
      </c>
      <c r="R34" s="18"/>
      <c r="S34" s="18"/>
      <c r="T34" s="18"/>
      <c r="U34" s="18"/>
      <c r="V34" s="18"/>
      <c r="W34" s="18"/>
      <c r="X34" s="87">
        <v>29</v>
      </c>
      <c r="Y34" s="769" t="s">
        <v>2448</v>
      </c>
      <c r="Z34" s="87" t="s">
        <v>2449</v>
      </c>
      <c r="AA34" s="87" t="s">
        <v>1247</v>
      </c>
      <c r="AB34" s="18"/>
      <c r="AC34" s="87">
        <v>29</v>
      </c>
      <c r="AD34" s="87" t="s">
        <v>1775</v>
      </c>
      <c r="AE34" s="87" t="s">
        <v>1776</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1778</v>
      </c>
      <c r="AE35" s="87" t="s">
        <v>1779</v>
      </c>
      <c r="AF35" s="87" t="s">
        <v>1247</v>
      </c>
    </row>
    <row r="36" spans="1:32" ht="12">
      <c r="A36" s="18"/>
      <c r="B36" s="18"/>
      <c r="C36" s="18"/>
      <c r="D36" s="18"/>
      <c r="E36" s="18"/>
      <c r="F36" s="18"/>
      <c r="G36" s="18"/>
      <c r="H36" s="18"/>
      <c r="I36" s="18"/>
      <c r="J36" s="18"/>
      <c r="K36" s="18"/>
      <c r="L36" s="18"/>
      <c r="M36" s="18"/>
      <c r="N36" s="87">
        <v>31</v>
      </c>
      <c r="O36" s="87" t="s">
        <v>1655</v>
      </c>
      <c r="P36" s="87" t="s">
        <v>1656</v>
      </c>
      <c r="Q36" s="87" t="s">
        <v>1245</v>
      </c>
      <c r="R36" s="18"/>
      <c r="S36" s="18"/>
      <c r="T36" s="18"/>
      <c r="U36" s="18"/>
      <c r="V36" s="18"/>
      <c r="W36" s="18"/>
      <c r="X36" s="87">
        <v>31</v>
      </c>
      <c r="Y36" s="769">
        <v>0</v>
      </c>
      <c r="Z36" s="87">
        <v>0</v>
      </c>
      <c r="AA36" s="87">
        <v>0</v>
      </c>
      <c r="AB36" s="18"/>
      <c r="AC36" s="87">
        <v>31</v>
      </c>
      <c r="AD36" s="87" t="s">
        <v>1781</v>
      </c>
      <c r="AE36" s="87" t="s">
        <v>1782</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1784</v>
      </c>
      <c r="AE37" s="87" t="s">
        <v>1785</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1787</v>
      </c>
      <c r="AE38" s="87" t="s">
        <v>1788</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1790</v>
      </c>
      <c r="AE39" s="87" t="s">
        <v>1791</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1793</v>
      </c>
      <c r="AE40" s="87" t="s">
        <v>1794</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1796</v>
      </c>
      <c r="AE41" s="87" t="s">
        <v>1797</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1799</v>
      </c>
      <c r="AE42" s="87" t="s">
        <v>1800</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1802</v>
      </c>
      <c r="AE43" s="87" t="s">
        <v>1803</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1805</v>
      </c>
      <c r="AE44" s="87" t="s">
        <v>1806</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1808</v>
      </c>
      <c r="AE45" s="87" t="s">
        <v>1809</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1811</v>
      </c>
      <c r="AE46" s="87" t="s">
        <v>1812</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1814</v>
      </c>
      <c r="AE47" s="87" t="s">
        <v>1815</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1817</v>
      </c>
      <c r="AE48" s="87" t="s">
        <v>1818</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1820</v>
      </c>
      <c r="AE49" s="87" t="s">
        <v>1821</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1823</v>
      </c>
      <c r="AE50" s="87" t="s">
        <v>1824</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t="s">
        <v>1826</v>
      </c>
      <c r="AE51" s="87" t="s">
        <v>1827</v>
      </c>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t="s">
        <v>1829</v>
      </c>
      <c r="AE52" s="87" t="s">
        <v>1830</v>
      </c>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t="s">
        <v>1832</v>
      </c>
      <c r="AE53" s="87" t="s">
        <v>1833</v>
      </c>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t="s">
        <v>1835</v>
      </c>
      <c r="AE54" s="87" t="s">
        <v>1836</v>
      </c>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t="s">
        <v>1838</v>
      </c>
      <c r="AE55" s="87" t="s">
        <v>1839</v>
      </c>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t="s">
        <v>1841</v>
      </c>
      <c r="AE56" s="87" t="s">
        <v>1842</v>
      </c>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01</v>
      </c>
      <c r="I4" s="80" t="str">
        <f>HLOOKUP(I3,比較地域マスタ!$E$5:$L$6,2,0)</f>
        <v>北海道</v>
      </c>
      <c r="J4" s="80" t="str">
        <f>HLOOKUP(J3,比較地域マスタ!$E$5:$L$6,2,0)</f>
        <v>広尾町</v>
      </c>
      <c r="K4" s="80" t="str">
        <f>HLOOKUP(K3,比較地域マスタ!$E$5:$L$6,2,0)</f>
        <v>01642</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2024-03-14T13:05:24Z</dcterms:created>
  <dcterms:modified xsi:type="dcterms:W3CDTF">2024-03-14T13:05:25Z</dcterms:modified>
  <cp:category/>
  <cp:contentStatus/>
</cp:coreProperties>
</file>