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90DA867-C113-4317-BDBE-76C4D96FFB9C}"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<sst xmlns="http://schemas.openxmlformats.org/spreadsheetml/2006/main" count="24485" uniqueCount="2444">
  <si>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</si>
  <si>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</si>
  <si>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</si>
  <si>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</si>
  <si>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</si>
  <si>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</si>
  <si>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</si>
  <si>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</si>
  <si>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</si>
  <si>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</si>
  <si>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</si>
  <si>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</si>
  <si>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</si>
  <si>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</si>
  <si>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</si>
  <si>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</si>
  <si>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</si>
  <si>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</si>
  <si>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</si>
  <si>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</si>
  <si>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</si>
  <si>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</si>
  <si>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</si>
  <si>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</si>
  <si>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</si>
  <si>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</si>
  <si>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</si>
  <si>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</si>
  <si>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</si>
  <si>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</si>
  <si>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</si>
  <si>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</si>
  <si>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</si>
  <si>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</si>
  <si>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</si>
  <si>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</si>
  <si>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</si>
  <si>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</si>
  <si>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</si>
  <si>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</si>
  <si>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</si>
  <si>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</si>
  <si>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</si>
  <si>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</si>
  <si>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</si>
  <si>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</si>
  <si>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</si>
  <si>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</si>
  <si>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</si>
  <si>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</si>
  <si>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</si>
  <si>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</si>
  <si>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</si>
  <si>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</si>
  <si>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</si>
  <si>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</si>
  <si>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</si>
  <si>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</si>
  <si>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</si>
  <si>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</si>
  <si>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</si>
  <si>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</si>
  <si>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</si>
  <si>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</si>
  <si>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</si>
  <si>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</si>
  <si>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</si>
  <si>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</si>
  <si>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</si>
  <si>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</si>
  <si>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</si>
  <si>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</si>
  <si>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</si>
  <si>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</si>
  <si>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</si>
  <si>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</si>
  <si>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</si>
  <si>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</si>
  <si>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</si>
  <si>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</si>
  <si>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</si>
  <si>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</si>
  <si>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</si>
  <si>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</si>
  <si>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</si>
  <si>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</si>
  <si>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</si>
  <si>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</si>
  <si>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</si>
  <si>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</si>
  <si>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</si>
  <si>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</si>
  <si>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</si>
  <si>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</si>
  <si>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</si>
  <si>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</si>
  <si>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</si>
  <si>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</si>
  <si>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</si>
  <si>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</si>
  <si>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</si>
  <si>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</si>
  <si>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</si>
  <si>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</si>
  <si>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</si>
  <si>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</si>
  <si>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</si>
  <si>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</si>
  <si>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</si>
  <si>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</si>
  <si>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</si>
  <si>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</si>
  <si>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</si>
  <si>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</si>
  <si>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</si>
  <si>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</si>
  <si>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</si>
  <si>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</si>
  <si>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</si>
  <si>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</si>
  <si>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</si>
  <si>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</si>
  <si>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</si>
  <si>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</si>
  <si>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</si>
  <si>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</si>
  <si>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</si>
  <si>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</si>
  <si>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</si>
  <si>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</si>
  <si>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</si>
  <si>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</si>
  <si>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</si>
  <si>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</si>
  <si>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</si>
  <si>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</si>
  <si>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</si>
  <si>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</si>
  <si>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</si>
  <si>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</si>
  <si>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</si>
  <si>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</si>
  <si>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</si>
  <si>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</si>
  <si>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</si>
  <si>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</si>
  <si>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</si>
  <si>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</si>
  <si>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</si>
  <si>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</si>
  <si>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</si>
  <si>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</si>
  <si>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</si>
  <si>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</si>
  <si>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</si>
  <si>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</si>
  <si>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</si>
  <si>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</si>
  <si>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</si>
  <si>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</si>
  <si>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</si>
  <si>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</si>
  <si>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</si>
  <si>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</si>
  <si>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</si>
  <si>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</si>
  <si>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</si>
  <si>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</si>
  <si>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</si>
  <si>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</si>
  <si>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</si>
  <si>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</si>
  <si>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</si>
  <si>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</si>
  <si>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</si>
  <si>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</si>
  <si>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</si>
  <si>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</si>
  <si>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</si>
  <si>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</si>
  <si>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</si>
  <si>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</si>
  <si>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</si>
  <si>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</si>
  <si>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</si>
  <si>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</si>
  <si>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</si>
  <si>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</si>
  <si>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</si>
  <si>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</si>
  <si>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</si>
  <si>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</si>
  <si>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</si>
  <si>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</si>
  <si>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</si>
  <si>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</si>
  <si>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</si>
  <si>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</si>
  <si>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</si>
  <si>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</si>
  <si>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</si>
  <si>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</si>
  <si>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</si>
  <si>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</si>
  <si>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</si>
  <si>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</si>
  <si>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</si>
  <si>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</si>
  <si>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</si>
  <si>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</si>
  <si>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</si>
  <si>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</si>
  <si>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</si>
  <si>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</si>
  <si>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</si>
  <si>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</si>
  <si>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</si>
  <si>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</si>
  <si>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</si>
  <si>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</si>
  <si>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</si>
  <si>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</si>
  <si>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</si>
  <si>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</si>
  <si>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</si>
  <si>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</si>
  <si>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</si>
  <si>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</si>
  <si>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</si>
  <si>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</si>
  <si>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</si>
  <si>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</si>
  <si>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</si>
  <si>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</si>
  <si>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</si>
  <si>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</si>
  <si>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</si>
  <si>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</si>
  <si>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</si>
  <si>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</si>
  <si>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</si>
  <si>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</si>
  <si>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</si>
  <si>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</si>
  <si>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</si>
  <si>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</si>
  <si>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</si>
  <si>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</si>
  <si>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</si>
  <si>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</si>
  <si>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</si>
  <si>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</si>
  <si>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</si>
  <si>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</si>
  <si>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</si>
  <si>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</si>
  <si>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</si>
  <si>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</si>
  <si>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</si>
  <si>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</si>
  <si>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</si>
  <si>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</si>
  <si>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</si>
  <si>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</si>
  <si>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</si>
  <si>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</si>
  <si>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</si>
  <si>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</si>
  <si>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</si>
  <si>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</si>
  <si>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</si>
  <si>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</si>
  <si>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</si>
  <si>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</si>
  <si>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</si>
  <si>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</si>
  <si>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</si>
  <si>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</si>
  <si>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</si>
  <si>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</si>
  <si>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</si>
  <si>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</si>
  <si>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</si>
  <si>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</si>
  <si>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</si>
  <si>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</si>
  <si>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</si>
  <si>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</si>
  <si>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</si>
  <si>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</si>
  <si>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</si>
  <si>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</si>
  <si>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</si>
  <si>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</si>
  <si>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</si>
  <si>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</si>
  <si>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</si>
  <si>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</si>
  <si>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</si>
  <si>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</si>
  <si>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</si>
  <si>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</si>
  <si>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</si>
  <si>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</si>
  <si>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</si>
  <si>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</si>
  <si>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</si>
  <si>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</si>
  <si>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</si>
  <si>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</si>
  <si>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</si>
  <si>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</si>
  <si>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</si>
  <si>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</si>
  <si>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</si>
  <si>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</si>
  <si>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</si>
  <si>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</si>
  <si>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</si>
  <si>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</si>
  <si>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</si>
  <si>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</si>
  <si>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</si>
  <si>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</si>
  <si>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</si>
  <si>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</si>
  <si>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</si>
  <si>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</si>
  <si>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</si>
  <si>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</si>
  <si>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</si>
  <si>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</si>
  <si>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</si>
  <si>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</si>
  <si>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</si>
  <si>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</si>
  <si>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</si>
  <si>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</si>
  <si>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</si>
  <si>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</si>
  <si>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</si>
  <si>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</si>
  <si>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</si>
  <si>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</si>
  <si>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</si>
  <si>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</si>
  <si>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</si>
  <si>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</si>
  <si>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</si>
  <si>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</si>
  <si>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</si>
  <si>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</si>
  <si>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</si>
  <si>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</si>
  <si>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</si>
  <si>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</si>
  <si>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</si>
  <si>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</si>
  <si>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</si>
  <si>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</si>
  <si>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</si>
  <si>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</si>
  <si>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</si>
  <si>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</si>
  <si>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</si>
  <si>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</si>
  <si>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</si>
  <si>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</si>
  <si>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</si>
  <si>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</si>
  <si>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</si>
  <si>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</si>
  <si>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</si>
  <si>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</si>
  <si>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</si>
  <si>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</si>
  <si>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</si>
  <si>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</si>
  <si>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</si>
  <si>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</si>
  <si>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</si>
  <si>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</si>
  <si>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</si>
  <si>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</si>
  <si>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</si>
  <si>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</si>
  <si>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</si>
  <si>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</si>
  <si>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</si>
  <si>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</si>
  <si>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</si>
  <si>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</si>
  <si>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</si>
  <si>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</si>
  <si>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</si>
  <si>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</si>
  <si>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</si>
  <si>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</si>
  <si>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</si>
  <si>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</si>
  <si>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</si>
  <si>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</si>
  <si>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</si>
  <si>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</si>
  <si>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</si>
  <si>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</si>
  <si>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</si>
  <si>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</si>
  <si>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</si>
  <si>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</si>
  <si>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</si>
  <si>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</si>
  <si>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</si>
  <si>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</si>
  <si>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</si>
  <si>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</si>
  <si>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</si>
  <si>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</si>
  <si>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</si>
  <si>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</si>
  <si>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</si>
  <si>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</si>
  <si>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</si>
  <si>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</si>
  <si>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</si>
  <si>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</si>
  <si>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</si>
  <si>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</si>
  <si>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</si>
  <si>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</si>
  <si>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</si>
  <si>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</si>
  <si>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</si>
  <si>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</si>
  <si>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</si>
  <si>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</si>
  <si>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</si>
  <si>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</si>
  <si>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</si>
  <si>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</si>
  <si>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</si>
  <si>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</si>
  <si>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</si>
  <si>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</si>
  <si>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</si>
  <si>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</si>
  <si>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</si>
  <si>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</si>
  <si>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</si>
  <si>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</si>
  <si>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</si>
  <si>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</si>
  <si>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</si>
  <si>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</si>
  <si>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</si>
  <si>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</si>
  <si>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</si>
  <si>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</si>
  <si>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</si>
  <si>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</si>
  <si>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</si>
  <si>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</si>
  <si>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</si>
  <si>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</si>
  <si>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</si>
  <si>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</si>
  <si>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</si>
  <si>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</si>
  <si>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</si>
  <si>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</si>
  <si>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</si>
  <si>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</si>
  <si>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</si>
  <si>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</si>
  <si>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</si>
  <si>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</si>
  <si>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</si>
  <si>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</si>
  <si>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</si>
  <si>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</si>
  <si>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</si>
  <si>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</si>
  <si>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</si>
  <si>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</si>
  <si>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</si>
  <si>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</si>
  <si>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</si>
  <si>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</si>
  <si>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</si>
  <si>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</si>
  <si>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</si>
  <si>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</si>
  <si>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</si>
  <si>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</si>
  <si>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</si>
  <si>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</si>
  <si>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</si>
  <si>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</si>
  <si>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</si>
  <si>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</si>
  <si>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</si>
  <si>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</si>
  <si>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</si>
  <si>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</si>
  <si>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</si>
  <si>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</si>
  <si>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</si>
  <si>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</si>
  <si>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</si>
  <si>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</si>
  <si>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</si>
  <si>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</si>
  <si>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</si>
  <si>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</si>
  <si>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</si>
  <si>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</si>
  <si>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</si>
  <si>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</si>
  <si>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</si>
  <si>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</si>
  <si>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</si>
  <si>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</si>
  <si>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</si>
  <si>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</si>
  <si>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</si>
  <si>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</si>
  <si>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</si>
  <si>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</si>
  <si>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</si>
  <si>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</si>
  <si>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</si>
  <si>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</si>
  <si>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</si>
  <si>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</si>
  <si>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</si>
  <si>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</si>
  <si>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</si>
  <si>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</si>
  <si>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</si>
  <si>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</si>
  <si>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</si>
  <si>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</si>
  <si>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</si>
  <si>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</si>
  <si>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</si>
  <si>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</si>
  <si>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</si>
  <si>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</si>
  <si>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</si>
  <si>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</si>
  <si>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</si>
  <si>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</si>
  <si>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</si>
  <si>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</si>
  <si>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</si>
  <si>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</si>
  <si>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</si>
  <si>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</si>
  <si>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</si>
  <si>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</si>
  <si>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</si>
  <si>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</si>
  <si>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</si>
  <si>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</si>
  <si>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</si>
  <si>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</si>
  <si>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</si>
  <si>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</si>
  <si>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</si>
  <si>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</si>
  <si>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</si>
  <si>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</si>
  <si>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</si>
  <si>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</si>
  <si>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</si>
  <si>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</si>
  <si>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</si>
  <si>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</si>
  <si>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</si>
  <si>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</si>
  <si>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</si>
  <si>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</si>
  <si>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</si>
  <si>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</si>
  <si>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</si>
  <si>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</si>
  <si>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</si>
  <si>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</si>
  <si>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</si>
  <si>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</si>
  <si>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</si>
  <si>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</si>
  <si>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</si>
  <si>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</si>
  <si>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</si>
  <si>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</si>
  <si>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</si>
  <si>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</si>
  <si>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</si>
  <si>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</si>
  <si>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</si>
  <si>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</si>
  <si>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</si>
  <si>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</si>
  <si>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</si>
  <si>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</si>
  <si>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</si>
  <si>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</si>
  <si>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</si>
  <si>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</si>
  <si>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</si>
  <si>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</si>
  <si>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</si>
  <si>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</si>
  <si>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</si>
  <si>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</si>
  <si>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</si>
  <si>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</si>
  <si>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</si>
  <si>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</si>
  <si>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</si>
  <si>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</si>
  <si>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</si>
  <si>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</si>
  <si>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</si>
  <si>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</si>
  <si>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</si>
  <si>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</si>
  <si>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</si>
  <si>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</si>
  <si>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</si>
  <si>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</si>
  <si>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</si>
  <si>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</si>
  <si>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</si>
  <si>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</si>
  <si>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</si>
  <si>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</si>
  <si>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</si>
  <si>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</si>
  <si>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</si>
  <si>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</si>
  <si>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</si>
  <si>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</si>
  <si>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</si>
  <si>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</si>
  <si>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</si>
  <si>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</si>
  <si>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</si>
  <si>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</si>
  <si>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</si>
  <si>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</si>
  <si>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</si>
  <si>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</si>
  <si>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</si>
  <si>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</si>
  <si>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</si>
  <si>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</si>
  <si>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</si>
  <si>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</si>
  <si>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</si>
  <si>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</si>
  <si>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</si>
  <si>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</si>
  <si>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</si>
  <si>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</si>
  <si>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</si>
  <si>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</si>
  <si>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</si>
  <si>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</si>
  <si>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</si>
  <si>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</si>
  <si>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</si>
  <si>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</si>
  <si>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</si>
  <si>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</si>
  <si>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</si>
  <si>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</si>
  <si>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</si>
  <si>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</si>
  <si>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</si>
  <si>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</si>
  <si>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</si>
  <si>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</si>
  <si>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</si>
  <si>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</si>
  <si>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</si>
  <si>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</si>
  <si>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</si>
  <si>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</si>
  <si>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</si>
  <si>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</si>
  <si>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</si>
  <si>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</si>
  <si>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</si>
  <si>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</si>
  <si>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</si>
  <si>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</si>
  <si>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</si>
  <si>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</si>
  <si>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</si>
  <si>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</si>
  <si>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</si>
  <si>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</si>
  <si>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</si>
  <si>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</si>
  <si>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</si>
  <si>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</si>
  <si>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</si>
  <si>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</si>
  <si>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</si>
  <si>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</si>
  <si>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</si>
  <si>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</si>
  <si>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</si>
  <si>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</si>
  <si>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</si>
  <si>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</si>
  <si>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</si>
  <si>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</si>
  <si>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</si>
  <si>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</si>
  <si>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</si>
  <si>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</si>
  <si>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</si>
  <si>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</si>
  <si>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</si>
  <si>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</si>
  <si>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</si>
  <si>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</si>
  <si>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</si>
  <si>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</si>
  <si>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</si>
  <si>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</si>
  <si>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</si>
  <si>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</si>
  <si>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</si>
  <si>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</si>
  <si>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</si>
  <si>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</si>
  <si>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</si>
  <si>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</si>
  <si>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</si>
  <si>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</si>
  <si>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</si>
  <si>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</si>
  <si>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</si>
  <si>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</si>
  <si>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</si>
  <si>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</si>
  <si>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</si>
  <si>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</si>
  <si>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</si>
  <si>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</si>
  <si>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</si>
  <si>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</si>
  <si>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</si>
  <si>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</si>
  <si>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</si>
  <si>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</si>
  <si>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</si>
  <si>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</si>
  <si>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</si>
  <si>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</si>
  <si>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</si>
  <si>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</si>
  <si>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</si>
  <si>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</si>
  <si>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</si>
  <si>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</si>
  <si>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</si>
  <si>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</si>
  <si>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</si>
  <si>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</si>
  <si>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</si>
  <si>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</si>
  <si>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</si>
  <si>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</si>
  <si>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</si>
  <si>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</si>
  <si>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</si>
  <si>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</si>
  <si>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</si>
  <si>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</si>
  <si>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</si>
  <si>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</si>
  <si>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</si>
  <si>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</si>
  <si>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</si>
  <si>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</si>
  <si>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</si>
  <si>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</si>
  <si>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</si>
  <si>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</si>
  <si>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</si>
  <si>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</si>
  <si>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</si>
  <si>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</si>
  <si>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</si>
  <si>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</si>
  <si>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</si>
  <si>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</si>
  <si>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</si>
  <si>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</si>
  <si>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</si>
  <si>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</si>
  <si>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</si>
  <si>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</si>
  <si>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</si>
  <si>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</si>
  <si>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</si>
  <si>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</si>
  <si>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</si>
  <si>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</si>
  <si>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</si>
  <si>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</si>
  <si>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</si>
  <si>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</si>
  <si>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</si>
  <si>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</si>
  <si>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</si>
  <si>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</si>
  <si>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</si>
  <si>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</si>
  <si>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</si>
  <si>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</si>
  <si>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</si>
  <si>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</si>
  <si>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</si>
  <si>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</si>
  <si>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</si>
  <si>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</si>
  <si>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</si>
  <si>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</si>
  <si>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</si>
  <si>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</si>
  <si>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</si>
  <si>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</si>
  <si>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</si>
  <si>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</si>
  <si>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</si>
  <si>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</si>
  <si>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</si>
  <si>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</si>
  <si>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</si>
  <si>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</si>
  <si>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</si>
  <si>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</si>
  <si>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</si>
  <si>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</si>
  <si>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</si>
  <si>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</si>
  <si>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</si>
  <si>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</si>
  <si>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</si>
  <si>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</si>
  <si>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</si>
  <si>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</si>
  <si>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</si>
  <si>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</si>
  <si>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</si>
  <si>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</si>
  <si>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</si>
  <si>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</si>
  <si>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</si>
  <si>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</si>
  <si>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</si>
  <si>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</si>
  <si>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</si>
  <si>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</si>
  <si>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</si>
  <si>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</si>
  <si>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</si>
  <si>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</si>
  <si>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</si>
  <si>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</si>
  <si>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</si>
  <si>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</si>
  <si>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</si>
  <si>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</si>
  <si>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</si>
  <si>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</si>
  <si>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</si>
  <si>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</si>
  <si>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</si>
  <si>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</si>
  <si>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</si>
  <si>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</si>
  <si>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</si>
  <si>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</si>
  <si>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</si>
  <si>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</si>
  <si>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</si>
  <si>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</si>
  <si>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</si>
  <si>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</si>
  <si>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</si>
  <si>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</si>
  <si>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</si>
  <si>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</si>
  <si>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</si>
  <si>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</si>
  <si>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</si>
  <si>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</si>
  <si>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</si>
  <si>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</si>
  <si>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</si>
  <si>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</si>
  <si>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</si>
  <si>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</si>
  <si>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</si>
  <si>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</si>
  <si>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</si>
  <si>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</si>
  <si>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</si>
  <si>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</si>
  <si>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</si>
  <si>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</si>
  <si>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</si>
  <si>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</si>
  <si>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</si>
  <si>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</si>
  <si>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</si>
  <si>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</si>
  <si>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</si>
  <si>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</si>
  <si>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</si>
  <si>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</si>
  <si>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</si>
  <si>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</si>
  <si>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</si>
  <si>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</si>
  <si>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</si>
  <si>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</si>
  <si>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</si>
  <si>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</si>
  <si>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</si>
  <si>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</si>
  <si>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</si>
  <si>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</si>
  <si>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</si>
  <si>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</si>
  <si>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</si>
  <si>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</si>
  <si>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</si>
  <si>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</si>
  <si>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</si>
  <si>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</si>
  <si>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</si>
  <si>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</si>
  <si>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</si>
  <si>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</si>
  <si>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</si>
  <si>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</si>
  <si>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</si>
  <si>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</si>
  <si>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</si>
  <si>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</si>
  <si>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</si>
  <si>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</si>
  <si>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</si>
  <si>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</si>
  <si>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</si>
  <si>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</si>
  <si>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</si>
  <si>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</si>
  <si>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</si>
  <si>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</si>
  <si>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</si>
  <si>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</si>
  <si>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</si>
  <si>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</si>
  <si>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</si>
  <si>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</si>
  <si>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</si>
  <si>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</si>
  <si>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</si>
  <si>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</si>
  <si>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</si>
  <si>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</si>
  <si>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</si>
  <si>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</si>
  <si>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</si>
  <si>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</si>
  <si>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</si>
  <si>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</si>
  <si>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</si>
  <si>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</si>
  <si>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</si>
  <si>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</si>
  <si>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</si>
  <si>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</si>
  <si>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</si>
  <si>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</si>
  <si>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</si>
  <si>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</si>
  <si>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</si>
  <si>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</si>
  <si>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</si>
  <si>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</si>
  <si>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</si>
  <si>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</si>
  <si>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</si>
  <si>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</si>
  <si>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</si>
  <si>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</si>
  <si>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</si>
  <si>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</si>
  <si>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</si>
  <si>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</si>
  <si>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</si>
  <si>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</si>
  <si>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</si>
  <si>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</si>
  <si>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</si>
  <si>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</si>
  <si>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</si>
  <si>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</si>
  <si>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</si>
  <si>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</si>
  <si>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</si>
  <si>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</si>
  <si>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</si>
  <si>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</si>
  <si>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</si>
  <si>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</si>
  <si>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</si>
  <si>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</si>
  <si>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</si>
  <si>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</si>
  <si>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</si>
  <si>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</si>
  <si>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</si>
  <si>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</si>
  <si>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</si>
  <si>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</si>
  <si>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</si>
  <si>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</si>
  <si>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</si>
  <si>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</si>
  <si>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</si>
  <si>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</si>
  <si>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</si>
  <si>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</si>
  <si>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</si>
  <si>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</si>
  <si>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</si>
  <si>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</si>
  <si>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</si>
  <si>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</si>
  <si>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</si>
  <si>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</si>
  <si>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</si>
  <si>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</si>
  <si>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</si>
  <si>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</si>
  <si>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</si>
  <si>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</si>
  <si>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</si>
  <si>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</si>
  <si>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</si>
  <si>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</si>
  <si>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</si>
  <si>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</si>
  <si>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</si>
  <si>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</si>
  <si>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</si>
  <si>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</si>
  <si>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</si>
  <si>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</si>
  <si>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</si>
  <si>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</si>
  <si>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</si>
  <si>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</si>
  <si>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</si>
  <si>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</si>
  <si>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</si>
  <si>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</si>
  <si>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</si>
  <si>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</si>
  <si>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</si>
  <si>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</si>
  <si>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</si>
  <si>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</si>
  <si>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</si>
  <si>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</si>
  <si>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</si>
  <si>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</si>
  <si>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</si>
  <si>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</si>
  <si>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</si>
  <si>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</si>
  <si>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</si>
  <si>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</si>
  <si>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</si>
  <si>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</si>
  <si>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</si>
  <si>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</si>
  <si>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</si>
  <si>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</si>
  <si>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</si>
  <si>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</si>
  <si>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</si>
  <si>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</si>
  <si>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</si>
  <si>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</si>
  <si>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</si>
  <si>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</si>
  <si>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</si>
  <si>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</si>
  <si>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</si>
  <si>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</si>
  <si>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</si>
  <si>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</si>
  <si>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</si>
  <si>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</si>
  <si>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</si>
  <si>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</si>
  <si>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</si>
  <si>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</si>
  <si>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</si>
  <si>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</si>
  <si>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</si>
  <si>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</si>
  <si>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</si>
  <si>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</si>
  <si>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</si>
  <si>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</si>
  <si>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</si>
  <si>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</si>
  <si>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</si>
  <si>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</si>
  <si>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</si>
  <si>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</si>
  <si>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</si>
  <si>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</si>
  <si>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</si>
  <si>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</si>
  <si>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</si>
  <si>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</si>
  <si>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</si>
  <si>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</si>
  <si>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</si>
  <si>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</si>
  <si>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</si>
  <si>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</si>
  <si>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</si>
  <si>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</si>
  <si>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</si>
  <si>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</si>
  <si>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</si>
  <si>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</si>
  <si>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</si>
  <si>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</si>
  <si>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</si>
  <si>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</si>
  <si>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</si>
  <si>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</si>
  <si>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</si>
  <si>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</si>
  <si>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</si>
  <si>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</si>
  <si>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</si>
  <si>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</si>
  <si>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</si>
  <si>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</si>
  <si>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</si>
  <si>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</si>
  <si>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</si>
  <si>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</si>
  <si>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</si>
  <si>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</si>
  <si>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</si>
  <si>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</si>
  <si>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</si>
  <si>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</si>
  <si>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</si>
  <si>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</si>
  <si>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</si>
  <si>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</si>
  <si>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</si>
  <si>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</si>
  <si>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</si>
  <si>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</si>
  <si>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</si>
  <si>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</si>
  <si>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</si>
  <si>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</si>
  <si>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</si>
  <si>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</si>
  <si>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</si>
  <si>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</si>
  <si>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</si>
  <si>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</si>
  <si>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</si>
  <si>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</si>
  <si>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</si>
  <si>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</si>
  <si>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</si>
  <si>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</si>
  <si>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</si>
  <si>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</si>
  <si>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</si>
  <si>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</si>
  <si>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</si>
  <si>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</si>
  <si>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</si>
  <si>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</si>
  <si>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</si>
  <si>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</si>
  <si>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</si>
  <si>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</si>
  <si>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</si>
  <si>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</si>
  <si>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</si>
  <si>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</si>
  <si>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</si>
  <si>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</si>
  <si>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</si>
  <si>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</si>
  <si>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</si>
  <si>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</si>
  <si>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</si>
  <si>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</si>
  <si>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</si>
  <si>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</si>
  <si>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</si>
  <si>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</si>
  <si>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</si>
  <si>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</si>
  <si>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</si>
  <si>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</si>
  <si>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</si>
  <si>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</si>
  <si>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</si>
  <si>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</si>
  <si>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</si>
  <si>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</si>
  <si>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</si>
  <si>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</si>
  <si>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</si>
  <si>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</si>
  <si>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</si>
  <si>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</si>
  <si>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</si>
  <si>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</si>
  <si>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</si>
  <si>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</si>
  <si>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</si>
  <si>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</si>
  <si>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</si>
  <si>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</si>
  <si>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</si>
  <si>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</si>
  <si>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</si>
  <si>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</si>
  <si>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</si>
  <si>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</si>
  <si>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</si>
  <si>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</si>
  <si>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</si>
  <si>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</si>
  <si>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</si>
  <si>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</si>
  <si>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</si>
  <si>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</si>
  <si>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</si>
  <si>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</si>
  <si>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</si>
  <si>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</si>
  <si>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</si>
  <si>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</si>
  <si>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</si>
  <si>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</si>
  <si>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</si>
  <si>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</si>
  <si>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</si>
  <si>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</si>
  <si>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</si>
  <si>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</si>
  <si>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</si>
  <si>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</si>
  <si>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</si>
  <si>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</si>
  <si>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</si>
  <si>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</si>
  <si>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</si>
  <si>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</si>
  <si>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</si>
  <si>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</si>
  <si>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</si>
  <si>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</si>
  <si>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</si>
  <si>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</si>
  <si>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</si>
  <si>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</si>
  <si>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</si>
  <si>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</si>
  <si>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</si>
  <si>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</si>
  <si>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</si>
  <si>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</si>
  <si>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</si>
  <si>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</si>
  <si>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</si>
  <si>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</si>
  <si>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</si>
  <si>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</si>
  <si>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</si>
  <si>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</si>
  <si>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</si>
  <si>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</si>
  <si>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</si>
  <si>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</si>
  <si>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</si>
  <si>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</si>
  <si>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</si>
  <si>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</si>
  <si>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</si>
  <si>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</si>
  <si>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</si>
  <si>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</si>
  <si>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</si>
  <si>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</si>
  <si>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</si>
  <si>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</si>
  <si>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</si>
  <si>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</si>
  <si>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</si>
  <si>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</si>
  <si>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</si>
  <si>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</si>
  <si>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</si>
  <si>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</si>
  <si>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</si>
  <si>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</si>
  <si>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</si>
  <si>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</si>
  <si>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</si>
  <si>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</si>
  <si>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</si>
  <si>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</si>
  <si>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</si>
  <si>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</si>
  <si>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</si>
  <si>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</si>
  <si>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</si>
  <si>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</si>
  <si>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</si>
  <si>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</si>
  <si>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</si>
  <si>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</si>
  <si>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</si>
  <si>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</si>
  <si>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</si>
  <si>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</si>
  <si>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</si>
  <si>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</si>
  <si>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</si>
  <si>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</si>
  <si>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</si>
  <si>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</si>
  <si>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</si>
  <si>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</si>
  <si>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</si>
  <si>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</si>
  <si>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</si>
  <si>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</si>
  <si>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</si>
  <si>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</si>
  <si>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</si>
  <si>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</si>
  <si>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</si>
  <si>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</si>
  <si>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</si>
  <si>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</si>
  <si>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</si>
  <si>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</si>
  <si>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</si>
  <si>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</si>
  <si>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</si>
  <si>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</si>
  <si>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</si>
  <si>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</si>
  <si>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</si>
  <si>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</si>
  <si>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</si>
  <si>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</si>
  <si>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</si>
  <si>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</si>
  <si>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</si>
  <si>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</si>
  <si>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</si>
  <si>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</si>
  <si>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</si>
  <si>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</si>
  <si>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</si>
  <si>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</si>
  <si>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</si>
  <si>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</si>
  <si>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</si>
  <si>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</si>
  <si>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</si>
  <si>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</si>
  <si>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</si>
  <si>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</si>
  <si>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</si>
  <si>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</si>
  <si>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</si>
  <si>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</si>
  <si>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</si>
  <si>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</si>
  <si>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</si>
  <si>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</si>
  <si>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</si>
  <si>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</si>
  <si>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</si>
  <si>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</si>
  <si>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</si>
  <si>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</si>
  <si>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</si>
  <si>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</si>
  <si>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</si>
  <si>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</si>
  <si>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</si>
  <si>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</si>
  <si>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</si>
  <si>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</si>
  <si>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</si>
  <si>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</si>
  <si>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</si>
  <si>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</si>
  <si>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</si>
  <si>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</si>
  <si>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</si>
  <si>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</si>
  <si>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</si>
  <si>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</si>
  <si>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</si>
  <si>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</si>
  <si>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</si>
  <si>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</si>
  <si>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</si>
  <si>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</si>
  <si>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</si>
  <si>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</si>
  <si>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</si>
  <si>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</si>
  <si>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</si>
  <si>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</si>
  <si>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</si>
  <si>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</si>
  <si>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</si>
  <si>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</si>
  <si>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</si>
  <si>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</si>
  <si>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</si>
  <si>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</si>
  <si>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</si>
  <si>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</si>
  <si>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</si>
  <si>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</si>
  <si>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</si>
  <si>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</si>
  <si>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</si>
  <si>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</si>
  <si>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</si>
  <si>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</si>
  <si>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</si>
  <si>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</si>
  <si>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</si>
  <si>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</si>
  <si>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</si>
  <si>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</si>
  <si>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</si>
  <si>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</si>
  <si>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</si>
  <si>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</si>
  <si>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</si>
  <si>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</si>
  <si>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</si>
  <si>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</si>
  <si>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</si>
  <si>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</si>
  <si>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</si>
  <si>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</si>
  <si>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</si>
  <si>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</si>
  <si>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</si>
  <si>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</si>
  <si>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</si>
  <si>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</si>
  <si>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</si>
  <si>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</si>
  <si>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</si>
  <si>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</si>
  <si>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</si>
  <si>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</si>
  <si>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</si>
  <si>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</si>
  <si>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</si>
  <si>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</si>
  <si>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</si>
  <si>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</si>
  <si>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</si>
  <si>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</si>
  <si>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</si>
  <si>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</si>
  <si>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</si>
  <si>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</si>
  <si>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</si>
  <si>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</si>
  <si>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</si>
  <si>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</si>
  <si>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</si>
  <si>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</si>
  <si>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</si>
  <si>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</si>
  <si>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</si>
  <si>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</si>
  <si>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</si>
  <si>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</si>
  <si>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</si>
  <si>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</si>
  <si>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</si>
  <si>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</si>
  <si>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</si>
  <si>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</si>
  <si>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</si>
  <si>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</si>
  <si>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</si>
  <si>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</si>
  <si>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</si>
  <si>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</si>
  <si>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</si>
  <si>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</si>
  <si>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</si>
  <si>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</si>
  <si>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</si>
  <si>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</si>
  <si>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</si>
  <si>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</si>
  <si>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</si>
  <si>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</si>
  <si>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</si>
  <si>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</si>
  <si>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</si>
  <si>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</si>
  <si>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</si>
  <si>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</si>
  <si>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</si>
  <si>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</si>
  <si>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</si>
  <si>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</si>
  <si>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</si>
  <si>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</si>
  <si>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</si>
  <si>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</si>
  <si>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</si>
  <si>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</si>
  <si>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</si>
  <si>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</si>
  <si>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</si>
  <si>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</si>
  <si>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</si>
  <si>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</si>
  <si>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</si>
  <si>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</si>
  <si>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</si>
  <si>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</si>
  <si>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</si>
  <si>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</si>
  <si>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</si>
  <si>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</si>
  <si>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</si>
  <si>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</si>
  <si>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</si>
  <si>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</si>
  <si>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</si>
  <si>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</si>
  <si>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</si>
  <si>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</si>
  <si>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</si>
  <si>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</si>
  <si>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</si>
  <si>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</si>
  <si>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</si>
  <si>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</si>
  <si>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</si>
  <si>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</si>
  <si>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</si>
  <si>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</si>
  <si>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</si>
  <si>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</si>
  <si>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</si>
  <si>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</si>
  <si>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</si>
  <si>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</si>
  <si>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</si>
  <si>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</si>
  <si>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</si>
  <si>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</si>
  <si>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</si>
  <si>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</si>
  <si>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</si>
  <si>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</si>
  <si>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</si>
  <si>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</si>
  <si>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</si>
  <si>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</si>
  <si>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</si>
  <si>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</si>
  <si>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</si>
  <si>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</si>
  <si>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</si>
  <si>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</si>
  <si>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</si>
  <si>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</si>
  <si>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</si>
  <si>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</si>
  <si>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</si>
  <si>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</si>
  <si>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</si>
  <si>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</si>
  <si>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</si>
  <si>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</si>
  <si>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</si>
  <si>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</si>
  <si>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</si>
  <si>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</si>
  <si>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</si>
  <si>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</si>
  <si>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</si>
  <si>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</si>
  <si>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</si>
  <si>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</si>
  <si>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</si>
  <si>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02367</t>
  </si>
  <si>
    <t>田舎館村</t>
  </si>
  <si>
    <t>02367_令和3年度</t>
  </si>
  <si>
    <t>02367_令和4年度</t>
  </si>
  <si>
    <t>02323</t>
  </si>
  <si>
    <t>深浦町</t>
  </si>
  <si>
    <t>02323_令和3年度</t>
  </si>
  <si>
    <t>02323_令和4年度</t>
  </si>
  <si>
    <t>南部町</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</si>
  <si>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</si>
  <si>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</si>
  <si>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</si>
  <si>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</si>
  <si>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</si>
  <si>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</si>
  <si>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</si>
  <si>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</si>
  <si>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</si>
  <si>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</si>
  <si>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</si>
  <si>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</si>
  <si>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</si>
  <si>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</si>
  <si>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</si>
  <si>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</si>
  <si>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</si>
  <si>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</si>
  <si>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</si>
  <si>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</si>
  <si>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</si>
  <si>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</si>
  <si>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</si>
  <si>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</si>
  <si>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</si>
  <si>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</si>
  <si>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</si>
  <si>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</si>
  <si>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</si>
  <si>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</si>
  <si>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</si>
  <si>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</si>
  <si>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</si>
  <si>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</si>
  <si>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</si>
  <si>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</si>
  <si>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</si>
  <si>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</si>
  <si>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01585_令和4年度</t>
  </si>
  <si>
    <t>01585</t>
  </si>
  <si>
    <t>安平町</t>
  </si>
  <si>
    <t>01371_令和4年度</t>
  </si>
  <si>
    <t>01371</t>
  </si>
  <si>
    <t>せたな町</t>
  </si>
  <si>
    <t>01586_令和4年度</t>
  </si>
  <si>
    <t>01586</t>
  </si>
  <si>
    <t>むかわ町</t>
  </si>
  <si>
    <t>01585_令和3年度</t>
  </si>
  <si>
    <t>01371_令和3年度</t>
  </si>
  <si>
    <t>01586_令和3年度</t>
  </si>
  <si>
    <t>01204</t>
  </si>
  <si>
    <t>旭川市</t>
  </si>
  <si>
    <t>01204_令和3年度</t>
  </si>
  <si>
    <t>01204_令和4年度</t>
  </si>
  <si>
    <t>01456_令和4年度</t>
  </si>
  <si>
    <t>01456</t>
  </si>
  <si>
    <t>愛別町</t>
  </si>
  <si>
    <t>01514_令和4年度</t>
  </si>
  <si>
    <t>01514</t>
  </si>
  <si>
    <t>枝幸町</t>
  </si>
  <si>
    <t>01486_令和4年度</t>
  </si>
  <si>
    <t>01486</t>
  </si>
  <si>
    <t>遠別町</t>
  </si>
  <si>
    <t>01470_令和4年度</t>
  </si>
  <si>
    <t>01470</t>
  </si>
  <si>
    <t>音威子府村</t>
  </si>
  <si>
    <t>01482_令和4年度</t>
  </si>
  <si>
    <t>01482</t>
  </si>
  <si>
    <t>小平町</t>
  </si>
  <si>
    <t>01457_令和4年度</t>
  </si>
  <si>
    <t>01457</t>
  </si>
  <si>
    <t>上川町</t>
  </si>
  <si>
    <t>01460_令和4年度</t>
  </si>
  <si>
    <t>01460</t>
  </si>
  <si>
    <t>上富良野町</t>
  </si>
  <si>
    <t>01465_令和4年度</t>
  </si>
  <si>
    <t>01465</t>
  </si>
  <si>
    <t>剣淵町</t>
  </si>
  <si>
    <t>01511_令和4年度</t>
  </si>
  <si>
    <t>01511</t>
  </si>
  <si>
    <t>猿払村</t>
  </si>
  <si>
    <t>01220_令和4年度</t>
  </si>
  <si>
    <t>01220</t>
  </si>
  <si>
    <t>士別市</t>
  </si>
  <si>
    <t>01463_令和4年度</t>
  </si>
  <si>
    <t>01463</t>
  </si>
  <si>
    <t>占冠村</t>
  </si>
  <si>
    <t>01468_令和4年度</t>
  </si>
  <si>
    <t>01468</t>
  </si>
  <si>
    <t>下川町</t>
  </si>
  <si>
    <t>01485_令和4年度</t>
  </si>
  <si>
    <t>01485</t>
  </si>
  <si>
    <t>初山別村</t>
  </si>
  <si>
    <t>01452_令和4年度</t>
  </si>
  <si>
    <t>01452</t>
  </si>
  <si>
    <t>鷹栖町</t>
  </si>
  <si>
    <t>01487_令和4年度</t>
  </si>
  <si>
    <t>01487</t>
  </si>
  <si>
    <t>天塩町</t>
  </si>
  <si>
    <t>01454_令和4年度</t>
  </si>
  <si>
    <t>01454</t>
  </si>
  <si>
    <t>当麻町</t>
  </si>
  <si>
    <t>01483_令和4年度</t>
  </si>
  <si>
    <t>01483</t>
  </si>
  <si>
    <t>苫前町</t>
  </si>
  <si>
    <t>01516_令和4年度</t>
  </si>
  <si>
    <t>01516</t>
  </si>
  <si>
    <t>豊富町</t>
  </si>
  <si>
    <t>01471_令和4年度</t>
  </si>
  <si>
    <t>01471</t>
  </si>
  <si>
    <t>中川町</t>
  </si>
  <si>
    <t>01513_令和4年度</t>
  </si>
  <si>
    <t>01513</t>
  </si>
  <si>
    <t>中頓別町</t>
  </si>
  <si>
    <t>01461_令和4年度</t>
  </si>
  <si>
    <t>01461</t>
  </si>
  <si>
    <t>中富良野町</t>
  </si>
  <si>
    <t>01221_令和4年度</t>
  </si>
  <si>
    <t>01221</t>
  </si>
  <si>
    <t>名寄市</t>
  </si>
  <si>
    <t>01484_令和4年度</t>
  </si>
  <si>
    <t>01484</t>
  </si>
  <si>
    <t>羽幌町</t>
  </si>
  <si>
    <t>01512_令和4年度</t>
  </si>
  <si>
    <t>01512</t>
  </si>
  <si>
    <t>浜頓別町</t>
  </si>
  <si>
    <t>01459_令和4年度</t>
  </si>
  <si>
    <t>01459</t>
  </si>
  <si>
    <t>美瑛町</t>
  </si>
  <si>
    <t>01453_令和4年度</t>
  </si>
  <si>
    <t>01453</t>
  </si>
  <si>
    <t>東神楽町</t>
  </si>
  <si>
    <t>01458_令和4年度</t>
  </si>
  <si>
    <t>01458</t>
  </si>
  <si>
    <t>東川町</t>
  </si>
  <si>
    <t>01455_令和4年度</t>
  </si>
  <si>
    <t>01455</t>
  </si>
  <si>
    <t>比布町</t>
  </si>
  <si>
    <t>01469_令和4年度</t>
  </si>
  <si>
    <t>01469</t>
  </si>
  <si>
    <t>美深町</t>
  </si>
  <si>
    <t>01229_令和4年度</t>
  </si>
  <si>
    <t>01229</t>
  </si>
  <si>
    <t>富良野市</t>
  </si>
  <si>
    <t>01472_令和4年度</t>
  </si>
  <si>
    <t>01472</t>
  </si>
  <si>
    <t>幌加内町</t>
  </si>
  <si>
    <t>01520_令和4年度</t>
  </si>
  <si>
    <t>01520</t>
  </si>
  <si>
    <t>幌延町</t>
  </si>
  <si>
    <t>01481_令和4年度</t>
  </si>
  <si>
    <t>01481</t>
  </si>
  <si>
    <t>増毛町</t>
  </si>
  <si>
    <t>01462_令和4年度</t>
  </si>
  <si>
    <t>01462</t>
  </si>
  <si>
    <t>南富良野町</t>
  </si>
  <si>
    <t>01518_令和4年度</t>
  </si>
  <si>
    <t>01518</t>
  </si>
  <si>
    <t>利尻町</t>
  </si>
  <si>
    <t>01519_令和4年度</t>
  </si>
  <si>
    <t>01519</t>
  </si>
  <si>
    <t>利尻富士町</t>
  </si>
  <si>
    <t>01212_令和4年度</t>
  </si>
  <si>
    <t>01212</t>
  </si>
  <si>
    <t>留萌市</t>
  </si>
  <si>
    <t>01517_令和4年度</t>
  </si>
  <si>
    <t>01517</t>
  </si>
  <si>
    <t>礼文町</t>
  </si>
  <si>
    <t>01214_令和4年度</t>
  </si>
  <si>
    <t>01214</t>
  </si>
  <si>
    <t>稚内市</t>
  </si>
  <si>
    <t>01464_令和4年度</t>
  </si>
  <si>
    <t>01464</t>
  </si>
  <si>
    <t>和寒町</t>
  </si>
  <si>
    <t>01456_令和3年度</t>
  </si>
  <si>
    <t>01514_令和3年度</t>
  </si>
  <si>
    <t>01486_令和3年度</t>
  </si>
  <si>
    <t>01470_令和3年度</t>
  </si>
  <si>
    <t>01482_令和3年度</t>
  </si>
  <si>
    <t>01457_令和3年度</t>
  </si>
  <si>
    <t>01460_令和3年度</t>
  </si>
  <si>
    <t>01465_令和3年度</t>
  </si>
  <si>
    <t>01511_令和3年度</t>
  </si>
  <si>
    <t>01220_令和3年度</t>
  </si>
  <si>
    <t>01463_令和3年度</t>
  </si>
  <si>
    <t>01468_令和3年度</t>
  </si>
  <si>
    <t>01485_令和3年度</t>
  </si>
  <si>
    <t>01452_令和3年度</t>
  </si>
  <si>
    <t>01487_令和3年度</t>
  </si>
  <si>
    <t>01454_令和3年度</t>
  </si>
  <si>
    <t>01483_令和3年度</t>
  </si>
  <si>
    <t>01516_令和3年度</t>
  </si>
  <si>
    <t>01471_令和3年度</t>
  </si>
  <si>
    <t>01513_令和3年度</t>
  </si>
  <si>
    <t>01461_令和3年度</t>
  </si>
  <si>
    <t>01221_令和3年度</t>
  </si>
  <si>
    <t>01484_令和3年度</t>
  </si>
  <si>
    <t>01512_令和3年度</t>
  </si>
  <si>
    <t>01459_令和3年度</t>
  </si>
  <si>
    <t>01453_令和3年度</t>
  </si>
  <si>
    <t>01458_令和3年度</t>
  </si>
  <si>
    <t>01455_令和3年度</t>
  </si>
  <si>
    <t>01469_令和3年度</t>
  </si>
  <si>
    <t>01229_令和3年度</t>
  </si>
  <si>
    <t>01472_令和3年度</t>
  </si>
  <si>
    <t>01520_令和3年度</t>
  </si>
  <si>
    <t>01481_令和3年度</t>
  </si>
  <si>
    <t>01462_令和3年度</t>
  </si>
  <si>
    <t>01518_令和3年度</t>
  </si>
  <si>
    <t>01519_令和3年度</t>
  </si>
  <si>
    <t>01212_令和3年度</t>
  </si>
  <si>
    <t>01517_令和3年度</t>
  </si>
  <si>
    <t>01214_令和3年度</t>
  </si>
  <si>
    <t>01464_令和3年度</t>
  </si>
  <si>
    <t>01664_令和4年度</t>
  </si>
  <si>
    <t>01664</t>
  </si>
  <si>
    <t>標茶町</t>
  </si>
  <si>
    <t>01668_令和4年度</t>
  </si>
  <si>
    <t>01668</t>
  </si>
  <si>
    <t>白糠町</t>
  </si>
  <si>
    <t>01664_令和3年度</t>
  </si>
  <si>
    <t>01668_令和3年度</t>
  </si>
  <si>
    <t>01586_平成2年度</t>
  </si>
  <si>
    <t>01586_平成17年度</t>
  </si>
  <si>
    <t>01586_平成18年度</t>
  </si>
  <si>
    <t>01586_平成19年度</t>
  </si>
  <si>
    <t>01586_平成20年度</t>
  </si>
  <si>
    <t>01586_平成21年度</t>
  </si>
  <si>
    <t>01586_平成22年度</t>
  </si>
  <si>
    <t>01586_平成23年度</t>
  </si>
  <si>
    <t>01586_平成24年度</t>
  </si>
  <si>
    <t>01586_平成25年度</t>
  </si>
  <si>
    <t>01586_平成26年度</t>
  </si>
  <si>
    <t>01586_平成27年度</t>
  </si>
  <si>
    <t>01586_平成28年度</t>
  </si>
  <si>
    <t>01586_平成29年度</t>
  </si>
  <si>
    <t>01586_平成30年度</t>
  </si>
  <si>
    <t>01586_令和元年度</t>
  </si>
  <si>
    <t>01586_令和2年度</t>
  </si>
  <si>
    <t>01514_平成2年度</t>
  </si>
  <si>
    <t>01514_平成17年度</t>
  </si>
  <si>
    <t>01514_平成18年度</t>
  </si>
  <si>
    <t>01514_平成19年度</t>
  </si>
  <si>
    <t>01514_平成20年度</t>
  </si>
  <si>
    <t>01514_平成21年度</t>
  </si>
  <si>
    <t>01514_平成22年度</t>
  </si>
  <si>
    <t>01514_平成23年度</t>
  </si>
  <si>
    <t>01514_平成24年度</t>
  </si>
  <si>
    <t>01514_平成25年度</t>
  </si>
  <si>
    <t>01514_平成26年度</t>
  </si>
  <si>
    <t>01514_平成27年度</t>
  </si>
  <si>
    <t>01514_平成28年度</t>
  </si>
  <si>
    <t>01514_平成29年度</t>
  </si>
  <si>
    <t>01514_平成30年度</t>
  </si>
  <si>
    <t>01514_令和元年度</t>
  </si>
  <si>
    <t>01514_令和2年度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</si>
  <si>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</si>
  <si>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</si>
  <si>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</si>
  <si>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</si>
  <si>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</si>
  <si>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</si>
  <si>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</si>
  <si>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</si>
  <si>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</si>
  <si>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</si>
  <si>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</si>
  <si>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</si>
  <si>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</si>
  <si>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</si>
  <si>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</si>
  <si>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</si>
  <si>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</si>
  <si>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</si>
  <si>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</si>
  <si>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</si>
  <si>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</si>
  <si>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12427_平成2年度</t>
  </si>
  <si>
    <t>12427</t>
  </si>
  <si>
    <t>長南町</t>
  </si>
  <si>
    <t>12427_平成17年度</t>
  </si>
  <si>
    <t>12427_平成18年度</t>
  </si>
  <si>
    <t>12427_平成19年度</t>
  </si>
  <si>
    <t>12427_平成20年度</t>
  </si>
  <si>
    <t>12427_平成21年度</t>
  </si>
  <si>
    <t>12427_平成22年度</t>
  </si>
  <si>
    <t>12427_平成23年度</t>
  </si>
  <si>
    <t>12427_平成24年度</t>
  </si>
  <si>
    <t>12427_平成25年度</t>
  </si>
  <si>
    <t>12427_平成26年度</t>
  </si>
  <si>
    <t>12427_平成27年度</t>
  </si>
  <si>
    <t>12427_平成28年度</t>
  </si>
  <si>
    <t>12427_平成29年度</t>
  </si>
  <si>
    <t>12427_平成30年度</t>
  </si>
  <si>
    <t>12427_令和元年度</t>
  </si>
  <si>
    <t>12427_令和2年度</t>
  </si>
  <si>
    <t>12427_令和3年度</t>
  </si>
  <si>
    <t>12427_令和4年度</t>
  </si>
  <si>
    <t>06324_平成2年度</t>
  </si>
  <si>
    <t>06324</t>
  </si>
  <si>
    <t>大江町</t>
  </si>
  <si>
    <t>06324_平成17年度</t>
  </si>
  <si>
    <t>06324_平成18年度</t>
  </si>
  <si>
    <t>06324_平成19年度</t>
  </si>
  <si>
    <t>06324_平成20年度</t>
  </si>
  <si>
    <t>06324_平成21年度</t>
  </si>
  <si>
    <t>06324_平成22年度</t>
  </si>
  <si>
    <t>06324_平成23年度</t>
  </si>
  <si>
    <t>06324_平成24年度</t>
  </si>
  <si>
    <t>06324_平成25年度</t>
  </si>
  <si>
    <t>06324_平成26年度</t>
  </si>
  <si>
    <t>06324_平成27年度</t>
  </si>
  <si>
    <t>06324_平成28年度</t>
  </si>
  <si>
    <t>06324_平成29年度</t>
  </si>
  <si>
    <t>06324_平成30年度</t>
  </si>
  <si>
    <t>06324_令和元年度</t>
  </si>
  <si>
    <t>06324_令和2年度</t>
  </si>
  <si>
    <t>06324_令和3年度</t>
  </si>
  <si>
    <t>06324_令和4年度</t>
  </si>
  <si>
    <t>21506_平成2年度</t>
  </si>
  <si>
    <t>21506</t>
  </si>
  <si>
    <t>白川町</t>
  </si>
  <si>
    <t>21506_平成17年度</t>
  </si>
  <si>
    <t>21506_平成18年度</t>
  </si>
  <si>
    <t>21506_平成19年度</t>
  </si>
  <si>
    <t>21506_平成20年度</t>
  </si>
  <si>
    <t>21506_平成21年度</t>
  </si>
  <si>
    <t>21506_平成22年度</t>
  </si>
  <si>
    <t>21506_平成23年度</t>
  </si>
  <si>
    <t>21506_平成24年度</t>
  </si>
  <si>
    <t>21506_平成25年度</t>
  </si>
  <si>
    <t>21506_平成26年度</t>
  </si>
  <si>
    <t>21506_平成27年度</t>
  </si>
  <si>
    <t>21506_平成28年度</t>
  </si>
  <si>
    <t>21506_平成29年度</t>
  </si>
  <si>
    <t>21506_平成30年度</t>
  </si>
  <si>
    <t>21506_令和元年度</t>
  </si>
  <si>
    <t>21506_令和2年度</t>
  </si>
  <si>
    <t>21506_令和3年度</t>
  </si>
  <si>
    <t>21506_令和4年度</t>
  </si>
  <si>
    <t>38386_平成2年度</t>
  </si>
  <si>
    <t>38386</t>
  </si>
  <si>
    <t>久万高原町</t>
  </si>
  <si>
    <t>38386_平成17年度</t>
  </si>
  <si>
    <t>38386_平成18年度</t>
  </si>
  <si>
    <t>38386_平成19年度</t>
  </si>
  <si>
    <t>38386_平成20年度</t>
  </si>
  <si>
    <t>38386_平成21年度</t>
  </si>
  <si>
    <t>38386_平成22年度</t>
  </si>
  <si>
    <t>38386_平成23年度</t>
  </si>
  <si>
    <t>38386_平成24年度</t>
  </si>
  <si>
    <t>38386_平成25年度</t>
  </si>
  <si>
    <t>38386_平成26年度</t>
  </si>
  <si>
    <t>38386_平成27年度</t>
  </si>
  <si>
    <t>38386_平成28年度</t>
  </si>
  <si>
    <t>38386_平成29年度</t>
  </si>
  <si>
    <t>38386_平成30年度</t>
  </si>
  <si>
    <t>38386_令和元年度</t>
  </si>
  <si>
    <t>38386_令和2年度</t>
  </si>
  <si>
    <t>38386_令和3年度</t>
  </si>
  <si>
    <t>38386_令和4年度</t>
  </si>
  <si>
    <t>02367_平成2年度</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</si>
  <si>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</si>
  <si>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</si>
  <si>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</si>
  <si>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</si>
  <si>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</si>
  <si>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</si>
  <si>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</si>
  <si>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</si>
  <si>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</si>
  <si>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</si>
  <si>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</si>
  <si>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</si>
  <si>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</si>
  <si>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</si>
  <si>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</si>
  <si>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</si>
  <si>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47361_平成2年度</t>
  </si>
  <si>
    <t>47361</t>
  </si>
  <si>
    <t>久米島町</t>
  </si>
  <si>
    <t>47361_平成17年度</t>
  </si>
  <si>
    <t>47361_平成18年度</t>
  </si>
  <si>
    <t>47361_平成19年度</t>
  </si>
  <si>
    <t>47361_平成20年度</t>
  </si>
  <si>
    <t>47361_平成21年度</t>
  </si>
  <si>
    <t>47361_平成22年度</t>
  </si>
  <si>
    <t>47361_平成23年度</t>
  </si>
  <si>
    <t>47361_平成24年度</t>
  </si>
  <si>
    <t>47361_平成25年度</t>
  </si>
  <si>
    <t>47361_平成26年度</t>
  </si>
  <si>
    <t>47361_平成27年度</t>
  </si>
  <si>
    <t>47361_平成28年度</t>
  </si>
  <si>
    <t>47361_平成29年度</t>
  </si>
  <si>
    <t>47361_平成30年度</t>
  </si>
  <si>
    <t>47361_令和元年度</t>
  </si>
  <si>
    <t>47361_令和2年度</t>
  </si>
  <si>
    <t>47361_令和3年度</t>
  </si>
  <si>
    <t>47361_令和4年度</t>
  </si>
  <si>
    <t>40646_平成2年度</t>
  </si>
  <si>
    <t>40646</t>
  </si>
  <si>
    <t>上毛町</t>
  </si>
  <si>
    <t>40646_平成17年度</t>
  </si>
  <si>
    <t>40646_平成18年度</t>
  </si>
  <si>
    <t>40646_平成19年度</t>
  </si>
  <si>
    <t>40646_平成20年度</t>
  </si>
  <si>
    <t>40646_平成21年度</t>
  </si>
  <si>
    <t>40646_平成22年度</t>
  </si>
  <si>
    <t>40646_平成23年度</t>
  </si>
  <si>
    <t>40646_平成24年度</t>
  </si>
  <si>
    <t>40646_平成25年度</t>
  </si>
  <si>
    <t>40646_平成26年度</t>
  </si>
  <si>
    <t>40646_平成27年度</t>
  </si>
  <si>
    <t>40646_平成28年度</t>
  </si>
  <si>
    <t>40646_平成29年度</t>
  </si>
  <si>
    <t>40646_平成30年度</t>
  </si>
  <si>
    <t>40646_令和元年度</t>
  </si>
  <si>
    <t>40646_令和2年度</t>
  </si>
  <si>
    <t>40646_令和3年度</t>
  </si>
  <si>
    <t>40646_令和4年度</t>
  </si>
  <si>
    <t>01585_平成2年度</t>
  </si>
  <si>
    <t>01585_平成17年度</t>
  </si>
  <si>
    <t>01585_平成18年度</t>
  </si>
  <si>
    <t>01585_平成19年度</t>
  </si>
  <si>
    <t>01585_平成20年度</t>
  </si>
  <si>
    <t>01585_平成21年度</t>
  </si>
  <si>
    <t>01585_平成22年度</t>
  </si>
  <si>
    <t>01585_平成23年度</t>
  </si>
  <si>
    <t>01585_平成24年度</t>
  </si>
  <si>
    <t>01585_平成25年度</t>
  </si>
  <si>
    <t>01585_平成26年度</t>
  </si>
  <si>
    <t>01585_平成27年度</t>
  </si>
  <si>
    <t>01585_平成28年度</t>
  </si>
  <si>
    <t>01585_平成29年度</t>
  </si>
  <si>
    <t>01585_平成30年度</t>
  </si>
  <si>
    <t>01585_令和元年度</t>
  </si>
  <si>
    <t>01585_令和2年度</t>
  </si>
  <si>
    <t>02323_平成2年度</t>
  </si>
  <si>
    <t>02323_平成17年度</t>
  </si>
  <si>
    <t>02323_平成18年度</t>
  </si>
  <si>
    <t>02323_平成19年度</t>
  </si>
  <si>
    <t>02323_平成20年度</t>
  </si>
  <si>
    <t>02323_平成21年度</t>
  </si>
  <si>
    <t>02323_平成22年度</t>
  </si>
  <si>
    <t>02323_平成23年度</t>
  </si>
  <si>
    <t>02323_平成24年度</t>
  </si>
  <si>
    <t>02323_平成25年度</t>
  </si>
  <si>
    <t>02323_平成26年度</t>
  </si>
  <si>
    <t>02323_平成27年度</t>
  </si>
  <si>
    <t>02323_平成28年度</t>
  </si>
  <si>
    <t>02323_平成29年度</t>
  </si>
  <si>
    <t>02323_平成30年度</t>
  </si>
  <si>
    <t>02323_令和元年度</t>
  </si>
  <si>
    <t>02323_令和2年度</t>
  </si>
  <si>
    <t>01668_平成2年度</t>
  </si>
  <si>
    <t>01668_平成17年度</t>
  </si>
  <si>
    <t>01668_平成18年度</t>
  </si>
  <si>
    <t>01668_平成19年度</t>
  </si>
  <si>
    <t>01668_平成20年度</t>
  </si>
  <si>
    <t>01668_平成21年度</t>
  </si>
  <si>
    <t>01668_平成22年度</t>
  </si>
  <si>
    <t>01668_平成23年度</t>
  </si>
  <si>
    <t>01668_平成24年度</t>
  </si>
  <si>
    <t>01668_平成25年度</t>
  </si>
  <si>
    <t>01668_平成26年度</t>
  </si>
  <si>
    <t>01668_平成27年度</t>
  </si>
  <si>
    <t>01668_平成28年度</t>
  </si>
  <si>
    <t>01668_平成29年度</t>
  </si>
  <si>
    <t>01668_平成30年度</t>
  </si>
  <si>
    <t>01668_令和元年度</t>
  </si>
  <si>
    <t>01668_令和2年度</t>
  </si>
  <si>
    <t>25441_平成2年度</t>
  </si>
  <si>
    <t>25441</t>
  </si>
  <si>
    <t>豊郷町</t>
  </si>
  <si>
    <t>25441_平成17年度</t>
  </si>
  <si>
    <t>25441_平成18年度</t>
  </si>
  <si>
    <t>25441_平成19年度</t>
  </si>
  <si>
    <t>25441_平成20年度</t>
  </si>
  <si>
    <t>25441_平成21年度</t>
  </si>
  <si>
    <t>25441_平成22年度</t>
  </si>
  <si>
    <t>25441_平成23年度</t>
  </si>
  <si>
    <t>25441_平成24年度</t>
  </si>
  <si>
    <t>25441_平成25年度</t>
  </si>
  <si>
    <t>25441_平成26年度</t>
  </si>
  <si>
    <t>25441_平成27年度</t>
  </si>
  <si>
    <t>25441_平成28年度</t>
  </si>
  <si>
    <t>25441_平成29年度</t>
  </si>
  <si>
    <t>25441_平成30年度</t>
  </si>
  <si>
    <t>25441_令和元年度</t>
  </si>
  <si>
    <t>25441_令和2年度</t>
  </si>
  <si>
    <t>25441_令和3年度</t>
  </si>
  <si>
    <t>25441_令和4年度</t>
  </si>
  <si>
    <t>06426_平成2年度</t>
  </si>
  <si>
    <t>06426</t>
  </si>
  <si>
    <t>三川町</t>
  </si>
  <si>
    <t>06426_平成17年度</t>
  </si>
  <si>
    <t>06426_平成18年度</t>
  </si>
  <si>
    <t>06426_平成19年度</t>
  </si>
  <si>
    <t>06426_平成20年度</t>
  </si>
  <si>
    <t>06426_平成21年度</t>
  </si>
  <si>
    <t>06426_平成22年度</t>
  </si>
  <si>
    <t>06426_平成23年度</t>
  </si>
  <si>
    <t>06426_平成24年度</t>
  </si>
  <si>
    <t>06426_平成25年度</t>
  </si>
  <si>
    <t>06426_平成26年度</t>
  </si>
  <si>
    <t>06426_平成27年度</t>
  </si>
  <si>
    <t>06426_平成28年度</t>
  </si>
  <si>
    <t>06426_平成29年度</t>
  </si>
  <si>
    <t>06426_平成30年度</t>
  </si>
  <si>
    <t>06426_令和元年度</t>
  </si>
  <si>
    <t>06426_令和2年度</t>
  </si>
  <si>
    <t>06426_令和3年度</t>
  </si>
  <si>
    <t>06426_令和4年度</t>
  </si>
  <si>
    <t>01664_平成2年度</t>
  </si>
  <si>
    <t>01664_平成17年度</t>
  </si>
  <si>
    <t>01664_平成18年度</t>
  </si>
  <si>
    <t>01664_平成19年度</t>
  </si>
  <si>
    <t>01664_平成20年度</t>
  </si>
  <si>
    <t>01664_平成21年度</t>
  </si>
  <si>
    <t>01664_平成22年度</t>
  </si>
  <si>
    <t>01664_平成23年度</t>
  </si>
  <si>
    <t>01664_平成24年度</t>
  </si>
  <si>
    <t>01664_平成25年度</t>
  </si>
  <si>
    <t>01664_平成26年度</t>
  </si>
  <si>
    <t>01664_平成27年度</t>
  </si>
  <si>
    <t>01664_平成28年度</t>
  </si>
  <si>
    <t>01664_平成29年度</t>
  </si>
  <si>
    <t>01664_平成30年度</t>
  </si>
  <si>
    <t>01664_令和元年度</t>
  </si>
  <si>
    <t>01664_令和2年度</t>
  </si>
  <si>
    <t>13361_平成2年度</t>
  </si>
  <si>
    <t>13361</t>
  </si>
  <si>
    <t>大島町</t>
  </si>
  <si>
    <t>13361_平成17年度</t>
  </si>
  <si>
    <t>13361_平成18年度</t>
  </si>
  <si>
    <t>13361_平成19年度</t>
  </si>
  <si>
    <t>13361_平成20年度</t>
  </si>
  <si>
    <t>13361_平成21年度</t>
  </si>
  <si>
    <t>13361_平成22年度</t>
  </si>
  <si>
    <t>13361_平成23年度</t>
  </si>
  <si>
    <t>13361_平成24年度</t>
  </si>
  <si>
    <t>13361_平成25年度</t>
  </si>
  <si>
    <t>13361_平成26年度</t>
  </si>
  <si>
    <t>13361_平成27年度</t>
  </si>
  <si>
    <t>13361_平成28年度</t>
  </si>
  <si>
    <t>13361_平成29年度</t>
  </si>
  <si>
    <t>13361_平成30年度</t>
  </si>
  <si>
    <t>13361_令和元年度</t>
  </si>
  <si>
    <t>13361_令和2年度</t>
  </si>
  <si>
    <t>13361_令和3年度</t>
  </si>
  <si>
    <t>13361_令和4年度</t>
  </si>
  <si>
    <t>01371_平成2年度</t>
  </si>
  <si>
    <t>01371_平成17年度</t>
  </si>
  <si>
    <t>01371_平成18年度</t>
  </si>
  <si>
    <t>01371_平成19年度</t>
  </si>
  <si>
    <t>01371_平成20年度</t>
  </si>
  <si>
    <t>01371_平成21年度</t>
  </si>
  <si>
    <t>01371_平成22年度</t>
  </si>
  <si>
    <t>01371_平成23年度</t>
  </si>
  <si>
    <t>01371_平成24年度</t>
  </si>
  <si>
    <t>01371_平成25年度</t>
  </si>
  <si>
    <t>01371_平成26年度</t>
  </si>
  <si>
    <t>01371_平成27年度</t>
  </si>
  <si>
    <t>01371_平成28年度</t>
  </si>
  <si>
    <t>01371_平成29年度</t>
  </si>
  <si>
    <t>01371_平成30年度</t>
  </si>
  <si>
    <t>01371_令和元年度</t>
  </si>
  <si>
    <t>01371_令和2年度</t>
  </si>
  <si>
    <t>40401_平成2年度</t>
  </si>
  <si>
    <t>40401</t>
  </si>
  <si>
    <t>小竹町</t>
  </si>
  <si>
    <t>40401_平成17年度</t>
  </si>
  <si>
    <t>40401_平成18年度</t>
  </si>
  <si>
    <t>40401_平成19年度</t>
  </si>
  <si>
    <t>40401_平成20年度</t>
  </si>
  <si>
    <t>40401_平成21年度</t>
  </si>
  <si>
    <t>40401_平成22年度</t>
  </si>
  <si>
    <t>40401_平成23年度</t>
  </si>
  <si>
    <t>40401_平成24年度</t>
  </si>
  <si>
    <t>40401_平成25年度</t>
  </si>
  <si>
    <t>40401_平成26年度</t>
  </si>
  <si>
    <t>40401_平成27年度</t>
  </si>
  <si>
    <t>40401_平成28年度</t>
  </si>
  <si>
    <t>40401_平成29年度</t>
  </si>
  <si>
    <t>40401_平成30年度</t>
  </si>
  <si>
    <t>40401_令和元年度</t>
  </si>
  <si>
    <t>40401_令和2年度</t>
  </si>
  <si>
    <t>40401_令和3年度</t>
  </si>
  <si>
    <t>40401_令和4年度</t>
  </si>
  <si>
    <t>12443_平成2年度</t>
  </si>
  <si>
    <t>12443</t>
  </si>
  <si>
    <t>御宿町</t>
  </si>
  <si>
    <t>12443_平成17年度</t>
  </si>
  <si>
    <t>12443_平成18年度</t>
  </si>
  <si>
    <t>12443_平成19年度</t>
  </si>
  <si>
    <t>12443_平成20年度</t>
  </si>
  <si>
    <t>12443_平成21年度</t>
  </si>
  <si>
    <t>12443_平成22年度</t>
  </si>
  <si>
    <t>12443_平成23年度</t>
  </si>
  <si>
    <t>12443_平成24年度</t>
  </si>
  <si>
    <t>12443_平成25年度</t>
  </si>
  <si>
    <t>12443_平成26年度</t>
  </si>
  <si>
    <t>12443_平成27年度</t>
  </si>
  <si>
    <t>12443_平成28年度</t>
  </si>
  <si>
    <t>12443_平成29年度</t>
  </si>
  <si>
    <t>12443_平成30年度</t>
  </si>
  <si>
    <t>12443_令和元年度</t>
  </si>
  <si>
    <t>12443_令和2年度</t>
  </si>
  <si>
    <t>12443_令和3年度</t>
  </si>
  <si>
    <t>12443_令和4年度</t>
  </si>
  <si>
    <t>29345_平成2年度</t>
  </si>
  <si>
    <t>29345</t>
  </si>
  <si>
    <t>安堵町</t>
  </si>
  <si>
    <t>29345_平成17年度</t>
  </si>
  <si>
    <t>29345_平成18年度</t>
  </si>
  <si>
    <t>29345_平成19年度</t>
  </si>
  <si>
    <t>29345_平成20年度</t>
  </si>
  <si>
    <t>29345_平成21年度</t>
  </si>
  <si>
    <t>29345_平成22年度</t>
  </si>
  <si>
    <t>29345_平成23年度</t>
  </si>
  <si>
    <t>29345_平成24年度</t>
  </si>
  <si>
    <t>29345_平成25年度</t>
  </si>
  <si>
    <t>29345_平成26年度</t>
  </si>
  <si>
    <t>29345_平成27年度</t>
  </si>
  <si>
    <t>29345_平成28年度</t>
  </si>
  <si>
    <t>29345_平成29年度</t>
  </si>
  <si>
    <t>29345_平成30年度</t>
  </si>
  <si>
    <t>29345_令和元年度</t>
  </si>
  <si>
    <t>29345_令和2年度</t>
  </si>
  <si>
    <t>29345_令和3年度</t>
  </si>
  <si>
    <t>29345_令和4年度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</si>
  <si>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</si>
  <si>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</si>
  <si>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</si>
  <si>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</si>
  <si>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</si>
  <si>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</si>
  <si>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</si>
  <si>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</si>
  <si>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</si>
  <si>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</si>
  <si>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</si>
  <si>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</si>
  <si>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</si>
  <si>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</si>
  <si>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</si>
  <si>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</si>
  <si>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</si>
  <si>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</si>
  <si>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</si>
  <si>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</si>
  <si>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</si>
  <si>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19366_平成2年度</t>
  </si>
  <si>
    <t>19366</t>
  </si>
  <si>
    <t>19366_平成17年度</t>
  </si>
  <si>
    <t>19366_平成18年度</t>
  </si>
  <si>
    <t>19366_平成19年度</t>
  </si>
  <si>
    <t>19366_平成20年度</t>
  </si>
  <si>
    <t>19366_平成21年度</t>
  </si>
  <si>
    <t>19366_平成22年度</t>
  </si>
  <si>
    <t>19366_平成23年度</t>
  </si>
  <si>
    <t>19366_平成24年度</t>
  </si>
  <si>
    <t>19366_平成25年度</t>
  </si>
  <si>
    <t>19366_平成26年度</t>
  </si>
  <si>
    <t>19366_平成27年度</t>
  </si>
  <si>
    <t>19366_平成28年度</t>
  </si>
  <si>
    <t>19366_平成29年度</t>
  </si>
  <si>
    <t>19366_平成30年度</t>
  </si>
  <si>
    <t>19366_令和元年度</t>
  </si>
  <si>
    <t>19366_令和2年度</t>
  </si>
  <si>
    <t>19366_令和3年度</t>
  </si>
  <si>
    <t>19366_令和4年度</t>
  </si>
  <si>
    <t>13401_平成2年度</t>
  </si>
  <si>
    <t>13401</t>
  </si>
  <si>
    <t>八丈町</t>
  </si>
  <si>
    <t>13401_平成17年度</t>
  </si>
  <si>
    <t>13401_平成18年度</t>
  </si>
  <si>
    <t>13401_平成19年度</t>
  </si>
  <si>
    <t>13401_平成20年度</t>
  </si>
  <si>
    <t>13401_平成21年度</t>
  </si>
  <si>
    <t>13401_平成22年度</t>
  </si>
  <si>
    <t>13401_平成23年度</t>
  </si>
  <si>
    <t>13401_平成24年度</t>
  </si>
  <si>
    <t>13401_平成25年度</t>
  </si>
  <si>
    <t>13401_平成26年度</t>
  </si>
  <si>
    <t>13401_平成27年度</t>
  </si>
  <si>
    <t>13401_平成28年度</t>
  </si>
  <si>
    <t>13401_平成29年度</t>
  </si>
  <si>
    <t>13401_平成30年度</t>
  </si>
  <si>
    <t>13401_令和元年度</t>
  </si>
  <si>
    <t>13401_令和2年度</t>
  </si>
  <si>
    <t>13401_令和3年度</t>
  </si>
  <si>
    <t>13401_令和4年度</t>
  </si>
  <si>
    <t>45383_平成2年度</t>
  </si>
  <si>
    <t>45383</t>
  </si>
  <si>
    <t>綾町</t>
  </si>
  <si>
    <t>45383_平成17年度</t>
  </si>
  <si>
    <t>45383_平成18年度</t>
  </si>
  <si>
    <t>45383_平成19年度</t>
  </si>
  <si>
    <t>45383_平成20年度</t>
  </si>
  <si>
    <t>45383_平成21年度</t>
  </si>
  <si>
    <t>45383_平成22年度</t>
  </si>
  <si>
    <t>45383_平成23年度</t>
  </si>
  <si>
    <t>45383_平成24年度</t>
  </si>
  <si>
    <t>45383_平成25年度</t>
  </si>
  <si>
    <t>45383_平成26年度</t>
  </si>
  <si>
    <t>45383_平成27年度</t>
  </si>
  <si>
    <t>45383_平成28年度</t>
  </si>
  <si>
    <t>45383_平成29年度</t>
  </si>
  <si>
    <t>45383_平成30年度</t>
  </si>
  <si>
    <t>45383_令和元年度</t>
  </si>
  <si>
    <t>45383_令和2年度</t>
  </si>
  <si>
    <t>45383_令和3年度</t>
  </si>
  <si>
    <t>45383_令和4年度</t>
  </si>
  <si>
    <t>34431_平成2年度</t>
  </si>
  <si>
    <t>34431</t>
  </si>
  <si>
    <t>大崎上島町</t>
  </si>
  <si>
    <t>34431_平成17年度</t>
  </si>
  <si>
    <t>34431_平成18年度</t>
  </si>
  <si>
    <t>34431_平成19年度</t>
  </si>
  <si>
    <t>34431_平成20年度</t>
  </si>
  <si>
    <t>34431_平成21年度</t>
  </si>
  <si>
    <t>34431_平成22年度</t>
  </si>
  <si>
    <t>34431_平成23年度</t>
  </si>
  <si>
    <t>34431_平成24年度</t>
  </si>
  <si>
    <t>34431_平成25年度</t>
  </si>
  <si>
    <t>34431_平成26年度</t>
  </si>
  <si>
    <t>34431_平成27年度</t>
  </si>
  <si>
    <t>34431_平成28年度</t>
  </si>
  <si>
    <t>34431_平成29年度</t>
  </si>
  <si>
    <t>34431_平成30年度</t>
  </si>
  <si>
    <t>34431_令和元年度</t>
  </si>
  <si>
    <t>34431_令和2年度</t>
  </si>
  <si>
    <t>34431_令和3年度</t>
  </si>
  <si>
    <t>34431_令和4年度</t>
  </si>
  <si>
    <t>03402_平成2年度</t>
  </si>
  <si>
    <t>03402</t>
  </si>
  <si>
    <t>平泉町</t>
  </si>
  <si>
    <t>03402_平成17年度</t>
  </si>
  <si>
    <t>03402_平成18年度</t>
  </si>
  <si>
    <t>03402_平成19年度</t>
  </si>
  <si>
    <t>03402_平成20年度</t>
  </si>
  <si>
    <t>03402_平成21年度</t>
  </si>
  <si>
    <t>03402_平成22年度</t>
  </si>
  <si>
    <t>03402_平成23年度</t>
  </si>
  <si>
    <t>03402_平成24年度</t>
  </si>
  <si>
    <t>03402_平成25年度</t>
  </si>
  <si>
    <t>03402_平成26年度</t>
  </si>
  <si>
    <t>03402_平成27年度</t>
  </si>
  <si>
    <t>03402_平成28年度</t>
  </si>
  <si>
    <t>03402_平成29年度</t>
  </si>
  <si>
    <t>03402_平成30年度</t>
  </si>
  <si>
    <t>03402_令和元年度</t>
  </si>
  <si>
    <t>03402_令和2年度</t>
  </si>
  <si>
    <t>03402_令和3年度</t>
  </si>
  <si>
    <t>03402_令和4年度</t>
  </si>
  <si>
    <t>26343_平成2年度</t>
  </si>
  <si>
    <t>26343</t>
  </si>
  <si>
    <t>井手町</t>
  </si>
  <si>
    <t>26343_平成17年度</t>
  </si>
  <si>
    <t>26343_平成18年度</t>
  </si>
  <si>
    <t>26343_平成19年度</t>
  </si>
  <si>
    <t>26343_平成20年度</t>
  </si>
  <si>
    <t>26343_平成21年度</t>
  </si>
  <si>
    <t>26343_平成22年度</t>
  </si>
  <si>
    <t>26343_平成23年度</t>
  </si>
  <si>
    <t>26343_平成24年度</t>
  </si>
  <si>
    <t>26343_平成25年度</t>
  </si>
  <si>
    <t>26343_平成26年度</t>
  </si>
  <si>
    <t>26343_平成27年度</t>
  </si>
  <si>
    <t>26343_平成28年度</t>
  </si>
  <si>
    <t>26343_平成29年度</t>
  </si>
  <si>
    <t>26343_平成30年度</t>
  </si>
  <si>
    <t>26343_令和元年度</t>
  </si>
  <si>
    <t>26343_令和2年度</t>
  </si>
  <si>
    <t>26343_令和3年度</t>
  </si>
  <si>
    <t>26343_令和4年度</t>
  </si>
  <si>
    <t>10448_平成2年度</t>
  </si>
  <si>
    <t>10448</t>
  </si>
  <si>
    <t>昭和村</t>
  </si>
  <si>
    <t>10448_平成17年度</t>
  </si>
  <si>
    <t>10448_平成18年度</t>
  </si>
  <si>
    <t>10448_平成19年度</t>
  </si>
  <si>
    <t>10448_平成20年度</t>
  </si>
  <si>
    <t>10448_平成21年度</t>
  </si>
  <si>
    <t>10448_平成22年度</t>
  </si>
  <si>
    <t>10448_平成23年度</t>
  </si>
  <si>
    <t>10448_平成24年度</t>
  </si>
  <si>
    <t>10448_平成25年度</t>
  </si>
  <si>
    <t>10448_平成26年度</t>
  </si>
  <si>
    <t>10448_平成27年度</t>
  </si>
  <si>
    <t>10448_平成28年度</t>
  </si>
  <si>
    <t>10448_平成29年度</t>
  </si>
  <si>
    <t>10448_平成30年度</t>
  </si>
  <si>
    <t>10448_令和元年度</t>
  </si>
  <si>
    <t>10448_令和2年度</t>
  </si>
  <si>
    <t>10448_令和3年度</t>
  </si>
  <si>
    <t>10448_令和4年度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</si>
</sst>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1.1108450492491815</c:v>
                </c:pt>
                <c:pt idx="2">
                  <c:v>1.1502639695506227</c:v>
                </c:pt>
                <c:pt idx="3">
                  <c:v>1.1064396486712333</c:v>
                </c:pt>
                <c:pt idx="4">
                  <c:v>1.0636322024829363</c:v>
                </c:pt>
                <c:pt idx="5">
                  <c:v>1.1900255752315858</c:v>
                </c:pt>
                <c:pt idx="6">
                  <c:v>1.1419820805084362</c:v>
                </c:pt>
                <c:pt idx="7">
                  <c:v>1.2525887370561355</c:v>
                </c:pt>
                <c:pt idx="8">
                  <c:v>1.1202761348752917</c:v>
                </c:pt>
                <c:pt idx="9">
                  <c:v>1.1715810751458882</c:v>
                </c:pt>
                <c:pt idx="10">
                  <c:v>1.1323593836897727</c:v>
                </c:pt>
                <c:pt idx="11">
                  <c:v>1.2046779457988932</c:v>
                </c:pt>
                <c:pt idx="12">
                  <c:v>1.146756618034203</c:v>
                </c:pt>
                <c:pt idx="13">
                  <c:v>1.038909331518769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23.797068411617133</c:v>
                </c:pt>
                <c:pt idx="1">
                  <c:v>23.591484505244473</c:v>
                </c:pt>
                <c:pt idx="2">
                  <c:v>23.946625923043822</c:v>
                </c:pt>
                <c:pt idx="3">
                  <c:v>23.63078994048762</c:v>
                </c:pt>
                <c:pt idx="4">
                  <c:v>23.423496523401436</c:v>
                </c:pt>
                <c:pt idx="5">
                  <c:v>23.332275100792327</c:v>
                </c:pt>
                <c:pt idx="6">
                  <c:v>22.787803870237724</c:v>
                </c:pt>
                <c:pt idx="7">
                  <c:v>22.572571435508664</c:v>
                </c:pt>
                <c:pt idx="8">
                  <c:v>23.304970811231531</c:v>
                </c:pt>
                <c:pt idx="9">
                  <c:v>22.956756425961402</c:v>
                </c:pt>
                <c:pt idx="10">
                  <c:v>22.77407154392257</c:v>
                </c:pt>
                <c:pt idx="11">
                  <c:v>21.481506284702057</c:v>
                </c:pt>
                <c:pt idx="12">
                  <c:v>20.651687016595936</c:v>
                </c:pt>
                <c:pt idx="13">
                  <c:v>20.893287145527289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20.213187819163569</c:v>
                </c:pt>
                <c:pt idx="1">
                  <c:v>17.361697585026068</c:v>
                </c:pt>
                <c:pt idx="2">
                  <c:v>17.121196339263602</c:v>
                </c:pt>
                <c:pt idx="3">
                  <c:v>20.588260720193126</c:v>
                </c:pt>
                <c:pt idx="4">
                  <c:v>22.721597367281152</c:v>
                </c:pt>
                <c:pt idx="5">
                  <c:v>22.116830086405812</c:v>
                </c:pt>
                <c:pt idx="6">
                  <c:v>23.140477858903694</c:v>
                </c:pt>
                <c:pt idx="7">
                  <c:v>21.1416032921477</c:v>
                </c:pt>
                <c:pt idx="8">
                  <c:v>21.366670316241869</c:v>
                </c:pt>
                <c:pt idx="9">
                  <c:v>20.903316630016164</c:v>
                </c:pt>
                <c:pt idx="10">
                  <c:v>19.068064605290395</c:v>
                </c:pt>
                <c:pt idx="11">
                  <c:v>19.230805113228286</c:v>
                </c:pt>
                <c:pt idx="12">
                  <c:v>17.443856091490996</c:v>
                </c:pt>
                <c:pt idx="13">
                  <c:v>16.363140007833238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15.59473011930862</c:v>
                </c:pt>
                <c:pt idx="1">
                  <c:v>13.177282837045574</c:v>
                </c:pt>
                <c:pt idx="2">
                  <c:v>11.79550594634893</c:v>
                </c:pt>
                <c:pt idx="3">
                  <c:v>14.901040251445796</c:v>
                </c:pt>
                <c:pt idx="4">
                  <c:v>18.507044646670234</c:v>
                </c:pt>
                <c:pt idx="5">
                  <c:v>17.211993991549438</c:v>
                </c:pt>
                <c:pt idx="6">
                  <c:v>14.900404021402142</c:v>
                </c:pt>
                <c:pt idx="7">
                  <c:v>14.41722625981834</c:v>
                </c:pt>
                <c:pt idx="8">
                  <c:v>12.361099498645485</c:v>
                </c:pt>
                <c:pt idx="9">
                  <c:v>12.394350491473235</c:v>
                </c:pt>
                <c:pt idx="10">
                  <c:v>12.455480374778947</c:v>
                </c:pt>
                <c:pt idx="11">
                  <c:v>11.173696890529675</c:v>
                </c:pt>
                <c:pt idx="12">
                  <c:v>10.353497298953656</c:v>
                </c:pt>
                <c:pt idx="13">
                  <c:v>10.457361458780357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56.35918417200466</c:v>
                </c:pt>
                <c:pt idx="1">
                  <c:v>42.182273615603627</c:v>
                </c:pt>
                <c:pt idx="2">
                  <c:v>43.13684867994121</c:v>
                </c:pt>
                <c:pt idx="3">
                  <c:v>50.916149117535106</c:v>
                </c:pt>
                <c:pt idx="4">
                  <c:v>49.968560444312708</c:v>
                </c:pt>
                <c:pt idx="5">
                  <c:v>62.927916067260142</c:v>
                </c:pt>
                <c:pt idx="6">
                  <c:v>65.250984369288147</c:v>
                </c:pt>
                <c:pt idx="7">
                  <c:v>56.218278328670365</c:v>
                </c:pt>
                <c:pt idx="8">
                  <c:v>65.464385803575809</c:v>
                </c:pt>
                <c:pt idx="9">
                  <c:v>58.904495807705921</c:v>
                </c:pt>
                <c:pt idx="10">
                  <c:v>60.650852428806665</c:v>
                </c:pt>
                <c:pt idx="11">
                  <c:v>59.370870668352069</c:v>
                </c:pt>
                <c:pt idx="12">
                  <c:v>45.523311576847298</c:v>
                </c:pt>
                <c:pt idx="13">
                  <c:v>56.439130116725501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31.965678486143744</c:v>
                </c:pt>
                <c:pt idx="2">
                  <c:v>1.8948531585485648</c:v>
                </c:pt>
                <c:pt idx="3">
                  <c:v>19.707461277402828</c:v>
                </c:pt>
                <c:pt idx="4">
                  <c:v>11.699715081629899</c:v>
                </c:pt>
                <c:pt idx="5">
                  <c:v>20.472991687861871</c:v>
                </c:pt>
                <c:pt idx="7">
                  <c:v>24.201816664448266</c:v>
                </c:pt>
                <c:pt idx="8">
                  <c:v>0.58578988517072161</c:v>
                </c:pt>
                <c:pt idx="9">
                  <c:v>1.0014064744574465</c:v>
                </c:pt>
                <c:pt idx="10">
                  <c:v>2.5987391660378907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53.567992922095137</c:v>
                </c:pt>
                <c:pt idx="4" formatCode="#,##0">
                  <c:v>11.699715081629899</c:v>
                </c:pt>
                <c:pt idx="5" formatCode="#,##0">
                  <c:v>20.472991687861871</c:v>
                </c:pt>
                <c:pt idx="6" formatCode="#,##0">
                  <c:v>25.789013024076436</c:v>
                </c:pt>
                <c:pt idx="10" formatCode="#,##0">
                  <c:v>2.5987391660378907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53.962252458725658</c:v>
                </c:pt>
                <c:pt idx="2">
                  <c:v>1.4300512096902638</c:v>
                </c:pt>
                <c:pt idx="3">
                  <c:v>7.5356123988442212</c:v>
                </c:pt>
                <c:pt idx="4">
                  <c:v>17.211993991549438</c:v>
                </c:pt>
                <c:pt idx="5">
                  <c:v>22.116830086405812</c:v>
                </c:pt>
                <c:pt idx="7">
                  <c:v>21.76464089415812</c:v>
                </c:pt>
                <c:pt idx="8">
                  <c:v>0.68777411317372861</c:v>
                </c:pt>
                <c:pt idx="9">
                  <c:v>0.87986009346047933</c:v>
                </c:pt>
                <c:pt idx="10">
                  <c:v>1.1900255752315858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62.927916067260142</c:v>
                </c:pt>
                <c:pt idx="4" formatCode="#,##0">
                  <c:v>17.211993991549438</c:v>
                </c:pt>
                <c:pt idx="5" formatCode="#,##0">
                  <c:v>22.116830086405812</c:v>
                </c:pt>
                <c:pt idx="6" formatCode="#,##0">
                  <c:v>23.332275100792327</c:v>
                </c:pt>
                <c:pt idx="10" formatCode="#,##0">
                  <c:v>1.1900255752315858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47.934159144860899</c:v>
                </c:pt>
                <c:pt idx="2">
                  <c:v>0.96705207073557498</c:v>
                </c:pt>
                <c:pt idx="3">
                  <c:v>7.5379189011290251</c:v>
                </c:pt>
                <c:pt idx="4">
                  <c:v>10.457361458780357</c:v>
                </c:pt>
                <c:pt idx="5">
                  <c:v>16.363140007833238</c:v>
                </c:pt>
                <c:pt idx="7">
                  <c:v>19.615877314028186</c:v>
                </c:pt>
                <c:pt idx="8">
                  <c:v>0.45588473565294979</c:v>
                </c:pt>
                <c:pt idx="9">
                  <c:v>0.82152509584615008</c:v>
                </c:pt>
                <c:pt idx="10">
                  <c:v>1.038909331518769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56.439130116725501</c:v>
                </c:pt>
                <c:pt idx="4">
                  <c:v>10.457361458780357</c:v>
                </c:pt>
                <c:pt idx="5">
                  <c:v>16.363140007833238</c:v>
                </c:pt>
                <c:pt idx="6">
                  <c:v>20.893287145527289</c:v>
                </c:pt>
                <c:pt idx="10">
                  <c:v>1.038909331518769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①CO2排出量の現状把握!$AX$43:$AX$45</c:f>
              <c:numCache>
                <c:formatCode>0%</c:formatCode>
                <c:ptCount val="3"/>
                <c:pt idx="0">
                  <c:v>0.44203583680298503</c:v>
                </c:pt>
                <c:pt idx="1">
                  <c:v>0.33927908037667309</c:v>
                </c:pt>
                <c:pt idx="2">
                  <c:v>0.536535310369611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①CO2排出量の現状把握!$AY$43:$AY$45</c:f>
              <c:numCache>
                <c:formatCode>0%</c:formatCode>
                <c:ptCount val="3"/>
                <c:pt idx="0">
                  <c:v>0.19220740382343474</c:v>
                </c:pt>
                <c:pt idx="1">
                  <c:v>0.19634055216033663</c:v>
                </c:pt>
                <c:pt idx="2">
                  <c:v>9.9412298955174824E-2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①CO2排出量の現状把握!$AZ$43:$AZ$45</c:f>
              <c:numCache>
                <c:formatCode>0%</c:formatCode>
                <c:ptCount val="3"/>
                <c:pt idx="0">
                  <c:v>0.1618007278049024</c:v>
                </c:pt>
                <c:pt idx="1">
                  <c:v>0.25877782698662266</c:v>
                </c:pt>
                <c:pt idx="2">
                  <c:v>0.15555523950434641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①CO2排出量の現状把握!$BA$43:$BA$45</c:f>
              <c:numCache>
                <c:formatCode>0%</c:formatCode>
                <c:ptCount val="3"/>
                <c:pt idx="0">
                  <c:v>0.18830241870300451</c:v>
                </c:pt>
                <c:pt idx="1">
                  <c:v>0.19510285335411764</c:v>
                </c:pt>
                <c:pt idx="2">
                  <c:v>0.19862081998930128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枝幸町</c:v>
                </c:pt>
              </c:strCache>
            </c:strRef>
          </c:cat>
          <c:val>
            <c:numRef>
              <c:f>①CO2排出量の現状把握!$BB$43:$BB$45</c:f>
              <c:numCache>
                <c:formatCode>0%</c:formatCode>
                <c:ptCount val="3"/>
                <c:pt idx="0">
                  <c:v>1.5653612865673284E-2</c:v>
                </c:pt>
                <c:pt idx="1">
                  <c:v>1.0499687122249853E-2</c:v>
                </c:pt>
                <c:pt idx="2">
                  <c:v>9.8763311815665486E-3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2711</c:v>
                </c:pt>
                <c:pt idx="1">
                  <c:v>2893</c:v>
                </c:pt>
                <c:pt idx="2">
                  <c:v>2893</c:v>
                </c:pt>
                <c:pt idx="3">
                  <c:v>2893</c:v>
                </c:pt>
                <c:pt idx="4">
                  <c:v>2893</c:v>
                </c:pt>
                <c:pt idx="5">
                  <c:v>2893</c:v>
                </c:pt>
                <c:pt idx="6">
                  <c:v>2381</c:v>
                </c:pt>
                <c:pt idx="7">
                  <c:v>2381</c:v>
                </c:pt>
                <c:pt idx="8">
                  <c:v>2381</c:v>
                </c:pt>
                <c:pt idx="9">
                  <c:v>2381</c:v>
                </c:pt>
                <c:pt idx="10">
                  <c:v>2381</c:v>
                </c:pt>
                <c:pt idx="11">
                  <c:v>2381</c:v>
                </c:pt>
                <c:pt idx="12">
                  <c:v>2320</c:v>
                </c:pt>
                <c:pt idx="13">
                  <c:v>2320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1.1108450492491815</c:v>
                </c:pt>
                <c:pt idx="2">
                  <c:v>1.1502639695506227</c:v>
                </c:pt>
                <c:pt idx="3">
                  <c:v>1.1064396486712333</c:v>
                </c:pt>
                <c:pt idx="4">
                  <c:v>1.0636322024829363</c:v>
                </c:pt>
                <c:pt idx="5">
                  <c:v>1.1900255752315858</c:v>
                </c:pt>
                <c:pt idx="6">
                  <c:v>1.1419820805084362</c:v>
                </c:pt>
                <c:pt idx="7">
                  <c:v>1.2525887370561355</c:v>
                </c:pt>
                <c:pt idx="8">
                  <c:v>1.1202761348752921</c:v>
                </c:pt>
                <c:pt idx="9">
                  <c:v>1.1715810751458879</c:v>
                </c:pt>
                <c:pt idx="10">
                  <c:v>1.132359383689773</c:v>
                </c:pt>
                <c:pt idx="11">
                  <c:v>1.204677945798893</c:v>
                </c:pt>
                <c:pt idx="12">
                  <c:v>1.146756618034203</c:v>
                </c:pt>
                <c:pt idx="13">
                  <c:v>1.038909331518769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177021</c:v>
                </c:pt>
                <c:pt idx="1">
                  <c:v>148887</c:v>
                </c:pt>
                <c:pt idx="2">
                  <c:v>155594</c:v>
                </c:pt>
                <c:pt idx="3">
                  <c:v>151311</c:v>
                </c:pt>
                <c:pt idx="4">
                  <c:v>142228</c:v>
                </c:pt>
                <c:pt idx="5">
                  <c:v>145856</c:v>
                </c:pt>
                <c:pt idx="6">
                  <c:v>139491</c:v>
                </c:pt>
                <c:pt idx="7">
                  <c:v>141982</c:v>
                </c:pt>
                <c:pt idx="8">
                  <c:v>187650.62900416789</c:v>
                </c:pt>
                <c:pt idx="9">
                  <c:v>138479.99999999991</c:v>
                </c:pt>
                <c:pt idx="10">
                  <c:v>132508</c:v>
                </c:pt>
                <c:pt idx="11">
                  <c:v>129207</c:v>
                </c:pt>
                <c:pt idx="12">
                  <c:v>152636</c:v>
                </c:pt>
                <c:pt idx="13">
                  <c:v>141146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9396</c:v>
                </c:pt>
                <c:pt idx="1">
                  <c:v>9260</c:v>
                </c:pt>
                <c:pt idx="2">
                  <c:v>9146</c:v>
                </c:pt>
                <c:pt idx="3">
                  <c:v>9057</c:v>
                </c:pt>
                <c:pt idx="4">
                  <c:v>8944</c:v>
                </c:pt>
                <c:pt idx="5">
                  <c:v>8891</c:v>
                </c:pt>
                <c:pt idx="6">
                  <c:v>8722</c:v>
                </c:pt>
                <c:pt idx="7">
                  <c:v>8587</c:v>
                </c:pt>
                <c:pt idx="8">
                  <c:v>8473</c:v>
                </c:pt>
                <c:pt idx="9">
                  <c:v>8332</c:v>
                </c:pt>
                <c:pt idx="10">
                  <c:v>8177</c:v>
                </c:pt>
                <c:pt idx="11">
                  <c:v>8027</c:v>
                </c:pt>
                <c:pt idx="12">
                  <c:v>7856</c:v>
                </c:pt>
                <c:pt idx="13">
                  <c:v>7640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5162</c:v>
                </c:pt>
                <c:pt idx="1">
                  <c:v>5174</c:v>
                </c:pt>
                <c:pt idx="2">
                  <c:v>5169</c:v>
                </c:pt>
                <c:pt idx="3">
                  <c:v>5232</c:v>
                </c:pt>
                <c:pt idx="4">
                  <c:v>5212</c:v>
                </c:pt>
                <c:pt idx="5">
                  <c:v>5273</c:v>
                </c:pt>
                <c:pt idx="6">
                  <c:v>5248</c:v>
                </c:pt>
                <c:pt idx="7">
                  <c:v>5237</c:v>
                </c:pt>
                <c:pt idx="8">
                  <c:v>5290</c:v>
                </c:pt>
                <c:pt idx="9">
                  <c:v>5301</c:v>
                </c:pt>
                <c:pt idx="10">
                  <c:v>5299</c:v>
                </c:pt>
                <c:pt idx="11">
                  <c:v>5284</c:v>
                </c:pt>
                <c:pt idx="12">
                  <c:v>5243</c:v>
                </c:pt>
                <c:pt idx="13">
                  <c:v>5206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2393</c:v>
                </c:pt>
                <c:pt idx="1">
                  <c:v>2417</c:v>
                </c:pt>
                <c:pt idx="2">
                  <c:v>2418</c:v>
                </c:pt>
                <c:pt idx="3">
                  <c:v>2434</c:v>
                </c:pt>
                <c:pt idx="4">
                  <c:v>2399</c:v>
                </c:pt>
                <c:pt idx="5">
                  <c:v>2425</c:v>
                </c:pt>
                <c:pt idx="6">
                  <c:v>2426</c:v>
                </c:pt>
                <c:pt idx="7">
                  <c:v>2409</c:v>
                </c:pt>
                <c:pt idx="8">
                  <c:v>2596</c:v>
                </c:pt>
                <c:pt idx="9">
                  <c:v>2636</c:v>
                </c:pt>
                <c:pt idx="10">
                  <c:v>2677</c:v>
                </c:pt>
                <c:pt idx="11">
                  <c:v>2453</c:v>
                </c:pt>
                <c:pt idx="12">
                  <c:v>2705</c:v>
                </c:pt>
                <c:pt idx="13">
                  <c:v>2759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4077</c:v>
                </c:pt>
                <c:pt idx="1">
                  <c:v>4077</c:v>
                </c:pt>
                <c:pt idx="2">
                  <c:v>4089</c:v>
                </c:pt>
                <c:pt idx="3">
                  <c:v>4085</c:v>
                </c:pt>
                <c:pt idx="4">
                  <c:v>4104</c:v>
                </c:pt>
                <c:pt idx="5">
                  <c:v>4122</c:v>
                </c:pt>
                <c:pt idx="6">
                  <c:v>4073</c:v>
                </c:pt>
                <c:pt idx="7">
                  <c:v>4043</c:v>
                </c:pt>
                <c:pt idx="8">
                  <c:v>4018</c:v>
                </c:pt>
                <c:pt idx="9">
                  <c:v>4017</c:v>
                </c:pt>
                <c:pt idx="10">
                  <c:v>3980</c:v>
                </c:pt>
                <c:pt idx="11">
                  <c:v>3965</c:v>
                </c:pt>
                <c:pt idx="12">
                  <c:v>3924</c:v>
                </c:pt>
                <c:pt idx="13">
                  <c:v>3875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249</c:v>
                </c:pt>
                <c:pt idx="1">
                  <c:v>161</c:v>
                </c:pt>
                <c:pt idx="2">
                  <c:v>161</c:v>
                </c:pt>
                <c:pt idx="3">
                  <c:v>161</c:v>
                </c:pt>
                <c:pt idx="4">
                  <c:v>161</c:v>
                </c:pt>
                <c:pt idx="5">
                  <c:v>161</c:v>
                </c:pt>
                <c:pt idx="6">
                  <c:v>175</c:v>
                </c:pt>
                <c:pt idx="7">
                  <c:v>175</c:v>
                </c:pt>
                <c:pt idx="8">
                  <c:v>175</c:v>
                </c:pt>
                <c:pt idx="9">
                  <c:v>175</c:v>
                </c:pt>
                <c:pt idx="10">
                  <c:v>175</c:v>
                </c:pt>
                <c:pt idx="11">
                  <c:v>175</c:v>
                </c:pt>
                <c:pt idx="12">
                  <c:v>170</c:v>
                </c:pt>
                <c:pt idx="13">
                  <c:v>170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487</c:v>
                </c:pt>
                <c:pt idx="1">
                  <c:v>488</c:v>
                </c:pt>
                <c:pt idx="2">
                  <c:v>488</c:v>
                </c:pt>
                <c:pt idx="3">
                  <c:v>488</c:v>
                </c:pt>
                <c:pt idx="4">
                  <c:v>488</c:v>
                </c:pt>
                <c:pt idx="5">
                  <c:v>488</c:v>
                </c:pt>
                <c:pt idx="6">
                  <c:v>409</c:v>
                </c:pt>
                <c:pt idx="7">
                  <c:v>409</c:v>
                </c:pt>
                <c:pt idx="8">
                  <c:v>409</c:v>
                </c:pt>
                <c:pt idx="9">
                  <c:v>409</c:v>
                </c:pt>
                <c:pt idx="10">
                  <c:v>409</c:v>
                </c:pt>
                <c:pt idx="11">
                  <c:v>409</c:v>
                </c:pt>
                <c:pt idx="12">
                  <c:v>345</c:v>
                </c:pt>
                <c:pt idx="13">
                  <c:v>345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129.15029999999999</c:v>
                </c:pt>
                <c:pt idx="1">
                  <c:v>108.6298</c:v>
                </c:pt>
                <c:pt idx="2">
                  <c:v>128.62909999999999</c:v>
                </c:pt>
                <c:pt idx="3">
                  <c:v>150.33340000000001</c:v>
                </c:pt>
                <c:pt idx="4">
                  <c:v>139.7535</c:v>
                </c:pt>
                <c:pt idx="5">
                  <c:v>193.39410000000001</c:v>
                </c:pt>
                <c:pt idx="6">
                  <c:v>222.28960000000001</c:v>
                </c:pt>
                <c:pt idx="7">
                  <c:v>185.3648</c:v>
                </c:pt>
                <c:pt idx="8">
                  <c:v>209.43209999999999</c:v>
                </c:pt>
                <c:pt idx="9">
                  <c:v>184.75899999999999</c:v>
                </c:pt>
                <c:pt idx="10">
                  <c:v>202.86259999999999</c:v>
                </c:pt>
                <c:pt idx="11">
                  <c:v>208.35550000000001</c:v>
                </c:pt>
                <c:pt idx="12">
                  <c:v>168.86920000000001</c:v>
                </c:pt>
                <c:pt idx="13">
                  <c:v>229.2533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11.79550594634893</c:v>
                </c:pt>
                <c:pt idx="1">
                  <c:v>14.901040251445796</c:v>
                </c:pt>
                <c:pt idx="2">
                  <c:v>18.507044646670234</c:v>
                </c:pt>
                <c:pt idx="3">
                  <c:v>17.211993991549438</c:v>
                </c:pt>
                <c:pt idx="4">
                  <c:v>14.900404021402142</c:v>
                </c:pt>
                <c:pt idx="5">
                  <c:v>14.41722625981834</c:v>
                </c:pt>
                <c:pt idx="6">
                  <c:v>12.361099498645485</c:v>
                </c:pt>
                <c:pt idx="7">
                  <c:v>12.394350491473235</c:v>
                </c:pt>
                <c:pt idx="8">
                  <c:v>12.455480374778947</c:v>
                </c:pt>
                <c:pt idx="9">
                  <c:v>11.173696890529675</c:v>
                </c:pt>
                <c:pt idx="10">
                  <c:v>10.353497298953656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43.13684867994121</c:v>
                </c:pt>
                <c:pt idx="1">
                  <c:v>50.916149117535106</c:v>
                </c:pt>
                <c:pt idx="2">
                  <c:v>49.968560444312708</c:v>
                </c:pt>
                <c:pt idx="3">
                  <c:v>62.927916067260142</c:v>
                </c:pt>
                <c:pt idx="4">
                  <c:v>65.250984369288147</c:v>
                </c:pt>
                <c:pt idx="5">
                  <c:v>56.218278328670365</c:v>
                </c:pt>
                <c:pt idx="6">
                  <c:v>65.464385803575809</c:v>
                </c:pt>
                <c:pt idx="7">
                  <c:v>58.904495807705921</c:v>
                </c:pt>
                <c:pt idx="8">
                  <c:v>60.650852428806665</c:v>
                </c:pt>
                <c:pt idx="9">
                  <c:v>59.370870668352069</c:v>
                </c:pt>
                <c:pt idx="10">
                  <c:v>45.523311576847298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枝幸町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163.34</c:v>
                </c:pt>
                <c:pt idx="1">
                  <c:v>198</c:v>
                </c:pt>
                <c:pt idx="2">
                  <c:v>19.600000000000001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196.02760079999999</c:v>
                </c:pt>
                <c:pt idx="1">
                  <c:v>261.90647999999993</c:v>
                </c:pt>
                <c:pt idx="2">
                  <c:v>42.580607999999998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940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枝幸町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136.51453483200001</c:v>
                </c:pt>
                <c:pt idx="1">
                  <c:v>798.45339679199992</c:v>
                </c:pt>
                <c:pt idx="2">
                  <c:v>0.20301609600000001</c:v>
                </c:pt>
                <c:pt idx="3">
                  <c:v>1.388088E-2</c:v>
                </c:pt>
                <c:pt idx="4">
                  <c:v>0.30984784999999998</c:v>
                </c:pt>
                <c:pt idx="5">
                  <c:v>4.3686456600000003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10,692,710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枝幸町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3501299</c:v>
                </c:pt>
                <c:pt idx="1">
                  <c:v>7190300</c:v>
                </c:pt>
                <c:pt idx="2">
                  <c:v>1048</c:v>
                </c:pt>
                <c:pt idx="3">
                  <c:v>63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19.600000000000001</c:v>
                </c:pt>
                <c:pt idx="4">
                  <c:v>20</c:v>
                </c:pt>
                <c:pt idx="5">
                  <c:v>19.600000000000001</c:v>
                </c:pt>
                <c:pt idx="6">
                  <c:v>19.600000000000001</c:v>
                </c:pt>
                <c:pt idx="7">
                  <c:v>19.600000000000001</c:v>
                </c:pt>
                <c:pt idx="8">
                  <c:v>19.600000000000001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49.5</c:v>
                </c:pt>
                <c:pt idx="1">
                  <c:v>49.5</c:v>
                </c:pt>
                <c:pt idx="2">
                  <c:v>49.5</c:v>
                </c:pt>
                <c:pt idx="3">
                  <c:v>49.5</c:v>
                </c:pt>
                <c:pt idx="4">
                  <c:v>50</c:v>
                </c:pt>
                <c:pt idx="5">
                  <c:v>99</c:v>
                </c:pt>
                <c:pt idx="6">
                  <c:v>148.5</c:v>
                </c:pt>
                <c:pt idx="7">
                  <c:v>198</c:v>
                </c:pt>
                <c:pt idx="8">
                  <c:v>198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36.839999999999996</c:v>
                </c:pt>
                <c:pt idx="1">
                  <c:v>51.94</c:v>
                </c:pt>
                <c:pt idx="2">
                  <c:v>67.239999999999995</c:v>
                </c:pt>
                <c:pt idx="3">
                  <c:v>87.34</c:v>
                </c:pt>
                <c:pt idx="4">
                  <c:v>113.94</c:v>
                </c:pt>
                <c:pt idx="5">
                  <c:v>123.54</c:v>
                </c:pt>
                <c:pt idx="6">
                  <c:v>137.34</c:v>
                </c:pt>
                <c:pt idx="7">
                  <c:v>160.24</c:v>
                </c:pt>
                <c:pt idx="8">
                  <c:v>163.34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2.0026540926851391E-3</c:v>
                </c:pt>
                <c:pt idx="1">
                  <c:v>2.5932282633679268E-3</c:v>
                </c:pt>
                <c:pt idx="2">
                  <c:v>2.7798465108609762E-3</c:v>
                </c:pt>
                <c:pt idx="3">
                  <c:v>4.4385542791769454E-3</c:v>
                </c:pt>
                <c:pt idx="4">
                  <c:v>5.0216991092181095E-3</c:v>
                </c:pt>
                <c:pt idx="5">
                  <c:v>6.5507187395393972E-3</c:v>
                </c:pt>
                <c:pt idx="6">
                  <c:v>9.1257588367491919E-3</c:v>
                </c:pt>
                <c:pt idx="7">
                  <c:v>1.0108801241125341E-2</c:v>
                </c:pt>
                <c:pt idx="8">
                  <c:v>1.0184503598860219E-2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c:v>
                </c:pt>
                <c:pt idx="1">
                  <c:v>10</c:v>
                </c:pt>
                <c:pt idx="2">
                  <c:v>12</c:v>
                </c:pt>
                <c:pt idx="3">
                  <c:v>15</c:v>
                </c:pt>
                <c:pt idx="4">
                  <c:v>19</c:v>
                </c:pt>
                <c:pt idx="5">
                  <c:v>20</c:v>
                </c:pt>
                <c:pt idx="6">
                  <c:v>22</c:v>
                </c:pt>
                <c:pt idx="7">
                  <c:v>25</c:v>
                </c:pt>
                <c:pt idx="8">
                  <c:v>26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49144.730908241239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500.51468879999993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25977356.349999998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3792070.412</c:v>
                </c:pt>
                <c:pt idx="1">
                  <c:v>22179261.022</c:v>
                </c:pt>
                <c:pt idx="2">
                  <c:v>5639.3360000000002</c:v>
                </c:pt>
                <c:pt idx="3">
                  <c:v>385.58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457.93408079999995</c:v>
                </c:pt>
                <c:pt idx="1">
                  <c:v>42.580607999999998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排出量比較シート!$DN$21:$DN$50</c:f>
              <c:numCache>
                <c:formatCode>0.0%;;</c:formatCode>
                <c:ptCount val="30"/>
                <c:pt idx="0">
                  <c:v>0</c:v>
                </c:pt>
                <c:pt idx="1">
                  <c:v>0</c:v>
                </c:pt>
                <c:pt idx="2">
                  <c:v>1</c:v>
                </c:pt>
                <c:pt idx="3">
                  <c:v>1</c:v>
                </c:pt>
                <c:pt idx="4">
                  <c:v>1</c:v>
                </c:pt>
                <c:pt idx="5">
                  <c:v>0</c:v>
                </c:pt>
                <c:pt idx="6">
                  <c:v>0</c:v>
                </c:pt>
                <c:pt idx="7">
                  <c:v>0</c:v>
                </c:pt>
                <c:pt idx="8">
                  <c:v>0</c:v>
                </c:pt>
                <c:pt idx="9">
                  <c:v>0.87</c:v>
                </c:pt>
                <c:pt idx="10">
                  <c:v>0.33</c:v>
                </c:pt>
                <c:pt idx="11">
                  <c:v>0</c:v>
                </c:pt>
                <c:pt idx="12">
                  <c:v>1</c:v>
                </c:pt>
                <c:pt idx="13">
                  <c:v>1</c:v>
                </c:pt>
                <c:pt idx="14">
                  <c:v>0</c:v>
                </c:pt>
                <c:pt idx="15">
                  <c:v>1</c:v>
                </c:pt>
                <c:pt idx="16">
                  <c:v>0</c:v>
                </c:pt>
                <c:pt idx="17">
                  <c:v>0</c:v>
                </c:pt>
                <c:pt idx="18">
                  <c:v>1</c:v>
                </c:pt>
                <c:pt idx="19">
                  <c:v>0</c:v>
                </c:pt>
                <c:pt idx="20">
                  <c:v>1</c:v>
                </c:pt>
                <c:pt idx="21">
                  <c:v>0</c:v>
                </c:pt>
                <c:pt idx="22">
                  <c:v>1</c:v>
                </c:pt>
                <c:pt idx="23">
                  <c:v>0</c:v>
                </c:pt>
                <c:pt idx="24">
                  <c:v>1</c:v>
                </c:pt>
                <c:pt idx="25">
                  <c:v>7.0000000000000007E-2</c:v>
                </c:pt>
                <c:pt idx="26">
                  <c:v>0</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0.13</c:v>
                </c:pt>
                <c:pt idx="10">
                  <c:v>0.67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0.86</c:v>
                </c:pt>
                <c:pt idx="26">
                  <c:v>0</c:v>
                </c:pt>
                <c:pt idx="27">
                  <c:v>1</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1</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排出量比較シート!$DF$21:$DF$50</c:f>
              <c:numCache>
                <c:formatCode>#,##0;;</c:formatCode>
                <c:ptCount val="30"/>
                <c:pt idx="0">
                  <c:v>0</c:v>
                </c:pt>
                <c:pt idx="1">
                  <c:v>0</c:v>
                </c:pt>
                <c:pt idx="2">
                  <c:v>10</c:v>
                </c:pt>
                <c:pt idx="3">
                  <c:v>2</c:v>
                </c:pt>
                <c:pt idx="4">
                  <c:v>3</c:v>
                </c:pt>
                <c:pt idx="5">
                  <c:v>0</c:v>
                </c:pt>
                <c:pt idx="6">
                  <c:v>0</c:v>
                </c:pt>
                <c:pt idx="7">
                  <c:v>0</c:v>
                </c:pt>
                <c:pt idx="8">
                  <c:v>0</c:v>
                </c:pt>
                <c:pt idx="9">
                  <c:v>2</c:v>
                </c:pt>
                <c:pt idx="10">
                  <c:v>1</c:v>
                </c:pt>
                <c:pt idx="11">
                  <c:v>0</c:v>
                </c:pt>
                <c:pt idx="12">
                  <c:v>4</c:v>
                </c:pt>
                <c:pt idx="13">
                  <c:v>2</c:v>
                </c:pt>
                <c:pt idx="14">
                  <c:v>0</c:v>
                </c:pt>
                <c:pt idx="15">
                  <c:v>1</c:v>
                </c:pt>
                <c:pt idx="16">
                  <c:v>0</c:v>
                </c:pt>
                <c:pt idx="17">
                  <c:v>0</c:v>
                </c:pt>
                <c:pt idx="18">
                  <c:v>1</c:v>
                </c:pt>
                <c:pt idx="19">
                  <c:v>0</c:v>
                </c:pt>
                <c:pt idx="20">
                  <c:v>1</c:v>
                </c:pt>
                <c:pt idx="21">
                  <c:v>0</c:v>
                </c:pt>
                <c:pt idx="22">
                  <c:v>3</c:v>
                </c:pt>
                <c:pt idx="23">
                  <c:v>0</c:v>
                </c:pt>
                <c:pt idx="24">
                  <c:v>1</c:v>
                </c:pt>
                <c:pt idx="25">
                  <c:v>1</c:v>
                </c:pt>
                <c:pt idx="26">
                  <c:v>0</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1</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排出量比較シート!$DL$21:$DL$50</c:f>
              <c:numCache>
                <c:formatCode>#,##0;;</c:formatCode>
                <c:ptCount val="30"/>
                <c:pt idx="0">
                  <c:v>0</c:v>
                </c:pt>
                <c:pt idx="1">
                  <c:v>0</c:v>
                </c:pt>
                <c:pt idx="2">
                  <c:v>10</c:v>
                </c:pt>
                <c:pt idx="3">
                  <c:v>2</c:v>
                </c:pt>
                <c:pt idx="4">
                  <c:v>3</c:v>
                </c:pt>
                <c:pt idx="5">
                  <c:v>0</c:v>
                </c:pt>
                <c:pt idx="6">
                  <c:v>0</c:v>
                </c:pt>
                <c:pt idx="7">
                  <c:v>0</c:v>
                </c:pt>
                <c:pt idx="8">
                  <c:v>1</c:v>
                </c:pt>
                <c:pt idx="9">
                  <c:v>3</c:v>
                </c:pt>
                <c:pt idx="10">
                  <c:v>2</c:v>
                </c:pt>
                <c:pt idx="11">
                  <c:v>0</c:v>
                </c:pt>
                <c:pt idx="12">
                  <c:v>4</c:v>
                </c:pt>
                <c:pt idx="13">
                  <c:v>2</c:v>
                </c:pt>
                <c:pt idx="14">
                  <c:v>0</c:v>
                </c:pt>
                <c:pt idx="15">
                  <c:v>1</c:v>
                </c:pt>
                <c:pt idx="16">
                  <c:v>1</c:v>
                </c:pt>
                <c:pt idx="17">
                  <c:v>0</c:v>
                </c:pt>
                <c:pt idx="18">
                  <c:v>1</c:v>
                </c:pt>
                <c:pt idx="19">
                  <c:v>0</c:v>
                </c:pt>
                <c:pt idx="20">
                  <c:v>1</c:v>
                </c:pt>
                <c:pt idx="21">
                  <c:v>0</c:v>
                </c:pt>
                <c:pt idx="22">
                  <c:v>3</c:v>
                </c:pt>
                <c:pt idx="23">
                  <c:v>1</c:v>
                </c:pt>
                <c:pt idx="24">
                  <c:v>1</c:v>
                </c:pt>
                <c:pt idx="25">
                  <c:v>3</c:v>
                </c:pt>
                <c:pt idx="26">
                  <c:v>0</c:v>
                </c:pt>
                <c:pt idx="27">
                  <c:v>1</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排出量比較シート!$CX$21:$CX$50</c:f>
              <c:numCache>
                <c:formatCode>[=0]#;[&lt;1]0.00;#,##0</c:formatCode>
                <c:ptCount val="30"/>
                <c:pt idx="0">
                  <c:v>0</c:v>
                </c:pt>
                <c:pt idx="1">
                  <c:v>0</c:v>
                </c:pt>
                <c:pt idx="2">
                  <c:v>69.221999999999994</c:v>
                </c:pt>
                <c:pt idx="3">
                  <c:v>9.2089999999999996</c:v>
                </c:pt>
                <c:pt idx="4">
                  <c:v>33.110999999999997</c:v>
                </c:pt>
                <c:pt idx="5">
                  <c:v>0</c:v>
                </c:pt>
                <c:pt idx="6">
                  <c:v>0</c:v>
                </c:pt>
                <c:pt idx="7">
                  <c:v>0</c:v>
                </c:pt>
                <c:pt idx="8">
                  <c:v>0</c:v>
                </c:pt>
                <c:pt idx="9">
                  <c:v>7.2889999999999997</c:v>
                </c:pt>
                <c:pt idx="10">
                  <c:v>4.2300000000000004</c:v>
                </c:pt>
                <c:pt idx="11">
                  <c:v>0</c:v>
                </c:pt>
                <c:pt idx="12">
                  <c:v>20.86</c:v>
                </c:pt>
                <c:pt idx="13">
                  <c:v>8.7520000000000007</c:v>
                </c:pt>
                <c:pt idx="14">
                  <c:v>0</c:v>
                </c:pt>
                <c:pt idx="15">
                  <c:v>22.800999999999998</c:v>
                </c:pt>
                <c:pt idx="16">
                  <c:v>0</c:v>
                </c:pt>
                <c:pt idx="17">
                  <c:v>0</c:v>
                </c:pt>
                <c:pt idx="18">
                  <c:v>3.4860000000000002</c:v>
                </c:pt>
                <c:pt idx="19">
                  <c:v>0</c:v>
                </c:pt>
                <c:pt idx="20">
                  <c:v>4.2069999999999999</c:v>
                </c:pt>
                <c:pt idx="21">
                  <c:v>0</c:v>
                </c:pt>
                <c:pt idx="22">
                  <c:v>16.753</c:v>
                </c:pt>
                <c:pt idx="23">
                  <c:v>0</c:v>
                </c:pt>
                <c:pt idx="24">
                  <c:v>5.681</c:v>
                </c:pt>
                <c:pt idx="25">
                  <c:v>8.6780000000000008</c:v>
                </c:pt>
                <c:pt idx="26">
                  <c:v>0</c:v>
                </c:pt>
                <c:pt idx="27">
                  <c:v>0</c:v>
                </c:pt>
                <c:pt idx="28">
                  <c:v>25.994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1.08</c:v>
                </c:pt>
                <c:pt idx="10">
                  <c:v>8.5429999999999993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100.48</c:v>
                </c:pt>
                <c:pt idx="26">
                  <c:v>0</c:v>
                </c:pt>
                <c:pt idx="27">
                  <c:v>5.38</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1.6679999999999999</c:v>
                </c:pt>
                <c:pt idx="9">
                  <c:v>0</c:v>
                </c:pt>
                <c:pt idx="10">
                  <c:v>0</c:v>
                </c:pt>
                <c:pt idx="11">
                  <c:v>0</c:v>
                </c:pt>
                <c:pt idx="12">
                  <c:v>0</c:v>
                </c:pt>
                <c:pt idx="13">
                  <c:v>0</c:v>
                </c:pt>
                <c:pt idx="14">
                  <c:v>0</c:v>
                </c:pt>
                <c:pt idx="15">
                  <c:v>0</c:v>
                </c:pt>
                <c:pt idx="16">
                  <c:v>0.99299999999999999</c:v>
                </c:pt>
                <c:pt idx="17">
                  <c:v>0</c:v>
                </c:pt>
                <c:pt idx="18">
                  <c:v>0</c:v>
                </c:pt>
                <c:pt idx="19">
                  <c:v>0</c:v>
                </c:pt>
                <c:pt idx="20">
                  <c:v>0</c:v>
                </c:pt>
                <c:pt idx="21">
                  <c:v>0</c:v>
                </c:pt>
                <c:pt idx="22">
                  <c:v>0</c:v>
                </c:pt>
                <c:pt idx="23">
                  <c:v>0.72499999999999998</c:v>
                </c:pt>
                <c:pt idx="24">
                  <c:v>0</c:v>
                </c:pt>
                <c:pt idx="25">
                  <c:v>7.7089999999999996</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排出量比較シート!$DD$21:$DD$50</c:f>
              <c:numCache>
                <c:formatCode>[=0]#;[&lt;1]0.00;#,##0</c:formatCode>
                <c:ptCount val="30"/>
                <c:pt idx="0">
                  <c:v>0</c:v>
                </c:pt>
                <c:pt idx="1">
                  <c:v>0</c:v>
                </c:pt>
                <c:pt idx="2">
                  <c:v>69.221999999999994</c:v>
                </c:pt>
                <c:pt idx="3">
                  <c:v>9.2089999999999996</c:v>
                </c:pt>
                <c:pt idx="4">
                  <c:v>33.110999999999997</c:v>
                </c:pt>
                <c:pt idx="5">
                  <c:v>0</c:v>
                </c:pt>
                <c:pt idx="6">
                  <c:v>0</c:v>
                </c:pt>
                <c:pt idx="7">
                  <c:v>0</c:v>
                </c:pt>
                <c:pt idx="8">
                  <c:v>1.6679999999999999</c:v>
                </c:pt>
                <c:pt idx="9">
                  <c:v>8.3689999999999998</c:v>
                </c:pt>
                <c:pt idx="10">
                  <c:v>12.773</c:v>
                </c:pt>
                <c:pt idx="11">
                  <c:v>0</c:v>
                </c:pt>
                <c:pt idx="12">
                  <c:v>20.86</c:v>
                </c:pt>
                <c:pt idx="13">
                  <c:v>8.7520000000000007</c:v>
                </c:pt>
                <c:pt idx="14">
                  <c:v>0</c:v>
                </c:pt>
                <c:pt idx="15">
                  <c:v>22.800999999999998</c:v>
                </c:pt>
                <c:pt idx="16">
                  <c:v>0.99299999999999999</c:v>
                </c:pt>
                <c:pt idx="17">
                  <c:v>0</c:v>
                </c:pt>
                <c:pt idx="18">
                  <c:v>3.4860000000000002</c:v>
                </c:pt>
                <c:pt idx="19">
                  <c:v>0</c:v>
                </c:pt>
                <c:pt idx="20">
                  <c:v>4.2069999999999999</c:v>
                </c:pt>
                <c:pt idx="21">
                  <c:v>0</c:v>
                </c:pt>
                <c:pt idx="22">
                  <c:v>16.753</c:v>
                </c:pt>
                <c:pt idx="23">
                  <c:v>0.72499999999999998</c:v>
                </c:pt>
                <c:pt idx="24">
                  <c:v>5.681</c:v>
                </c:pt>
                <c:pt idx="25">
                  <c:v>116.867</c:v>
                </c:pt>
                <c:pt idx="26">
                  <c:v>0</c:v>
                </c:pt>
                <c:pt idx="27">
                  <c:v>5.38</c:v>
                </c:pt>
                <c:pt idx="28">
                  <c:v>25.994</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0.26782719345983641</c:v>
                </c:pt>
                <c:pt idx="10">
                  <c:v>0.74284276553851236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0.79431033326250111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排出量比較シート!$CM$21:$CM$50</c:f>
              <c:numCache>
                <c:formatCode>\(0%\);;</c:formatCode>
                <c:ptCount val="30"/>
                <c:pt idx="0">
                  <c:v>0</c:v>
                </c:pt>
                <c:pt idx="1">
                  <c:v>0</c:v>
                </c:pt>
                <c:pt idx="2">
                  <c:v>0.75645959270775875</c:v>
                </c:pt>
                <c:pt idx="3">
                  <c:v>8.8649712959529114E-2</c:v>
                </c:pt>
                <c:pt idx="4">
                  <c:v>1</c:v>
                </c:pt>
                <c:pt idx="5">
                  <c:v>0</c:v>
                </c:pt>
                <c:pt idx="6">
                  <c:v>0</c:v>
                </c:pt>
                <c:pt idx="7">
                  <c:v>0</c:v>
                </c:pt>
                <c:pt idx="8">
                  <c:v>0</c:v>
                </c:pt>
                <c:pt idx="9">
                  <c:v>0.11217377627635232</c:v>
                </c:pt>
                <c:pt idx="10">
                  <c:v>6.2554568479706446E-2</c:v>
                </c:pt>
                <c:pt idx="11">
                  <c:v>0</c:v>
                </c:pt>
                <c:pt idx="12">
                  <c:v>0.21682905196510657</c:v>
                </c:pt>
                <c:pt idx="13">
                  <c:v>1</c:v>
                </c:pt>
                <c:pt idx="14">
                  <c:v>0</c:v>
                </c:pt>
                <c:pt idx="15">
                  <c:v>0.32489524804593406</c:v>
                </c:pt>
                <c:pt idx="16">
                  <c:v>0</c:v>
                </c:pt>
                <c:pt idx="17">
                  <c:v>0</c:v>
                </c:pt>
                <c:pt idx="18">
                  <c:v>6.1727575090503438E-2</c:v>
                </c:pt>
                <c:pt idx="19">
                  <c:v>0</c:v>
                </c:pt>
                <c:pt idx="20">
                  <c:v>0.41626227102914853</c:v>
                </c:pt>
                <c:pt idx="21">
                  <c:v>0</c:v>
                </c:pt>
                <c:pt idx="22">
                  <c:v>1</c:v>
                </c:pt>
                <c:pt idx="23">
                  <c:v>0</c:v>
                </c:pt>
                <c:pt idx="24">
                  <c:v>0.212318832706204</c:v>
                </c:pt>
                <c:pt idx="25">
                  <c:v>3.8548726484491751E-2</c:v>
                </c:pt>
                <c:pt idx="26">
                  <c:v>0</c:v>
                </c:pt>
                <c:pt idx="27">
                  <c:v>0</c:v>
                </c:pt>
                <c:pt idx="28">
                  <c:v>0.72608881208543541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排出量比較シート!$BV$21:$BV$50</c:f>
              <c:numCache>
                <c:formatCode>0%</c:formatCode>
                <c:ptCount val="30"/>
                <c:pt idx="0">
                  <c:v>0.40903341534851645</c:v>
                </c:pt>
                <c:pt idx="1">
                  <c:v>0.47859270598681164</c:v>
                </c:pt>
                <c:pt idx="2">
                  <c:v>0.739737688222595</c:v>
                </c:pt>
                <c:pt idx="3">
                  <c:v>0.74154464386487062</c:v>
                </c:pt>
                <c:pt idx="4">
                  <c:v>0.26072347991904821</c:v>
                </c:pt>
                <c:pt idx="5">
                  <c:v>0.2170938076300126</c:v>
                </c:pt>
                <c:pt idx="6">
                  <c:v>0.23848592563858234</c:v>
                </c:pt>
                <c:pt idx="7">
                  <c:v>0.5337554672847552</c:v>
                </c:pt>
                <c:pt idx="8">
                  <c:v>0.16102131371988107</c:v>
                </c:pt>
                <c:pt idx="9">
                  <c:v>0.70495670775460395</c:v>
                </c:pt>
                <c:pt idx="10">
                  <c:v>0.58507786472218282</c:v>
                </c:pt>
                <c:pt idx="11">
                  <c:v>0.28503803359587343</c:v>
                </c:pt>
                <c:pt idx="12">
                  <c:v>0.67496107459993304</c:v>
                </c:pt>
                <c:pt idx="13">
                  <c:v>0.19274777034707319</c:v>
                </c:pt>
                <c:pt idx="14">
                  <c:v>0.23773962884582492</c:v>
                </c:pt>
                <c:pt idx="15">
                  <c:v>0.57791604578487288</c:v>
                </c:pt>
                <c:pt idx="16">
                  <c:v>3.8535852634025689E-2</c:v>
                </c:pt>
                <c:pt idx="17">
                  <c:v>0.18047609955989255</c:v>
                </c:pt>
                <c:pt idx="18">
                  <c:v>0.66284369568350443</c:v>
                </c:pt>
                <c:pt idx="19">
                  <c:v>9.4975544516664845E-2</c:v>
                </c:pt>
                <c:pt idx="20">
                  <c:v>0.31405978370117504</c:v>
                </c:pt>
                <c:pt idx="21">
                  <c:v>0.14245852212994509</c:v>
                </c:pt>
                <c:pt idx="22">
                  <c:v>0.31221852515104415</c:v>
                </c:pt>
                <c:pt idx="23">
                  <c:v>4.8673186760053416E-2</c:v>
                </c:pt>
                <c:pt idx="24">
                  <c:v>0.49775325840162532</c:v>
                </c:pt>
                <c:pt idx="25">
                  <c:v>0.72664584659209741</c:v>
                </c:pt>
                <c:pt idx="26">
                  <c:v>0.37196175919344016</c:v>
                </c:pt>
                <c:pt idx="27">
                  <c:v>0.27142466448374258</c:v>
                </c:pt>
                <c:pt idx="28">
                  <c:v>0.48471718402539288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排出量比較シート!$BZ$21:$BZ$50</c:f>
              <c:numCache>
                <c:formatCode>0%</c:formatCode>
                <c:ptCount val="30"/>
                <c:pt idx="0">
                  <c:v>0.11069362327199285</c:v>
                </c:pt>
                <c:pt idx="1">
                  <c:v>0.10884771158110329</c:v>
                </c:pt>
                <c:pt idx="2">
                  <c:v>7.7669648763102755E-2</c:v>
                </c:pt>
                <c:pt idx="3">
                  <c:v>5.3748321092696727E-2</c:v>
                </c:pt>
                <c:pt idx="4">
                  <c:v>0.12499339704693194</c:v>
                </c:pt>
                <c:pt idx="5">
                  <c:v>0.14316273876025928</c:v>
                </c:pt>
                <c:pt idx="6">
                  <c:v>0.17083592224116889</c:v>
                </c:pt>
                <c:pt idx="7">
                  <c:v>6.1417979753749866E-2</c:v>
                </c:pt>
                <c:pt idx="8">
                  <c:v>0.19731053108601951</c:v>
                </c:pt>
                <c:pt idx="9">
                  <c:v>4.3747669506059461E-2</c:v>
                </c:pt>
                <c:pt idx="10">
                  <c:v>9.9505214698585503E-2</c:v>
                </c:pt>
                <c:pt idx="11">
                  <c:v>0.11767065658965861</c:v>
                </c:pt>
                <c:pt idx="12">
                  <c:v>6.6627360348570933E-2</c:v>
                </c:pt>
                <c:pt idx="13">
                  <c:v>0.23290150979755816</c:v>
                </c:pt>
                <c:pt idx="14">
                  <c:v>0.27805901247344045</c:v>
                </c:pt>
                <c:pt idx="15">
                  <c:v>8.1290244504040113E-2</c:v>
                </c:pt>
                <c:pt idx="16">
                  <c:v>0.12645047793737271</c:v>
                </c:pt>
                <c:pt idx="17">
                  <c:v>0.1822921817754615</c:v>
                </c:pt>
                <c:pt idx="18">
                  <c:v>7.6522677096602904E-2</c:v>
                </c:pt>
                <c:pt idx="19">
                  <c:v>0.19748501985748432</c:v>
                </c:pt>
                <c:pt idx="20">
                  <c:v>0.123569702322862</c:v>
                </c:pt>
                <c:pt idx="21">
                  <c:v>0.21932108049549756</c:v>
                </c:pt>
                <c:pt idx="22">
                  <c:v>0.12644034065323376</c:v>
                </c:pt>
                <c:pt idx="23">
                  <c:v>0.15674218610064186</c:v>
                </c:pt>
                <c:pt idx="24">
                  <c:v>9.6720979992376332E-2</c:v>
                </c:pt>
                <c:pt idx="25">
                  <c:v>3.5433095710635618E-2</c:v>
                </c:pt>
                <c:pt idx="26">
                  <c:v>0.14885086503537237</c:v>
                </c:pt>
                <c:pt idx="27">
                  <c:v>0.15798018171112146</c:v>
                </c:pt>
                <c:pt idx="28">
                  <c:v>6.6640336042196199E-2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排出量比較シート!$CA$21:$CA$50</c:f>
              <c:numCache>
                <c:formatCode>0%</c:formatCode>
                <c:ptCount val="30"/>
                <c:pt idx="0">
                  <c:v>0.20588511121163552</c:v>
                </c:pt>
                <c:pt idx="1">
                  <c:v>0.18338960854326705</c:v>
                </c:pt>
                <c:pt idx="2">
                  <c:v>5.4299968401937002E-2</c:v>
                </c:pt>
                <c:pt idx="3">
                  <c:v>5.4178071580879186E-2</c:v>
                </c:pt>
                <c:pt idx="4">
                  <c:v>0.24571008274100714</c:v>
                </c:pt>
                <c:pt idx="5">
                  <c:v>0.19279864240065903</c:v>
                </c:pt>
                <c:pt idx="6">
                  <c:v>0.23890618715081971</c:v>
                </c:pt>
                <c:pt idx="7">
                  <c:v>0.18685221185016593</c:v>
                </c:pt>
                <c:pt idx="8">
                  <c:v>0.20762218994138495</c:v>
                </c:pt>
                <c:pt idx="9">
                  <c:v>6.6450605289767914E-2</c:v>
                </c:pt>
                <c:pt idx="10">
                  <c:v>0.15492991808290918</c:v>
                </c:pt>
                <c:pt idx="11">
                  <c:v>0.29647153248975699</c:v>
                </c:pt>
                <c:pt idx="12">
                  <c:v>0.12706221314775593</c:v>
                </c:pt>
                <c:pt idx="13">
                  <c:v>0.18435002087631736</c:v>
                </c:pt>
                <c:pt idx="14">
                  <c:v>0.17729490696580075</c:v>
                </c:pt>
                <c:pt idx="15">
                  <c:v>0.13412915204020578</c:v>
                </c:pt>
                <c:pt idx="16">
                  <c:v>0.1512376581834306</c:v>
                </c:pt>
                <c:pt idx="17">
                  <c:v>0.32375558567058577</c:v>
                </c:pt>
                <c:pt idx="18">
                  <c:v>8.509758356804166E-2</c:v>
                </c:pt>
                <c:pt idx="19">
                  <c:v>0.25682322356450649</c:v>
                </c:pt>
                <c:pt idx="20">
                  <c:v>0.2589275023932196</c:v>
                </c:pt>
                <c:pt idx="21">
                  <c:v>0.26892725331063005</c:v>
                </c:pt>
                <c:pt idx="22">
                  <c:v>0.18293057086998385</c:v>
                </c:pt>
                <c:pt idx="23">
                  <c:v>0.1753115851487981</c:v>
                </c:pt>
                <c:pt idx="24">
                  <c:v>0.12922187197004392</c:v>
                </c:pt>
                <c:pt idx="25">
                  <c:v>4.0008365470881123E-2</c:v>
                </c:pt>
                <c:pt idx="26">
                  <c:v>0.1753801782156007</c:v>
                </c:pt>
                <c:pt idx="27">
                  <c:v>0.19884266424394664</c:v>
                </c:pt>
                <c:pt idx="28">
                  <c:v>9.6961767541186974E-2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排出量比較シート!$CB$21:$CB$50</c:f>
              <c:numCache>
                <c:formatCode>0%</c:formatCode>
                <c:ptCount val="30"/>
                <c:pt idx="0">
                  <c:v>0.26562367080304816</c:v>
                </c:pt>
                <c:pt idx="1">
                  <c:v>0.21711396711069078</c:v>
                </c:pt>
                <c:pt idx="2">
                  <c:v>0.12829269461236514</c:v>
                </c:pt>
                <c:pt idx="3">
                  <c:v>0.14136760453628588</c:v>
                </c:pt>
                <c:pt idx="4">
                  <c:v>0.34003621221385666</c:v>
                </c:pt>
                <c:pt idx="5">
                  <c:v>0.42381552923675281</c:v>
                </c:pt>
                <c:pt idx="6">
                  <c:v>0.35177196496942909</c:v>
                </c:pt>
                <c:pt idx="7">
                  <c:v>0.20850244047831418</c:v>
                </c:pt>
                <c:pt idx="8">
                  <c:v>0.41239447021730458</c:v>
                </c:pt>
                <c:pt idx="9">
                  <c:v>0.17636832920497317</c:v>
                </c:pt>
                <c:pt idx="10">
                  <c:v>0.16048700249632247</c:v>
                </c:pt>
                <c:pt idx="11">
                  <c:v>0.27909770703381581</c:v>
                </c:pt>
                <c:pt idx="12">
                  <c:v>0.12705349495505444</c:v>
                </c:pt>
                <c:pt idx="13">
                  <c:v>0.39000069897905126</c:v>
                </c:pt>
                <c:pt idx="14">
                  <c:v>0.30690645171493391</c:v>
                </c:pt>
                <c:pt idx="15">
                  <c:v>0.19774662046564778</c:v>
                </c:pt>
                <c:pt idx="16">
                  <c:v>0.67051535313310151</c:v>
                </c:pt>
                <c:pt idx="17">
                  <c:v>0.29340424946352839</c:v>
                </c:pt>
                <c:pt idx="18">
                  <c:v>0.17553604365185094</c:v>
                </c:pt>
                <c:pt idx="19">
                  <c:v>0.33242746034680132</c:v>
                </c:pt>
                <c:pt idx="20">
                  <c:v>0.29584287425270367</c:v>
                </c:pt>
                <c:pt idx="21">
                  <c:v>0.35038562539103518</c:v>
                </c:pt>
                <c:pt idx="22">
                  <c:v>0.36633697636683182</c:v>
                </c:pt>
                <c:pt idx="23">
                  <c:v>0.59509122843861961</c:v>
                </c:pt>
                <c:pt idx="24">
                  <c:v>0.27630388963595437</c:v>
                </c:pt>
                <c:pt idx="25">
                  <c:v>0.17510902372930157</c:v>
                </c:pt>
                <c:pt idx="26">
                  <c:v>0.28809127510633514</c:v>
                </c:pt>
                <c:pt idx="27">
                  <c:v>0.34617955341066614</c:v>
                </c:pt>
                <c:pt idx="28">
                  <c:v>0.33929173881339103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排出量比較シート!$CH$21:$CH$50</c:f>
              <c:numCache>
                <c:formatCode>0%</c:formatCode>
                <c:ptCount val="30"/>
                <c:pt idx="0">
                  <c:v>8.7641793648070669E-3</c:v>
                </c:pt>
                <c:pt idx="1">
                  <c:v>1.2056006778127338E-2</c:v>
                </c:pt>
                <c:pt idx="2">
                  <c:v>0</c:v>
                </c:pt>
                <c:pt idx="3">
                  <c:v>9.1613589252674925E-3</c:v>
                </c:pt>
                <c:pt idx="4">
                  <c:v>2.8536828079156046E-2</c:v>
                </c:pt>
                <c:pt idx="5">
                  <c:v>2.3129281972316389E-2</c:v>
                </c:pt>
                <c:pt idx="6">
                  <c:v>0</c:v>
                </c:pt>
                <c:pt idx="7">
                  <c:v>9.4719006330148663E-3</c:v>
                </c:pt>
                <c:pt idx="8">
                  <c:v>2.1651495035409911E-2</c:v>
                </c:pt>
                <c:pt idx="9">
                  <c:v>8.4766882445954997E-3</c:v>
                </c:pt>
                <c:pt idx="10">
                  <c:v>0</c:v>
                </c:pt>
                <c:pt idx="11">
                  <c:v>2.1722070290895266E-2</c:v>
                </c:pt>
                <c:pt idx="12">
                  <c:v>4.2958569486857331E-3</c:v>
                </c:pt>
                <c:pt idx="13">
                  <c:v>0</c:v>
                </c:pt>
                <c:pt idx="14">
                  <c:v>0</c:v>
                </c:pt>
                <c:pt idx="15">
                  <c:v>8.9179372052335462E-3</c:v>
                </c:pt>
                <c:pt idx="16">
                  <c:v>1.32606581120696E-2</c:v>
                </c:pt>
                <c:pt idx="17">
                  <c:v>2.0071883530531878E-2</c:v>
                </c:pt>
                <c:pt idx="18">
                  <c:v>0</c:v>
                </c:pt>
                <c:pt idx="19">
                  <c:v>0.11828875171454309</c:v>
                </c:pt>
                <c:pt idx="20">
                  <c:v>7.6001373300395554E-3</c:v>
                </c:pt>
                <c:pt idx="21">
                  <c:v>1.8907518672892153E-2</c:v>
                </c:pt>
                <c:pt idx="22">
                  <c:v>1.2073586958906434E-2</c:v>
                </c:pt>
                <c:pt idx="23">
                  <c:v>2.4181813551886987E-2</c:v>
                </c:pt>
                <c:pt idx="24">
                  <c:v>0</c:v>
                </c:pt>
                <c:pt idx="25">
                  <c:v>2.2803668497084185E-2</c:v>
                </c:pt>
                <c:pt idx="26">
                  <c:v>1.5715922449251626E-2</c:v>
                </c:pt>
                <c:pt idx="27">
                  <c:v>2.5572936150523116E-2</c:v>
                </c:pt>
                <c:pt idx="28">
                  <c:v>1.2388973577832949E-2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c:ext uri="{02D57815-91ED-43cb-92C2-25804820EDAC}">
                        <c15:formulaRef>
                          <c15:sqref>排出量比較シート!$BW$21:$BW$50</c15:sqref>
                        </c15:formulaRef>
                      </c:ext>
                    </c:extLst>
                    <c:numCache>
                      <c:formatCode>0%</c:formatCode>
                      <c:ptCount val="30"/>
                      <c:pt idx="0">
                        <c:v>6.5255955218444642E-2</c:v>
                      </c:pt>
                      <c:pt idx="1">
                        <c:v>0.38120064205789889</c:v>
                      </c:pt>
                      <c:pt idx="2">
                        <c:v>0.70899707644214971</c:v>
                      </c:pt>
                      <c:pt idx="3">
                        <c:v>0.69892611084963219</c:v>
                      </c:pt>
                      <c:pt idx="4">
                        <c:v>0.23514622792037901</c:v>
                      </c:pt>
                      <c:pt idx="5">
                        <c:v>0.11616305938626451</c:v>
                      </c:pt>
                      <c:pt idx="6">
                        <c:v>9.1898907113092509E-2</c:v>
                      </c:pt>
                      <c:pt idx="7">
                        <c:v>0.47549834717636147</c:v>
                      </c:pt>
                      <c:pt idx="8">
                        <c:v>5.7609464279752408E-2</c:v>
                      </c:pt>
                      <c:pt idx="9">
                        <c:v>0.65306886728258029</c:v>
                      </c:pt>
                      <c:pt idx="10">
                        <c:v>0.46436229019435316</c:v>
                      </c:pt>
                      <c:pt idx="11">
                        <c:v>3.9918799311593339E-2</c:v>
                      </c:pt>
                      <c:pt idx="12">
                        <c:v>0.61057148706751752</c:v>
                      </c:pt>
                      <c:pt idx="13">
                        <c:v>0.16255116734458638</c:v>
                      </c:pt>
                      <c:pt idx="14">
                        <c:v>0.17518730019792819</c:v>
                      </c:pt>
                      <c:pt idx="15">
                        <c:v>0.39062391211363401</c:v>
                      </c:pt>
                      <c:pt idx="16">
                        <c:v>4.5984264235749582E-3</c:v>
                      </c:pt>
                      <c:pt idx="17">
                        <c:v>3.3401255790350519E-2</c:v>
                      </c:pt>
                      <c:pt idx="18">
                        <c:v>0.64106589487825394</c:v>
                      </c:pt>
                      <c:pt idx="19">
                        <c:v>4.7913982513563061E-2</c:v>
                      </c:pt>
                      <c:pt idx="20">
                        <c:v>0.30598097808224967</c:v>
                      </c:pt>
                      <c:pt idx="21">
                        <c:v>3.3821524524093663E-2</c:v>
                      </c:pt>
                      <c:pt idx="22">
                        <c:v>0.25684565331247244</c:v>
                      </c:pt>
                      <c:pt idx="23">
                        <c:v>6.8793994277265621E-3</c:v>
                      </c:pt>
                      <c:pt idx="24">
                        <c:v>0.38171120917458728</c:v>
                      </c:pt>
                      <c:pt idx="25">
                        <c:v>0.71725977521529327</c:v>
                      </c:pt>
                      <c:pt idx="26">
                        <c:v>0.3191217523577845</c:v>
                      </c:pt>
                      <c:pt idx="27">
                        <c:v>0.21560620621965765</c:v>
                      </c:pt>
                      <c:pt idx="28">
                        <c:v>0.36869308339206169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1.6452261717232037E-2</c:v>
                      </c:pt>
                      <c:pt idx="1">
                        <c:v>1.0554329145317294E-2</c:v>
                      </c:pt>
                      <c:pt idx="2">
                        <c:v>3.4443231014074627E-3</c:v>
                      </c:pt>
                      <c:pt idx="3">
                        <c:v>3.5676457205202632E-3</c:v>
                      </c:pt>
                      <c:pt idx="4">
                        <c:v>1.2837319216866408E-2</c:v>
                      </c:pt>
                      <c:pt idx="5">
                        <c:v>2.9530350194310072E-2</c:v>
                      </c:pt>
                      <c:pt idx="6">
                        <c:v>1.1381857042422167E-2</c:v>
                      </c:pt>
                      <c:pt idx="7">
                        <c:v>9.1721046522220077E-3</c:v>
                      </c:pt>
                      <c:pt idx="8">
                        <c:v>8.2311443954546249E-3</c:v>
                      </c:pt>
                      <c:pt idx="9">
                        <c:v>3.2911522811849524E-3</c:v>
                      </c:pt>
                      <c:pt idx="10">
                        <c:v>7.6287656149499512E-3</c:v>
                      </c:pt>
                      <c:pt idx="11">
                        <c:v>2.3466582382181769E-2</c:v>
                      </c:pt>
                      <c:pt idx="12">
                        <c:v>5.7571866971423413E-3</c:v>
                      </c:pt>
                      <c:pt idx="13">
                        <c:v>6.4828846835728914E-3</c:v>
                      </c:pt>
                      <c:pt idx="14">
                        <c:v>1.4754012900209973E-2</c:v>
                      </c:pt>
                      <c:pt idx="15">
                        <c:v>8.8421910476104738E-3</c:v>
                      </c:pt>
                      <c:pt idx="16">
                        <c:v>1.3226258331749527E-2</c:v>
                      </c:pt>
                      <c:pt idx="17">
                        <c:v>2.4604990405921675E-2</c:v>
                      </c:pt>
                      <c:pt idx="18">
                        <c:v>6.1382393541263023E-3</c:v>
                      </c:pt>
                      <c:pt idx="19">
                        <c:v>8.2668715027084654E-3</c:v>
                      </c:pt>
                      <c:pt idx="20">
                        <c:v>2.4659500457400378E-3</c:v>
                      </c:pt>
                      <c:pt idx="21">
                        <c:v>1.2518054902066823E-2</c:v>
                      </c:pt>
                      <c:pt idx="22">
                        <c:v>1.9800668184073899E-2</c:v>
                      </c:pt>
                      <c:pt idx="23">
                        <c:v>1.6184544728091593E-2</c:v>
                      </c:pt>
                      <c:pt idx="24">
                        <c:v>6.0240427116741348E-3</c:v>
                      </c:pt>
                      <c:pt idx="25">
                        <c:v>1.5402915271560621E-3</c:v>
                      </c:pt>
                      <c:pt idx="26">
                        <c:v>1.6628079813590452E-2</c:v>
                      </c:pt>
                      <c:pt idx="27">
                        <c:v>1.6628220999210429E-2</c:v>
                      </c:pt>
                      <c:pt idx="28">
                        <c:v>4.0322474389083646E-3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0.3273251984128398</c:v>
                      </c:pt>
                      <c:pt idx="1">
                        <c:v>8.6837734783595466E-2</c:v>
                      </c:pt>
                      <c:pt idx="2">
                        <c:v>2.7296288679037786E-2</c:v>
                      </c:pt>
                      <c:pt idx="3">
                        <c:v>3.905088729471809E-2</c:v>
                      </c:pt>
                      <c:pt idx="4">
                        <c:v>1.2739932781802783E-2</c:v>
                      </c:pt>
                      <c:pt idx="5">
                        <c:v>7.1400398049438013E-2</c:v>
                      </c:pt>
                      <c:pt idx="6">
                        <c:v>0.13520516148306766</c:v>
                      </c:pt>
                      <c:pt idx="7">
                        <c:v>4.9085015456171804E-2</c:v>
                      </c:pt>
                      <c:pt idx="8">
                        <c:v>9.5180705044674019E-2</c:v>
                      </c:pt>
                      <c:pt idx="9">
                        <c:v>4.859668819083876E-2</c:v>
                      </c:pt>
                      <c:pt idx="10">
                        <c:v>0.11308680891287978</c:v>
                      </c:pt>
                      <c:pt idx="11">
                        <c:v>0.22165265190209835</c:v>
                      </c:pt>
                      <c:pt idx="12">
                        <c:v>5.8632400835273116E-2</c:v>
                      </c:pt>
                      <c:pt idx="13">
                        <c:v>2.3713718318913932E-2</c:v>
                      </c:pt>
                      <c:pt idx="14">
                        <c:v>4.7798315747686788E-2</c:v>
                      </c:pt>
                      <c:pt idx="15">
                        <c:v>0.1784499426236284</c:v>
                      </c:pt>
                      <c:pt idx="16">
                        <c:v>2.0711167878701205E-2</c:v>
                      </c:pt>
                      <c:pt idx="17">
                        <c:v>0.12246985336362036</c:v>
                      </c:pt>
                      <c:pt idx="18">
                        <c:v>1.5639561451124211E-2</c:v>
                      </c:pt>
                      <c:pt idx="19">
                        <c:v>3.8794690500393317E-2</c:v>
                      </c:pt>
                      <c:pt idx="20">
                        <c:v>5.6128555731853247E-3</c:v>
                      </c:pt>
                      <c:pt idx="21">
                        <c:v>9.6118942703784585E-2</c:v>
                      </c:pt>
                      <c:pt idx="22">
                        <c:v>3.5572203654497793E-2</c:v>
                      </c:pt>
                      <c:pt idx="23">
                        <c:v>2.5609242604235263E-2</c:v>
                      </c:pt>
                      <c:pt idx="24">
                        <c:v>0.11001800651536391</c:v>
                      </c:pt>
                      <c:pt idx="25">
                        <c:v>7.8457798496480314E-3</c:v>
                      </c:pt>
                      <c:pt idx="26">
                        <c:v>3.6211927022065174E-2</c:v>
                      </c:pt>
                      <c:pt idx="27">
                        <c:v>3.9190237264874528E-2</c:v>
                      </c:pt>
                      <c:pt idx="28">
                        <c:v>0.11199185319442287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0.26042551105218598</c:v>
                      </c:pt>
                      <c:pt idx="1">
                        <c:v>0.20319131795763526</c:v>
                      </c:pt>
                      <c:pt idx="2">
                        <c:v>0.1246801595055211</c:v>
                      </c:pt>
                      <c:pt idx="3">
                        <c:v>0.13810854529928587</c:v>
                      </c:pt>
                      <c:pt idx="4">
                        <c:v>0.32993949996216299</c:v>
                      </c:pt>
                      <c:pt idx="5">
                        <c:v>0.41424232685122403</c:v>
                      </c:pt>
                      <c:pt idx="6">
                        <c:v>0.34378449980127929</c:v>
                      </c:pt>
                      <c:pt idx="7">
                        <c:v>0.20192356581110923</c:v>
                      </c:pt>
                      <c:pt idx="8">
                        <c:v>0.33688500499498297</c:v>
                      </c:pt>
                      <c:pt idx="9">
                        <c:v>0.17152143035354966</c:v>
                      </c:pt>
                      <c:pt idx="10">
                        <c:v>0.15662707184750074</c:v>
                      </c:pt>
                      <c:pt idx="11">
                        <c:v>0.26636822011795158</c:v>
                      </c:pt>
                      <c:pt idx="12">
                        <c:v>0.12393477434979706</c:v>
                      </c:pt>
                      <c:pt idx="13">
                        <c:v>0.37876846942974129</c:v>
                      </c:pt>
                      <c:pt idx="14">
                        <c:v>0.29890789613784258</c:v>
                      </c:pt>
                      <c:pt idx="15">
                        <c:v>0.19414140265877031</c:v>
                      </c:pt>
                      <c:pt idx="16">
                        <c:v>0.34229209896126056</c:v>
                      </c:pt>
                      <c:pt idx="17">
                        <c:v>0.27942144819094211</c:v>
                      </c:pt>
                      <c:pt idx="18">
                        <c:v>0.17040372613345137</c:v>
                      </c:pt>
                      <c:pt idx="19">
                        <c:v>0.31966589466328393</c:v>
                      </c:pt>
                      <c:pt idx="20">
                        <c:v>0.2825259903027274</c:v>
                      </c:pt>
                      <c:pt idx="21">
                        <c:v>0.31576049460362171</c:v>
                      </c:pt>
                      <c:pt idx="22">
                        <c:v>0.35722874551515593</c:v>
                      </c:pt>
                      <c:pt idx="23">
                        <c:v>0.36910231545472721</c:v>
                      </c:pt>
                      <c:pt idx="24">
                        <c:v>0.26840855549745013</c:v>
                      </c:pt>
                      <c:pt idx="25">
                        <c:v>4.3382183199412325E-2</c:v>
                      </c:pt>
                      <c:pt idx="26">
                        <c:v>0.28055840412475497</c:v>
                      </c:pt>
                      <c:pt idx="27">
                        <c:v>0.33614000362355467</c:v>
                      </c:pt>
                      <c:pt idx="28">
                        <c:v>0.33355489413674705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9.1261784038703761E-2</c:v>
                      </c:pt>
                      <c:pt idx="1">
                        <c:v>7.7137306519081628E-2</c:v>
                      </c:pt>
                      <c:pt idx="2">
                        <c:v>5.5093540506513411E-2</c:v>
                      </c:pt>
                      <c:pt idx="3">
                        <c:v>5.9289156329994118E-2</c:v>
                      </c:pt>
                      <c:pt idx="4">
                        <c:v>0.1582239603805248</c:v>
                      </c:pt>
                      <c:pt idx="5">
                        <c:v>0.14537880555596763</c:v>
                      </c:pt>
                      <c:pt idx="6">
                        <c:v>0.1121323737967176</c:v>
                      </c:pt>
                      <c:pt idx="7">
                        <c:v>8.9763598580603995E-2</c:v>
                      </c:pt>
                      <c:pt idx="8">
                        <c:v>0.10259725695313189</c:v>
                      </c:pt>
                      <c:pt idx="9">
                        <c:v>7.8614067561273149E-2</c:v>
                      </c:pt>
                      <c:pt idx="10">
                        <c:v>6.4198434883132122E-2</c:v>
                      </c:pt>
                      <c:pt idx="11">
                        <c:v>0.10022796883826277</c:v>
                      </c:pt>
                      <c:pt idx="12">
                        <c:v>5.2066202795331626E-2</c:v>
                      </c:pt>
                      <c:pt idx="13">
                        <c:v>0.1797914779012772</c:v>
                      </c:pt>
                      <c:pt idx="14">
                        <c:v>0.12830855370981534</c:v>
                      </c:pt>
                      <c:pt idx="15">
                        <c:v>6.8430040160431901E-2</c:v>
                      </c:pt>
                      <c:pt idx="16">
                        <c:v>9.4738648386406166E-2</c:v>
                      </c:pt>
                      <c:pt idx="17">
                        <c:v>0.10984962279713793</c:v>
                      </c:pt>
                      <c:pt idx="18">
                        <c:v>8.3260236283032849E-2</c:v>
                      </c:pt>
                      <c:pt idx="19">
                        <c:v>0.17612969595223368</c:v>
                      </c:pt>
                      <c:pt idx="20">
                        <c:v>0.16668559431668473</c:v>
                      </c:pt>
                      <c:pt idx="21">
                        <c:v>0.16149736535194756</c:v>
                      </c:pt>
                      <c:pt idx="22">
                        <c:v>0.15351772689334953</c:v>
                      </c:pt>
                      <c:pt idx="23">
                        <c:v>0.11131425574024956</c:v>
                      </c:pt>
                      <c:pt idx="24">
                        <c:v>0.12006585640844793</c:v>
                      </c:pt>
                      <c:pt idx="25">
                        <c:v>1.7327829554342311E-2</c:v>
                      </c:pt>
                      <c:pt idx="26">
                        <c:v>0.11739347766201307</c:v>
                      </c:pt>
                      <c:pt idx="27">
                        <c:v>0.13722259790397012</c:v>
                      </c:pt>
                      <c:pt idx="28">
                        <c:v>9.7334543560657211E-2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0.16916372701348223</c:v>
                      </c:pt>
                      <c:pt idx="1">
                        <c:v>0.12605401143855363</c:v>
                      </c:pt>
                      <c:pt idx="2">
                        <c:v>6.9586618999007699E-2</c:v>
                      </c:pt>
                      <c:pt idx="3">
                        <c:v>7.8819388969291776E-2</c:v>
                      </c:pt>
                      <c:pt idx="4">
                        <c:v>0.17171553958163821</c:v>
                      </c:pt>
                      <c:pt idx="5">
                        <c:v>0.26886352129525637</c:v>
                      </c:pt>
                      <c:pt idx="6">
                        <c:v>0.23165212600456173</c:v>
                      </c:pt>
                      <c:pt idx="7">
                        <c:v>0.11215996723050525</c:v>
                      </c:pt>
                      <c:pt idx="8">
                        <c:v>0.23428774804185107</c:v>
                      </c:pt>
                      <c:pt idx="9">
                        <c:v>9.2907362792276488E-2</c:v>
                      </c:pt>
                      <c:pt idx="10">
                        <c:v>9.2428636964368621E-2</c:v>
                      </c:pt>
                      <c:pt idx="11">
                        <c:v>0.16614025127968884</c:v>
                      </c:pt>
                      <c:pt idx="12">
                        <c:v>7.1868571554465438E-2</c:v>
                      </c:pt>
                      <c:pt idx="13">
                        <c:v>0.19897699152846407</c:v>
                      </c:pt>
                      <c:pt idx="14">
                        <c:v>0.17059934242802718</c:v>
                      </c:pt>
                      <c:pt idx="15">
                        <c:v>0.12571136249833842</c:v>
                      </c:pt>
                      <c:pt idx="16">
                        <c:v>0.24755345057485439</c:v>
                      </c:pt>
                      <c:pt idx="17">
                        <c:v>0.16957182539380422</c:v>
                      </c:pt>
                      <c:pt idx="18">
                        <c:v>8.7143489850418504E-2</c:v>
                      </c:pt>
                      <c:pt idx="19">
                        <c:v>0.14353619871105025</c:v>
                      </c:pt>
                      <c:pt idx="20">
                        <c:v>0.11584039598604266</c:v>
                      </c:pt>
                      <c:pt idx="21">
                        <c:v>0.15426312925167412</c:v>
                      </c:pt>
                      <c:pt idx="22">
                        <c:v>0.20371101862180641</c:v>
                      </c:pt>
                      <c:pt idx="23">
                        <c:v>0.25778805971447771</c:v>
                      </c:pt>
                      <c:pt idx="24">
                        <c:v>0.14834269908900219</c:v>
                      </c:pt>
                      <c:pt idx="25">
                        <c:v>2.6054353645070021E-2</c:v>
                      </c:pt>
                      <c:pt idx="26">
                        <c:v>0.16316492646274189</c:v>
                      </c:pt>
                      <c:pt idx="27">
                        <c:v>0.19891740571958455</c:v>
                      </c:pt>
                      <c:pt idx="28">
                        <c:v>0.23622035057608987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5.1981597508621502E-3</c:v>
                      </c:pt>
                      <c:pt idx="1">
                        <c:v>4.8698382332896216E-3</c:v>
                      </c:pt>
                      <c:pt idx="2">
                        <c:v>3.6125351068440423E-3</c:v>
                      </c:pt>
                      <c:pt idx="3">
                        <c:v>3.2590592370000081E-3</c:v>
                      </c:pt>
                      <c:pt idx="4">
                        <c:v>1.009671225169366E-2</c:v>
                      </c:pt>
                      <c:pt idx="5">
                        <c:v>9.5732023855288444E-3</c:v>
                      </c:pt>
                      <c:pt idx="6">
                        <c:v>7.9874651681498196E-3</c:v>
                      </c:pt>
                      <c:pt idx="7">
                        <c:v>6.5788746672049538E-3</c:v>
                      </c:pt>
                      <c:pt idx="8">
                        <c:v>7.5027184307995516E-3</c:v>
                      </c:pt>
                      <c:pt idx="9">
                        <c:v>4.8468988514235329E-3</c:v>
                      </c:pt>
                      <c:pt idx="10">
                        <c:v>3.8599306488217434E-3</c:v>
                      </c:pt>
                      <c:pt idx="11">
                        <c:v>8.1639077744909104E-3</c:v>
                      </c:pt>
                      <c:pt idx="12">
                        <c:v>3.11872060525737E-3</c:v>
                      </c:pt>
                      <c:pt idx="13">
                        <c:v>1.123222954930999E-2</c:v>
                      </c:pt>
                      <c:pt idx="14">
                        <c:v>7.9985555770914155E-3</c:v>
                      </c:pt>
                      <c:pt idx="15">
                        <c:v>3.6052178068774893E-3</c:v>
                      </c:pt>
                      <c:pt idx="16">
                        <c:v>6.3454171260146908E-3</c:v>
                      </c:pt>
                      <c:pt idx="17">
                        <c:v>7.9718236189210388E-3</c:v>
                      </c:pt>
                      <c:pt idx="18">
                        <c:v>5.1323175183995637E-3</c:v>
                      </c:pt>
                      <c:pt idx="19">
                        <c:v>1.2761565683517393E-2</c:v>
                      </c:pt>
                      <c:pt idx="20">
                        <c:v>1.3316883949976283E-2</c:v>
                      </c:pt>
                      <c:pt idx="21">
                        <c:v>1.1832275935435994E-2</c:v>
                      </c:pt>
                      <c:pt idx="22">
                        <c:v>9.1082308516759278E-3</c:v>
                      </c:pt>
                      <c:pt idx="23">
                        <c:v>7.6480945070811594E-3</c:v>
                      </c:pt>
                      <c:pt idx="24">
                        <c:v>7.8953341385042432E-3</c:v>
                      </c:pt>
                      <c:pt idx="25">
                        <c:v>1.395457046411735E-3</c:v>
                      </c:pt>
                      <c:pt idx="26">
                        <c:v>7.5328709815802213E-3</c:v>
                      </c:pt>
                      <c:pt idx="27">
                        <c:v>1.0039549787111447E-2</c:v>
                      </c:pt>
                      <c:pt idx="28">
                        <c:v>5.7368446766439566E-3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9.0528109197658795E-3</c:v>
                      </c:pt>
                      <c:pt idx="2">
                        <c:v>0</c:v>
                      </c:pt>
                      <c:pt idx="3">
                        <c:v>0</c:v>
                      </c:pt>
                      <c:pt idx="4">
                        <c:v>0</c:v>
                      </c:pt>
                      <c:pt idx="5">
                        <c:v>0</c:v>
                      </c:pt>
                      <c:pt idx="6">
                        <c:v>0</c:v>
                      </c:pt>
                      <c:pt idx="7">
                        <c:v>0</c:v>
                      </c:pt>
                      <c:pt idx="8">
                        <c:v>6.8006746791522008E-2</c:v>
                      </c:pt>
                      <c:pt idx="9">
                        <c:v>0</c:v>
                      </c:pt>
                      <c:pt idx="10">
                        <c:v>0</c:v>
                      </c:pt>
                      <c:pt idx="11">
                        <c:v>4.5655791413733377E-3</c:v>
                      </c:pt>
                      <c:pt idx="12">
                        <c:v>0</c:v>
                      </c:pt>
                      <c:pt idx="13">
                        <c:v>0</c:v>
                      </c:pt>
                      <c:pt idx="14">
                        <c:v>0</c:v>
                      </c:pt>
                      <c:pt idx="15">
                        <c:v>0</c:v>
                      </c:pt>
                      <c:pt idx="16">
                        <c:v>0.32187783704582623</c:v>
                      </c:pt>
                      <c:pt idx="17">
                        <c:v>6.0109776536652346E-3</c:v>
                      </c:pt>
                      <c:pt idx="18">
                        <c:v>0</c:v>
                      </c:pt>
                      <c:pt idx="19">
                        <c:v>0</c:v>
                      </c:pt>
                      <c:pt idx="20">
                        <c:v>0</c:v>
                      </c:pt>
                      <c:pt idx="21">
                        <c:v>2.2792854851977448E-2</c:v>
                      </c:pt>
                      <c:pt idx="22">
                        <c:v>0</c:v>
                      </c:pt>
                      <c:pt idx="23">
                        <c:v>0.21834081847681122</c:v>
                      </c:pt>
                      <c:pt idx="24">
                        <c:v>0</c:v>
                      </c:pt>
                      <c:pt idx="25">
                        <c:v>0.13033138348347753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排出量比較シート!$BE$21:$BE$50</c:f>
              <c:numCache>
                <c:formatCode>#,##0_);[Red]\(#,##0\)</c:formatCode>
                <c:ptCount val="30"/>
                <c:pt idx="0">
                  <c:v>35.883447892604465</c:v>
                </c:pt>
                <c:pt idx="1">
                  <c:v>45.523311576847298</c:v>
                </c:pt>
                <c:pt idx="2">
                  <c:v>91.507861976102092</c:v>
                </c:pt>
                <c:pt idx="3">
                  <c:v>103.88076500827641</c:v>
                </c:pt>
                <c:pt idx="4">
                  <c:v>11.898986697236529</c:v>
                </c:pt>
                <c:pt idx="5">
                  <c:v>10.45094538341891</c:v>
                </c:pt>
                <c:pt idx="6">
                  <c:v>13.950156363951535</c:v>
                </c:pt>
                <c:pt idx="7">
                  <c:v>36.830352485376238</c:v>
                </c:pt>
                <c:pt idx="8">
                  <c:v>9.7363848373525066</c:v>
                </c:pt>
                <c:pt idx="9">
                  <c:v>64.979536590109561</c:v>
                </c:pt>
                <c:pt idx="10">
                  <c:v>67.620960431887084</c:v>
                </c:pt>
                <c:pt idx="11">
                  <c:v>16.030819712433662</c:v>
                </c:pt>
                <c:pt idx="12">
                  <c:v>96.204820391673877</c:v>
                </c:pt>
                <c:pt idx="13">
                  <c:v>7.4368935229762894</c:v>
                </c:pt>
                <c:pt idx="14">
                  <c:v>12.928574100579667</c:v>
                </c:pt>
                <c:pt idx="15">
                  <c:v>70.179542905399359</c:v>
                </c:pt>
                <c:pt idx="16">
                  <c:v>2.6537648737789148</c:v>
                </c:pt>
                <c:pt idx="17">
                  <c:v>10.095711876388387</c:v>
                </c:pt>
                <c:pt idx="18">
                  <c:v>56.473950173628459</c:v>
                </c:pt>
                <c:pt idx="19">
                  <c:v>3.2086684698201573</c:v>
                </c:pt>
                <c:pt idx="20">
                  <c:v>10.106608964580907</c:v>
                </c:pt>
                <c:pt idx="21">
                  <c:v>5.3377848204368377</c:v>
                </c:pt>
                <c:pt idx="22">
                  <c:v>15.02748984739892</c:v>
                </c:pt>
                <c:pt idx="23">
                  <c:v>2.7107851942363719</c:v>
                </c:pt>
                <c:pt idx="24">
                  <c:v>26.756929319883174</c:v>
                </c:pt>
                <c:pt idx="25">
                  <c:v>225.11768329081332</c:v>
                </c:pt>
                <c:pt idx="26">
                  <c:v>21.341383519394466</c:v>
                </c:pt>
                <c:pt idx="27">
                  <c:v>11.636939164751</c:v>
                </c:pt>
                <c:pt idx="28">
                  <c:v>35.800028271116524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排出量比較シート!$BI$21:$BI$50</c:f>
              <c:numCache>
                <c:formatCode>#,##0_);[Red]\(#,##0\)</c:formatCode>
                <c:ptCount val="30"/>
                <c:pt idx="0">
                  <c:v>9.7108664321220495</c:v>
                </c:pt>
                <c:pt idx="1">
                  <c:v>10.353497298953656</c:v>
                </c:pt>
                <c:pt idx="2">
                  <c:v>9.6079780872373863</c:v>
                </c:pt>
                <c:pt idx="3">
                  <c:v>7.5294410919341273</c:v>
                </c:pt>
                <c:pt idx="4">
                  <c:v>5.704491092116581</c:v>
                </c:pt>
                <c:pt idx="5">
                  <c:v>6.8918868762671046</c:v>
                </c:pt>
                <c:pt idx="6">
                  <c:v>9.992991500285914</c:v>
                </c:pt>
                <c:pt idx="7">
                  <c:v>4.2379815887928345</c:v>
                </c:pt>
                <c:pt idx="8">
                  <c:v>11.930664448918209</c:v>
                </c:pt>
                <c:pt idx="9">
                  <c:v>4.0324508727003394</c:v>
                </c:pt>
                <c:pt idx="10">
                  <c:v>11.500414887673953</c:v>
                </c:pt>
                <c:pt idx="11">
                  <c:v>6.6179136076520431</c:v>
                </c:pt>
                <c:pt idx="12">
                  <c:v>9.4966561431781802</c:v>
                </c:pt>
                <c:pt idx="13">
                  <c:v>8.9861673968316271</c:v>
                </c:pt>
                <c:pt idx="14">
                  <c:v>15.121191887736106</c:v>
                </c:pt>
                <c:pt idx="15">
                  <c:v>9.8715241488299501</c:v>
                </c:pt>
                <c:pt idx="16">
                  <c:v>8.7079904474842209</c:v>
                </c:pt>
                <c:pt idx="17">
                  <c:v>10.197302296598751</c:v>
                </c:pt>
                <c:pt idx="18">
                  <c:v>6.5196936798953367</c:v>
                </c:pt>
                <c:pt idx="19">
                  <c:v>6.6718644226075696</c:v>
                </c:pt>
                <c:pt idx="20">
                  <c:v>3.9765379907257405</c:v>
                </c:pt>
                <c:pt idx="21">
                  <c:v>8.217751502453579</c:v>
                </c:pt>
                <c:pt idx="22">
                  <c:v>6.0857405387746146</c:v>
                </c:pt>
                <c:pt idx="23">
                  <c:v>8.7295372601856673</c:v>
                </c:pt>
                <c:pt idx="24">
                  <c:v>5.1992757088446568</c:v>
                </c:pt>
                <c:pt idx="25">
                  <c:v>10.977309587069886</c:v>
                </c:pt>
                <c:pt idx="26">
                  <c:v>8.5403494294730962</c:v>
                </c:pt>
                <c:pt idx="27">
                  <c:v>6.7731713597411236</c:v>
                </c:pt>
                <c:pt idx="28">
                  <c:v>4.921892585888493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排出量比較シート!$BJ$21:$BJ$50</c:f>
              <c:numCache>
                <c:formatCode>#,##0_);[Red]\(#,##0\)</c:formatCode>
                <c:ptCount val="30"/>
                <c:pt idx="0">
                  <c:v>18.061770463743102</c:v>
                </c:pt>
                <c:pt idx="1">
                  <c:v>17.443856091490996</c:v>
                </c:pt>
                <c:pt idx="2">
                  <c:v>6.7170756511948442</c:v>
                </c:pt>
                <c:pt idx="3">
                  <c:v>7.5896435488521625</c:v>
                </c:pt>
                <c:pt idx="4">
                  <c:v>11.213800179484824</c:v>
                </c:pt>
                <c:pt idx="5">
                  <c:v>9.2813705914661142</c:v>
                </c:pt>
                <c:pt idx="6">
                  <c:v>13.974739423911002</c:v>
                </c:pt>
                <c:pt idx="7">
                  <c:v>12.893231539382791</c:v>
                </c:pt>
                <c:pt idx="8">
                  <c:v>12.554173701252273</c:v>
                </c:pt>
                <c:pt idx="9">
                  <c:v>6.1250988753829638</c:v>
                </c:pt>
                <c:pt idx="10">
                  <c:v>17.90618051389545</c:v>
                </c:pt>
                <c:pt idx="11">
                  <c:v>16.673850949836957</c:v>
                </c:pt>
                <c:pt idx="12">
                  <c:v>18.110670162266647</c:v>
                </c:pt>
                <c:pt idx="13">
                  <c:v>7.1128785238186607</c:v>
                </c:pt>
                <c:pt idx="14">
                  <c:v>9.6415156088647489</c:v>
                </c:pt>
                <c:pt idx="15">
                  <c:v>16.288045035479872</c:v>
                </c:pt>
                <c:pt idx="16">
                  <c:v>10.414955358361382</c:v>
                </c:pt>
                <c:pt idx="17">
                  <c:v>18.110670162266647</c:v>
                </c:pt>
                <c:pt idx="18">
                  <c:v>7.2502714072918444</c:v>
                </c:pt>
                <c:pt idx="19">
                  <c:v>8.6765554644902494</c:v>
                </c:pt>
                <c:pt idx="20">
                  <c:v>8.3324231648640286</c:v>
                </c:pt>
                <c:pt idx="21">
                  <c:v>10.07644743930355</c:v>
                </c:pt>
                <c:pt idx="22">
                  <c:v>8.8046899049237197</c:v>
                </c:pt>
                <c:pt idx="23">
                  <c:v>9.7637340193533149</c:v>
                </c:pt>
                <c:pt idx="24">
                  <c:v>6.9463744064446047</c:v>
                </c:pt>
                <c:pt idx="25">
                  <c:v>12.394745788883283</c:v>
                </c:pt>
                <c:pt idx="26">
                  <c:v>10.062474306807433</c:v>
                </c:pt>
                <c:pt idx="27">
                  <c:v>8.5250910839844174</c:v>
                </c:pt>
                <c:pt idx="28">
                  <c:v>7.1613595176565363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排出量比較シート!$BK$21:$BK$50</c:f>
              <c:numCache>
                <c:formatCode>#,##0_);[Red]\(#,##0\)</c:formatCode>
                <c:ptCount val="30"/>
                <c:pt idx="0">
                  <c:v>23.302480415156797</c:v>
                </c:pt>
                <c:pt idx="1">
                  <c:v>20.651687016595936</c:v>
                </c:pt>
                <c:pt idx="2">
                  <c:v>15.870206936918828</c:v>
                </c:pt>
                <c:pt idx="3">
                  <c:v>19.803763708787486</c:v>
                </c:pt>
                <c:pt idx="4">
                  <c:v>15.518688101921789</c:v>
                </c:pt>
                <c:pt idx="5">
                  <c:v>20.40257618147626</c:v>
                </c:pt>
                <c:pt idx="6">
                  <c:v>20.576786251172038</c:v>
                </c:pt>
                <c:pt idx="7">
                  <c:v>14.387147013110919</c:v>
                </c:pt>
                <c:pt idx="8">
                  <c:v>24.936023524294658</c:v>
                </c:pt>
                <c:pt idx="9">
                  <c:v>16.256788785532621</c:v>
                </c:pt>
                <c:pt idx="10">
                  <c:v>18.548446112876039</c:v>
                </c:pt>
                <c:pt idx="11">
                  <c:v>15.696729896601079</c:v>
                </c:pt>
                <c:pt idx="12">
                  <c:v>18.109427524439745</c:v>
                </c:pt>
                <c:pt idx="13">
                  <c:v>15.047612052637025</c:v>
                </c:pt>
                <c:pt idx="14">
                  <c:v>16.68995119663316</c:v>
                </c:pt>
                <c:pt idx="15">
                  <c:v>24.013466206011177</c:v>
                </c:pt>
                <c:pt idx="16">
                  <c:v>46.174924644146998</c:v>
                </c:pt>
                <c:pt idx="17">
                  <c:v>16.412836786229182</c:v>
                </c:pt>
                <c:pt idx="18">
                  <c:v>14.955582813001325</c:v>
                </c:pt>
                <c:pt idx="19">
                  <c:v>11.230780680915315</c:v>
                </c:pt>
                <c:pt idx="20">
                  <c:v>9.5203792405164602</c:v>
                </c:pt>
                <c:pt idx="21">
                  <c:v>13.12861487363695</c:v>
                </c:pt>
                <c:pt idx="22">
                  <c:v>17.632282358697744</c:v>
                </c:pt>
                <c:pt idx="23">
                  <c:v>33.142775286603694</c:v>
                </c:pt>
                <c:pt idx="24">
                  <c:v>14.852828225652237</c:v>
                </c:pt>
                <c:pt idx="25">
                  <c:v>54.249450306684153</c:v>
                </c:pt>
                <c:pt idx="26">
                  <c:v>16.529297000765737</c:v>
                </c:pt>
                <c:pt idx="27">
                  <c:v>14.841946699217097</c:v>
                </c:pt>
                <c:pt idx="28">
                  <c:v>25.059259795170281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排出量比較シート!$BQ$21:$BQ$50</c:f>
              <c:numCache>
                <c:formatCode>#,##0_);[Red]\(#,##0\)</c:formatCode>
                <c:ptCount val="30"/>
                <c:pt idx="0">
                  <c:v>0.7688588798803484</c:v>
                </c:pt>
                <c:pt idx="1">
                  <c:v>1.146756618034203</c:v>
                </c:pt>
                <c:pt idx="2">
                  <c:v>0</c:v>
                </c:pt>
                <c:pt idx="3">
                  <c:v>1.2833872937333379</c:v>
                </c:pt>
                <c:pt idx="4">
                  <c:v>1.302373448684534</c:v>
                </c:pt>
                <c:pt idx="5">
                  <c:v>1.1134489062089521</c:v>
                </c:pt>
                <c:pt idx="6">
                  <c:v>0</c:v>
                </c:pt>
                <c:pt idx="7">
                  <c:v>0.65358288655108931</c:v>
                </c:pt>
                <c:pt idx="8">
                  <c:v>1.3091887222800001</c:v>
                </c:pt>
                <c:pt idx="9">
                  <c:v>0.7813405672910948</c:v>
                </c:pt>
                <c:pt idx="10">
                  <c:v>0</c:v>
                </c:pt>
                <c:pt idx="11">
                  <c:v>1.221670624867778</c:v>
                </c:pt>
                <c:pt idx="12">
                  <c:v>0.61230515614785364</c:v>
                </c:pt>
                <c:pt idx="13">
                  <c:v>0</c:v>
                </c:pt>
                <c:pt idx="14">
                  <c:v>0</c:v>
                </c:pt>
                <c:pt idx="15">
                  <c:v>1.0829544555599999</c:v>
                </c:pt>
                <c:pt idx="16">
                  <c:v>0.91319294359999992</c:v>
                </c:pt>
                <c:pt idx="17">
                  <c:v>1.1228076927351109</c:v>
                </c:pt>
                <c:pt idx="18">
                  <c:v>0</c:v>
                </c:pt>
                <c:pt idx="19">
                  <c:v>3.99628546372</c:v>
                </c:pt>
                <c:pt idx="20">
                  <c:v>0.24457641525000001</c:v>
                </c:pt>
                <c:pt idx="21">
                  <c:v>0.70844667384820004</c:v>
                </c:pt>
                <c:pt idx="22">
                  <c:v>0.58111768146646647</c:v>
                </c:pt>
                <c:pt idx="23">
                  <c:v>1.3467723506453999</c:v>
                </c:pt>
                <c:pt idx="24">
                  <c:v>0</c:v>
                </c:pt>
                <c:pt idx="25">
                  <c:v>7.0646643707811476</c:v>
                </c:pt>
                <c:pt idx="26">
                  <c:v>0.90170432863264938</c:v>
                </c:pt>
                <c:pt idx="27">
                  <c:v>1.096402579381373</c:v>
                </c:pt>
                <c:pt idx="28">
                  <c:v>0.91501935345725272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排出量比較シート!$BR$21:$BR$50</c:f>
              <c:numCache>
                <c:formatCode>#,##0_);[Red]\(#,##0\)</c:formatCode>
                <c:ptCount val="30"/>
                <c:pt idx="0">
                  <c:v>87.727424083506762</c:v>
                </c:pt>
                <c:pt idx="1">
                  <c:v>95.119108601922079</c:v>
                </c:pt>
                <c:pt idx="2">
                  <c:v>123.70312265145316</c:v>
                </c:pt>
                <c:pt idx="3">
                  <c:v>140.08700065158354</c:v>
                </c:pt>
                <c:pt idx="4">
                  <c:v>45.638339519444258</c:v>
                </c:pt>
                <c:pt idx="5">
                  <c:v>48.140227938837334</c:v>
                </c:pt>
                <c:pt idx="6">
                  <c:v>58.494673539320488</c:v>
                </c:pt>
                <c:pt idx="7">
                  <c:v>69.002295513213866</c:v>
                </c:pt>
                <c:pt idx="8">
                  <c:v>60.466435234097645</c:v>
                </c:pt>
                <c:pt idx="9">
                  <c:v>92.175215691016575</c:v>
                </c:pt>
                <c:pt idx="10">
                  <c:v>115.57600194633252</c:v>
                </c:pt>
                <c:pt idx="11">
                  <c:v>56.240984791391512</c:v>
                </c:pt>
                <c:pt idx="12">
                  <c:v>142.53387937770628</c:v>
                </c:pt>
                <c:pt idx="13">
                  <c:v>38.583551496263603</c:v>
                </c:pt>
                <c:pt idx="14">
                  <c:v>54.38123279381368</c:v>
                </c:pt>
                <c:pt idx="15">
                  <c:v>121.43553275128035</c:v>
                </c:pt>
                <c:pt idx="16">
                  <c:v>68.864828267371507</c:v>
                </c:pt>
                <c:pt idx="17">
                  <c:v>55.939328814218072</c:v>
                </c:pt>
                <c:pt idx="18">
                  <c:v>85.199498073816969</c:v>
                </c:pt>
                <c:pt idx="19">
                  <c:v>33.784154501553289</c:v>
                </c:pt>
                <c:pt idx="20">
                  <c:v>32.180525775937141</c:v>
                </c:pt>
                <c:pt idx="21">
                  <c:v>37.469045309679117</c:v>
                </c:pt>
                <c:pt idx="22">
                  <c:v>48.131320331261463</c:v>
                </c:pt>
                <c:pt idx="23">
                  <c:v>55.693604111024449</c:v>
                </c:pt>
                <c:pt idx="24">
                  <c:v>53.755407660824673</c:v>
                </c:pt>
                <c:pt idx="25">
                  <c:v>309.80385334423181</c:v>
                </c:pt>
                <c:pt idx="26">
                  <c:v>57.375208585073381</c:v>
                </c:pt>
                <c:pt idx="27">
                  <c:v>42.873550887075012</c:v>
                </c:pt>
                <c:pt idx="28">
                  <c:v>73.857559523289083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c:ext uri="{02D57815-91ED-43cb-92C2-25804820EDAC}">
                        <c15:formulaRef>
                          <c15:sqref>排出量比較シート!$BF$21:$BF$68</c15:sqref>
                        </c15:formulaRef>
                      </c:ext>
                    </c:extLst>
                    <c:numCache>
                      <c:formatCode>#,##0_);[Red]\(#,##0\)</c:formatCode>
                      <c:ptCount val="48"/>
                      <c:pt idx="0">
                        <c:v>5.724736857422819</c:v>
                      </c:pt>
                      <c:pt idx="1">
                        <c:v>36.259465271027707</c:v>
                      </c:pt>
                      <c:pt idx="2">
                        <c:v>87.705152306644962</c:v>
                      </c:pt>
                      <c:pt idx="3">
                        <c:v>97.91046254600117</c:v>
                      </c:pt>
                      <c:pt idx="4">
                        <c:v>10.73168338654688</c:v>
                      </c:pt>
                      <c:pt idx="5">
                        <c:v>5.5921161569274709</c:v>
                      </c:pt>
                      <c:pt idx="6">
                        <c:v>5.3755965702006838</c:v>
                      </c:pt>
                      <c:pt idx="7">
                        <c:v>32.810477467908058</c:v>
                      </c:pt>
                      <c:pt idx="8">
                        <c:v>3.4834389407427109</c:v>
                      </c:pt>
                      <c:pt idx="9">
                        <c:v>60.196763702859712</c:v>
                      </c:pt>
                      <c:pt idx="10">
                        <c:v>53.669136955305987</c:v>
                      </c:pt>
                      <c:pt idx="11">
                        <c:v>2.245072584973931</c:v>
                      </c:pt>
                      <c:pt idx="12">
                        <c:v>87.0271226891483</c:v>
                      </c:pt>
                      <c:pt idx="13">
                        <c:v>6.271801336017611</c:v>
                      </c:pt>
                      <c:pt idx="14">
                        <c:v>9.5269013545832539</c:v>
                      </c:pt>
                      <c:pt idx="15">
                        <c:v>47.435622872908461</c:v>
                      </c:pt>
                      <c:pt idx="16">
                        <c:v>0.31666984595963282</c:v>
                      </c:pt>
                      <c:pt idx="17">
                        <c:v>1.868443830464223</c:v>
                      </c:pt>
                      <c:pt idx="18">
                        <c:v>54.618492475869552</c:v>
                      </c:pt>
                      <c:pt idx="19">
                        <c:v>1.6187333880229371</c:v>
                      </c:pt>
                      <c:pt idx="20">
                        <c:v>9.8466287521222924</c:v>
                      </c:pt>
                      <c:pt idx="21">
                        <c:v>1.2672602348356889</c:v>
                      </c:pt>
                      <c:pt idx="22">
                        <c:v>12.362320415274739</c:v>
                      </c:pt>
                      <c:pt idx="23">
                        <c:v>0.38313854824941129</c:v>
                      </c:pt>
                      <c:pt idx="24">
                        <c:v>20.519041657886259</c:v>
                      </c:pt>
                      <c:pt idx="25">
                        <c:v>222.2098422105154</c:v>
                      </c:pt>
                      <c:pt idx="26">
                        <c:v>18.30967710556202</c:v>
                      </c:pt>
                      <c:pt idx="27">
                        <c:v>9.2438036539276816</c:v>
                      </c:pt>
                      <c:pt idx="28">
                        <c:v>27.23077135245418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1.4433145408004582</c:v>
                      </c:pt>
                      <c:pt idx="1">
                        <c:v>1.0039183801938671</c:v>
                      </c:pt>
                      <c:pt idx="2">
                        <c:v>0.42607352306464091</c:v>
                      </c:pt>
                      <c:pt idx="3">
                        <c:v>0.49978078837514134</c:v>
                      </c:pt>
                      <c:pt idx="4">
                        <c:v>0.58587393293883538</c:v>
                      </c:pt>
                      <c:pt idx="5">
                        <c:v>1.4215977894677763</c:v>
                      </c:pt>
                      <c:pt idx="6">
                        <c:v>0.66577801196770048</c:v>
                      </c:pt>
                      <c:pt idx="7">
                        <c:v>0.63289627569074669</c:v>
                      </c:pt>
                      <c:pt idx="8">
                        <c:v>0.49770795949026292</c:v>
                      </c:pt>
                      <c:pt idx="9">
                        <c:v>0.30336267139020423</c:v>
                      </c:pt>
                      <c:pt idx="10">
                        <c:v>0.88170222956157018</c:v>
                      </c:pt>
                      <c:pt idx="11">
                        <c:v>1.3197837028622208</c:v>
                      </c:pt>
                      <c:pt idx="12">
                        <c:v>0.8205941542454217</c:v>
                      </c:pt>
                      <c:pt idx="13">
                        <c:v>0.25013271503297324</c:v>
                      </c:pt>
                      <c:pt idx="14">
                        <c:v>0.80234141016924865</c:v>
                      </c:pt>
                      <c:pt idx="15">
                        <c:v>1.0737561805551796</c:v>
                      </c:pt>
                      <c:pt idx="16">
                        <c:v>0.91082400863582269</c:v>
                      </c:pt>
                      <c:pt idx="17">
                        <c:v>1.3763866487875336</c:v>
                      </c:pt>
                      <c:pt idx="18">
                        <c:v>0.52297491202851143</c:v>
                      </c:pt>
                      <c:pt idx="19">
                        <c:v>0.27928926409199079</c:v>
                      </c:pt>
                      <c:pt idx="20">
                        <c:v>7.9355569009110657E-2</c:v>
                      </c:pt>
                      <c:pt idx="21">
                        <c:v>0.46903956631459259</c:v>
                      </c:pt>
                      <c:pt idx="22">
                        <c:v>0.95303230314067811</c:v>
                      </c:pt>
                      <c:pt idx="23">
                        <c:v>0.90137562680350092</c:v>
                      </c:pt>
                      <c:pt idx="24">
                        <c:v>0.32382487173226282</c:v>
                      </c:pt>
                      <c:pt idx="25">
                        <c:v>0.47718825038641954</c:v>
                      </c:pt>
                      <c:pt idx="26">
                        <c:v>0.95403954767400034</c:v>
                      </c:pt>
                      <c:pt idx="27">
                        <c:v>0.71291087917117757</c:v>
                      </c:pt>
                      <c:pt idx="28">
                        <c:v>0.29781195523180448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28.715396494381192</c:v>
                      </c:pt>
                      <c:pt idx="1">
                        <c:v>8.259927925625723</c:v>
                      </c:pt>
                      <c:pt idx="2">
                        <c:v>3.3766361463924834</c:v>
                      </c:pt>
                      <c:pt idx="3">
                        <c:v>5.4705216739000884</c:v>
                      </c:pt>
                      <c:pt idx="4">
                        <c:v>0.58142937775081338</c:v>
                      </c:pt>
                      <c:pt idx="5">
                        <c:v>3.4372314370236627</c:v>
                      </c:pt>
                      <c:pt idx="6">
                        <c:v>7.9087817817831514</c:v>
                      </c:pt>
                      <c:pt idx="7">
                        <c:v>3.3869787417774369</c:v>
                      </c:pt>
                      <c:pt idx="8">
                        <c:v>5.7552379371195324</c:v>
                      </c:pt>
                      <c:pt idx="9">
                        <c:v>4.4794102158596409</c:v>
                      </c:pt>
                      <c:pt idx="10">
                        <c:v>13.070121247019529</c:v>
                      </c:pt>
                      <c:pt idx="11">
                        <c:v>12.46596342459751</c:v>
                      </c:pt>
                      <c:pt idx="12">
                        <c:v>8.3571035482801435</c:v>
                      </c:pt>
                      <c:pt idx="13">
                        <c:v>0.91495947192570526</c:v>
                      </c:pt>
                      <c:pt idx="14">
                        <c:v>2.5993313358271655</c:v>
                      </c:pt>
                      <c:pt idx="15">
                        <c:v>21.670163851935726</c:v>
                      </c:pt>
                      <c:pt idx="16">
                        <c:v>1.4262710191834596</c:v>
                      </c:pt>
                      <c:pt idx="17">
                        <c:v>6.8508813971366305</c:v>
                      </c:pt>
                      <c:pt idx="18">
                        <c:v>1.3324827857303994</c:v>
                      </c:pt>
                      <c:pt idx="19">
                        <c:v>1.3106458177052296</c:v>
                      </c:pt>
                      <c:pt idx="20">
                        <c:v>0.18062464344950277</c:v>
                      </c:pt>
                      <c:pt idx="21">
                        <c:v>3.6014850192865557</c:v>
                      </c:pt>
                      <c:pt idx="22">
                        <c:v>1.712137128983503</c:v>
                      </c:pt>
                      <c:pt idx="23">
                        <c:v>1.4262710191834596</c:v>
                      </c:pt>
                      <c:pt idx="24">
                        <c:v>5.9140627902646514</c:v>
                      </c:pt>
                      <c:pt idx="25">
                        <c:v>2.4306528299114878</c:v>
                      </c:pt>
                      <c:pt idx="26">
                        <c:v>2.0776668661584443</c:v>
                      </c:pt>
                      <c:pt idx="27">
                        <c:v>1.6802246316521414</c:v>
                      </c:pt>
                      <c:pt idx="28">
                        <c:v>8.2714449634305396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22.846459250239096</c:v>
                      </c:pt>
                      <c:pt idx="1">
                        <c:v>19.327377039779989</c:v>
                      </c:pt>
                      <c:pt idx="2">
                        <c:v>15.42332506351422</c:v>
                      </c:pt>
                      <c:pt idx="3">
                        <c:v>19.347211875330316</c:v>
                      </c:pt>
                      <c:pt idx="4">
                        <c:v>15.057890920148861</c:v>
                      </c:pt>
                      <c:pt idx="5">
                        <c:v>19.941720036532281</c:v>
                      </c:pt>
                      <c:pt idx="6">
                        <c:v>20.109562083754422</c:v>
                      </c:pt>
                      <c:pt idx="7">
                        <c:v>13.933189559180047</c:v>
                      </c:pt>
                      <c:pt idx="8">
                        <c:v>20.3702353358678</c:v>
                      </c:pt>
                      <c:pt idx="9">
                        <c:v>15.810024838470117</c:v>
                      </c:pt>
                      <c:pt idx="10">
                        <c:v>18.102330760695111</c:v>
                      </c:pt>
                      <c:pt idx="11">
                        <c:v>14.980811016563742</c:v>
                      </c:pt>
                      <c:pt idx="12">
                        <c:v>17.664904177877222</c:v>
                      </c:pt>
                      <c:pt idx="13">
                        <c:v>14.614232745403369</c:v>
                      </c:pt>
                      <c:pt idx="14">
                        <c:v>16.254979883781097</c:v>
                      </c:pt>
                      <c:pt idx="15">
                        <c:v>23.575664660948608</c:v>
                      </c:pt>
                      <c:pt idx="16">
                        <c:v>23.571886612245343</c:v>
                      </c:pt>
                      <c:pt idx="17">
                        <c:v>15.630648268098112</c:v>
                      </c:pt>
                      <c:pt idx="18">
                        <c:v>14.518311936478224</c:v>
                      </c:pt>
                      <c:pt idx="19">
                        <c:v>10.799641974181643</c:v>
                      </c:pt>
                      <c:pt idx="20">
                        <c:v>9.0918349133090857</c:v>
                      </c:pt>
                      <c:pt idx="21">
                        <c:v>11.831244279309789</c:v>
                      </c:pt>
                      <c:pt idx="22">
                        <c:v>17.193891181924652</c:v>
                      </c:pt>
                      <c:pt idx="23">
                        <c:v>20.55663823339804</c:v>
                      </c:pt>
                      <c:pt idx="24">
                        <c:v>14.428411320418515</c:v>
                      </c:pt>
                      <c:pt idx="25">
                        <c:v>13.439967521663334</c:v>
                      </c:pt>
                      <c:pt idx="26">
                        <c:v>16.097096956953127</c:v>
                      </c:pt>
                      <c:pt idx="27">
                        <c:v>14.41151555053605</c:v>
                      </c:pt>
                      <c:pt idx="28">
                        <c:v>24.635550447989186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1856068.2839296828</c:v>
                </c:pt>
                <c:pt idx="1">
                  <c:v>8521915.7813905887</c:v>
                </c:pt>
                <c:pt idx="2">
                  <c:v>25928211.619091757</c:v>
                </c:pt>
                <c:pt idx="3">
                  <c:v>10181875.933086358</c:v>
                </c:pt>
                <c:pt idx="4">
                  <c:v>4190325.2235096516</c:v>
                </c:pt>
                <c:pt idx="5">
                  <c:v>5638401.5275841644</c:v>
                </c:pt>
                <c:pt idx="6">
                  <c:v>9434883.5607380085</c:v>
                </c:pt>
                <c:pt idx="7">
                  <c:v>2813681.0978009379</c:v>
                </c:pt>
                <c:pt idx="8">
                  <c:v>3083307.4490618976</c:v>
                </c:pt>
                <c:pt idx="9">
                  <c:v>17364649.355323419</c:v>
                </c:pt>
                <c:pt idx="10">
                  <c:v>14576740.159913966</c:v>
                </c:pt>
                <c:pt idx="11">
                  <c:v>3791072.9324388392</c:v>
                </c:pt>
                <c:pt idx="12">
                  <c:v>8839391.9868746884</c:v>
                </c:pt>
                <c:pt idx="13">
                  <c:v>3344474.6091315467</c:v>
                </c:pt>
                <c:pt idx="14">
                  <c:v>1618448.74943968</c:v>
                </c:pt>
                <c:pt idx="15">
                  <c:v>8438852.6353641953</c:v>
                </c:pt>
                <c:pt idx="16">
                  <c:v>2397064.5586529258</c:v>
                </c:pt>
                <c:pt idx="17">
                  <c:v>5234170.08059109</c:v>
                </c:pt>
                <c:pt idx="18">
                  <c:v>13295029.812024768</c:v>
                </c:pt>
                <c:pt idx="19">
                  <c:v>8988156.6480217837</c:v>
                </c:pt>
                <c:pt idx="20">
                  <c:v>7049600.5953271734</c:v>
                </c:pt>
                <c:pt idx="21">
                  <c:v>1914971.1024299779</c:v>
                </c:pt>
                <c:pt idx="22">
                  <c:v>6294337.5240193382</c:v>
                </c:pt>
                <c:pt idx="23">
                  <c:v>4832214.5914950892</c:v>
                </c:pt>
                <c:pt idx="24">
                  <c:v>9863894.2798187751</c:v>
                </c:pt>
                <c:pt idx="25">
                  <c:v>6343389.1804021792</c:v>
                </c:pt>
                <c:pt idx="26">
                  <c:v>1145009.5782727206</c:v>
                </c:pt>
                <c:pt idx="27">
                  <c:v>1382583.813515869</c:v>
                </c:pt>
                <c:pt idx="28">
                  <c:v>845172.74764864042</c:v>
                </c:pt>
                <c:pt idx="29">
                  <c:v>9074986.3922268711</c:v>
                </c:pt>
                <c:pt idx="30">
                  <c:v>6052921.4290226866</c:v>
                </c:pt>
                <c:pt idx="31">
                  <c:v>11686717.910853809</c:v>
                </c:pt>
                <c:pt idx="32">
                  <c:v>10480746.843272978</c:v>
                </c:pt>
                <c:pt idx="33">
                  <c:v>5042299.8386306847</c:v>
                </c:pt>
                <c:pt idx="34">
                  <c:v>8847432.5406854525</c:v>
                </c:pt>
                <c:pt idx="35">
                  <c:v>325319.46610829246</c:v>
                </c:pt>
                <c:pt idx="36">
                  <c:v>1149904.7577794117</c:v>
                </c:pt>
                <c:pt idx="37">
                  <c:v>2559392.3089598594</c:v>
                </c:pt>
                <c:pt idx="38">
                  <c:v>1054395.6488998462</c:v>
                </c:pt>
                <c:pt idx="39">
                  <c:v>21348076.079517465</c:v>
                </c:pt>
                <c:pt idx="40">
                  <c:v>3383719.598346848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1856068.2839296828</c:v>
                </c:pt>
                <c:pt idx="1">
                  <c:v>8521915.7813905887</c:v>
                </c:pt>
                <c:pt idx="2">
                  <c:v>25928211.619091757</c:v>
                </c:pt>
                <c:pt idx="3">
                  <c:v>10181875.933086358</c:v>
                </c:pt>
                <c:pt idx="4">
                  <c:v>4190325.2235096516</c:v>
                </c:pt>
                <c:pt idx="5">
                  <c:v>5638401.5275841644</c:v>
                </c:pt>
                <c:pt idx="6">
                  <c:v>9434883.5607380085</c:v>
                </c:pt>
                <c:pt idx="7">
                  <c:v>2813681.0978009379</c:v>
                </c:pt>
                <c:pt idx="8">
                  <c:v>3083307.4490618976</c:v>
                </c:pt>
                <c:pt idx="9">
                  <c:v>17364649.355323419</c:v>
                </c:pt>
                <c:pt idx="10">
                  <c:v>14576740.159913966</c:v>
                </c:pt>
                <c:pt idx="11">
                  <c:v>3791072.9324388392</c:v>
                </c:pt>
                <c:pt idx="12">
                  <c:v>8839391.9868746884</c:v>
                </c:pt>
                <c:pt idx="13">
                  <c:v>3344474.6091315467</c:v>
                </c:pt>
                <c:pt idx="14">
                  <c:v>1618448.74943968</c:v>
                </c:pt>
                <c:pt idx="15">
                  <c:v>8438852.6353641953</c:v>
                </c:pt>
                <c:pt idx="16">
                  <c:v>2397064.5586529258</c:v>
                </c:pt>
                <c:pt idx="17">
                  <c:v>5234170.08059109</c:v>
                </c:pt>
                <c:pt idx="18">
                  <c:v>13295029.812024768</c:v>
                </c:pt>
                <c:pt idx="19">
                  <c:v>8988156.6480217837</c:v>
                </c:pt>
                <c:pt idx="20">
                  <c:v>7049600.5953271734</c:v>
                </c:pt>
                <c:pt idx="21">
                  <c:v>1914971.1024299779</c:v>
                </c:pt>
                <c:pt idx="22">
                  <c:v>6294337.5240193382</c:v>
                </c:pt>
                <c:pt idx="23">
                  <c:v>4832214.5914950892</c:v>
                </c:pt>
                <c:pt idx="24">
                  <c:v>9863894.2798187751</c:v>
                </c:pt>
                <c:pt idx="25">
                  <c:v>6343389.1804021792</c:v>
                </c:pt>
                <c:pt idx="26">
                  <c:v>1145009.5782727206</c:v>
                </c:pt>
                <c:pt idx="27">
                  <c:v>1382583.813515869</c:v>
                </c:pt>
                <c:pt idx="28">
                  <c:v>845172.74764864042</c:v>
                </c:pt>
                <c:pt idx="29">
                  <c:v>9074986.3922268711</c:v>
                </c:pt>
                <c:pt idx="30">
                  <c:v>6052921.4290226866</c:v>
                </c:pt>
                <c:pt idx="31">
                  <c:v>11686717.910853809</c:v>
                </c:pt>
                <c:pt idx="32">
                  <c:v>10480746.843272978</c:v>
                </c:pt>
                <c:pt idx="33">
                  <c:v>5042299.8386306847</c:v>
                </c:pt>
                <c:pt idx="34">
                  <c:v>8847432.5406854525</c:v>
                </c:pt>
                <c:pt idx="35">
                  <c:v>325319.46610829246</c:v>
                </c:pt>
                <c:pt idx="36">
                  <c:v>1149904.7577794117</c:v>
                </c:pt>
                <c:pt idx="37">
                  <c:v>2559392.3089598594</c:v>
                </c:pt>
                <c:pt idx="38">
                  <c:v>1054395.6488998462</c:v>
                </c:pt>
                <c:pt idx="39">
                  <c:v>21348076.079517465</c:v>
                </c:pt>
                <c:pt idx="40">
                  <c:v>3383719.598346848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13191.357070317557</c:v>
                </c:pt>
                <c:pt idx="1">
                  <c:v>1719297.9106094134</c:v>
                </c:pt>
                <c:pt idx="2">
                  <c:v>49144.730908241239</c:v>
                </c:pt>
                <c:pt idx="3">
                  <c:v>12360.522913640323</c:v>
                </c:pt>
                <c:pt idx="4">
                  <c:v>3768.964490348556</c:v>
                </c:pt>
                <c:pt idx="5">
                  <c:v>13722.153415836332</c:v>
                </c:pt>
                <c:pt idx="6">
                  <c:v>18418.185261990468</c:v>
                </c:pt>
                <c:pt idx="7">
                  <c:v>53834.608199061768</c:v>
                </c:pt>
                <c:pt idx="8">
                  <c:v>12011.383938103028</c:v>
                </c:pt>
                <c:pt idx="9">
                  <c:v>20531.753676582357</c:v>
                </c:pt>
                <c:pt idx="10">
                  <c:v>91470.184086030466</c:v>
                </c:pt>
                <c:pt idx="11">
                  <c:v>8887.0925611606963</c:v>
                </c:pt>
                <c:pt idx="12">
                  <c:v>16893.639125310521</c:v>
                </c:pt>
                <c:pt idx="13">
                  <c:v>4780.0808684528147</c:v>
                </c:pt>
                <c:pt idx="14">
                  <c:v>31406.853560319985</c:v>
                </c:pt>
                <c:pt idx="15">
                  <c:v>13855.156635803991</c:v>
                </c:pt>
                <c:pt idx="16">
                  <c:v>27918.11934707428</c:v>
                </c:pt>
                <c:pt idx="17">
                  <c:v>13791.303408909915</c:v>
                </c:pt>
                <c:pt idx="18">
                  <c:v>24066.599975227666</c:v>
                </c:pt>
                <c:pt idx="19">
                  <c:v>7583.9369782181375</c:v>
                </c:pt>
                <c:pt idx="20">
                  <c:v>8697.6596728265067</c:v>
                </c:pt>
                <c:pt idx="21">
                  <c:v>18750.141570022315</c:v>
                </c:pt>
                <c:pt idx="22">
                  <c:v>150192.15198066106</c:v>
                </c:pt>
                <c:pt idx="23">
                  <c:v>34818.510504912083</c:v>
                </c:pt>
                <c:pt idx="24">
                  <c:v>25215.096181221357</c:v>
                </c:pt>
                <c:pt idx="25">
                  <c:v>48489.069597820249</c:v>
                </c:pt>
                <c:pt idx="26">
                  <c:v>40075.600727279489</c:v>
                </c:pt>
                <c:pt idx="27">
                  <c:v>42124.017484130651</c:v>
                </c:pt>
                <c:pt idx="28">
                  <c:v>15257.499351359611</c:v>
                </c:pt>
                <c:pt idx="29">
                  <c:v>20216.349773127564</c:v>
                </c:pt>
                <c:pt idx="30">
                  <c:v>104655.63397731358</c:v>
                </c:pt>
                <c:pt idx="31">
                  <c:v>7132.5071461917769</c:v>
                </c:pt>
                <c:pt idx="32">
                  <c:v>23649.340727023442</c:v>
                </c:pt>
                <c:pt idx="33">
                  <c:v>22860.278369315423</c:v>
                </c:pt>
                <c:pt idx="34">
                  <c:v>12572.560314547747</c:v>
                </c:pt>
                <c:pt idx="35">
                  <c:v>10405.772891707515</c:v>
                </c:pt>
                <c:pt idx="36">
                  <c:v>11574.121220587962</c:v>
                </c:pt>
                <c:pt idx="37">
                  <c:v>106928.04504014041</c:v>
                </c:pt>
                <c:pt idx="38">
                  <c:v>12387.58110015342</c:v>
                </c:pt>
                <c:pt idx="39">
                  <c:v>202926.57948253473</c:v>
                </c:pt>
                <c:pt idx="40">
                  <c:v>14136.921653151576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13191.357070317557</c:v>
                </c:pt>
                <c:pt idx="1">
                  <c:v>1719297.9106094134</c:v>
                </c:pt>
                <c:pt idx="2">
                  <c:v>49144.730908241239</c:v>
                </c:pt>
                <c:pt idx="3">
                  <c:v>12360.522913640323</c:v>
                </c:pt>
                <c:pt idx="4">
                  <c:v>3768.964490348556</c:v>
                </c:pt>
                <c:pt idx="5">
                  <c:v>13722.153415836332</c:v>
                </c:pt>
                <c:pt idx="6">
                  <c:v>18418.185261990468</c:v>
                </c:pt>
                <c:pt idx="7">
                  <c:v>53834.608199061768</c:v>
                </c:pt>
                <c:pt idx="8">
                  <c:v>12011.383938103028</c:v>
                </c:pt>
                <c:pt idx="9">
                  <c:v>20531.753676582357</c:v>
                </c:pt>
                <c:pt idx="10">
                  <c:v>91470.184086030466</c:v>
                </c:pt>
                <c:pt idx="11">
                  <c:v>8887.0925611606963</c:v>
                </c:pt>
                <c:pt idx="12">
                  <c:v>16893.639125310521</c:v>
                </c:pt>
                <c:pt idx="13">
                  <c:v>4780.0808684528147</c:v>
                </c:pt>
                <c:pt idx="14">
                  <c:v>31406.853560319985</c:v>
                </c:pt>
                <c:pt idx="15">
                  <c:v>13855.156635803991</c:v>
                </c:pt>
                <c:pt idx="16">
                  <c:v>27918.11934707428</c:v>
                </c:pt>
                <c:pt idx="17">
                  <c:v>13791.303408909915</c:v>
                </c:pt>
                <c:pt idx="18">
                  <c:v>24066.599975227666</c:v>
                </c:pt>
                <c:pt idx="19">
                  <c:v>7583.9369782181375</c:v>
                </c:pt>
                <c:pt idx="20">
                  <c:v>8697.6596728265067</c:v>
                </c:pt>
                <c:pt idx="21">
                  <c:v>18750.141570022315</c:v>
                </c:pt>
                <c:pt idx="22">
                  <c:v>150192.15198066106</c:v>
                </c:pt>
                <c:pt idx="23">
                  <c:v>34818.510504912083</c:v>
                </c:pt>
                <c:pt idx="24">
                  <c:v>25215.096181221357</c:v>
                </c:pt>
                <c:pt idx="25">
                  <c:v>48489.069597820249</c:v>
                </c:pt>
                <c:pt idx="26">
                  <c:v>40075.600727279489</c:v>
                </c:pt>
                <c:pt idx="27">
                  <c:v>42124.017484130651</c:v>
                </c:pt>
                <c:pt idx="28">
                  <c:v>15257.499351359611</c:v>
                </c:pt>
                <c:pt idx="29">
                  <c:v>20216.349773127564</c:v>
                </c:pt>
                <c:pt idx="30">
                  <c:v>104655.63397731358</c:v>
                </c:pt>
                <c:pt idx="31">
                  <c:v>7132.5071461917769</c:v>
                </c:pt>
                <c:pt idx="32">
                  <c:v>23649.340727023442</c:v>
                </c:pt>
                <c:pt idx="33">
                  <c:v>22860.278369315423</c:v>
                </c:pt>
                <c:pt idx="34">
                  <c:v>12572.560314547747</c:v>
                </c:pt>
                <c:pt idx="35">
                  <c:v>10405.772891707515</c:v>
                </c:pt>
                <c:pt idx="36">
                  <c:v>11574.121220587962</c:v>
                </c:pt>
                <c:pt idx="37">
                  <c:v>106928.04504014041</c:v>
                </c:pt>
                <c:pt idx="38">
                  <c:v>12387.58110015342</c:v>
                </c:pt>
                <c:pt idx="39">
                  <c:v>202926.57948253473</c:v>
                </c:pt>
                <c:pt idx="40">
                  <c:v>14136.921653151576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再エネ比較シート!$CO$13:$CO$42</c:f>
              <c:numCache>
                <c:formatCode>0.0%</c:formatCode>
                <c:ptCount val="30"/>
                <c:pt idx="0">
                  <c:v>3.2950574138791815E-2</c:v>
                </c:pt>
                <c:pt idx="1">
                  <c:v>6.7096774193548389E-3</c:v>
                </c:pt>
                <c:pt idx="2">
                  <c:v>0.11333103685842232</c:v>
                </c:pt>
                <c:pt idx="3">
                  <c:v>3.6739734485952455E-2</c:v>
                </c:pt>
                <c:pt idx="4">
                  <c:v>4.6362339514978604E-2</c:v>
                </c:pt>
                <c:pt idx="5">
                  <c:v>6.0038734667527439E-2</c:v>
                </c:pt>
                <c:pt idx="6">
                  <c:v>2.4378698224852072E-2</c:v>
                </c:pt>
                <c:pt idx="7">
                  <c:v>3.2144118685976684E-2</c:v>
                </c:pt>
                <c:pt idx="8">
                  <c:v>6.5244667503136762E-3</c:v>
                </c:pt>
                <c:pt idx="9">
                  <c:v>0.17493070526639976</c:v>
                </c:pt>
                <c:pt idx="10">
                  <c:v>3.2143761073146038E-2</c:v>
                </c:pt>
                <c:pt idx="11">
                  <c:v>5.2646162371848158E-3</c:v>
                </c:pt>
                <c:pt idx="12">
                  <c:v>2.9601990049751243E-2</c:v>
                </c:pt>
                <c:pt idx="13">
                  <c:v>0.10843373493975904</c:v>
                </c:pt>
                <c:pt idx="14">
                  <c:v>8.084074373484236E-2</c:v>
                </c:pt>
                <c:pt idx="15">
                  <c:v>5.4914881933003847E-2</c:v>
                </c:pt>
                <c:pt idx="16">
                  <c:v>1.815329448677723E-2</c:v>
                </c:pt>
                <c:pt idx="17">
                  <c:v>1.1744127936031985E-2</c:v>
                </c:pt>
                <c:pt idx="18">
                  <c:v>6.6040198381623602E-2</c:v>
                </c:pt>
                <c:pt idx="19">
                  <c:v>6.0786974219810039E-2</c:v>
                </c:pt>
                <c:pt idx="20">
                  <c:v>6.2375391626317292E-2</c:v>
                </c:pt>
                <c:pt idx="21">
                  <c:v>1.912568306010929E-2</c:v>
                </c:pt>
                <c:pt idx="22">
                  <c:v>3.3257254646234108E-2</c:v>
                </c:pt>
                <c:pt idx="23">
                  <c:v>7.0955534531693476E-3</c:v>
                </c:pt>
                <c:pt idx="24">
                  <c:v>0.12953846153846155</c:v>
                </c:pt>
                <c:pt idx="25">
                  <c:v>2.1225852611495351E-2</c:v>
                </c:pt>
                <c:pt idx="26">
                  <c:v>6.793893129770992E-2</c:v>
                </c:pt>
                <c:pt idx="27">
                  <c:v>5.7954216169226309E-2</c:v>
                </c:pt>
                <c:pt idx="28">
                  <c:v>6.7328918322295803E-2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再エネ比較シート!$CC$13:$CC$42</c:f>
              <c:numCache>
                <c:formatCode>0.0%</c:formatCode>
                <c:ptCount val="30"/>
                <c:pt idx="0">
                  <c:v>2.3713767873036102E-2</c:v>
                </c:pt>
                <c:pt idx="1">
                  <c:v>3.9887816491661265E-3</c:v>
                </c:pt>
                <c:pt idx="2">
                  <c:v>1.2322640938096369E-2</c:v>
                </c:pt>
                <c:pt idx="3">
                  <c:v>1.1917991021367581E-2</c:v>
                </c:pt>
                <c:pt idx="4">
                  <c:v>1.8212207910024911E-2</c:v>
                </c:pt>
                <c:pt idx="5">
                  <c:v>3.2888514834340549E-2</c:v>
                </c:pt>
                <c:pt idx="6">
                  <c:v>1.6435877191405362E-2</c:v>
                </c:pt>
                <c:pt idx="7">
                  <c:v>1.3373491372494844E-2</c:v>
                </c:pt>
                <c:pt idx="8">
                  <c:v>5.0517970456661638E-3</c:v>
                </c:pt>
                <c:pt idx="9">
                  <c:v>6.3378335734642646E-2</c:v>
                </c:pt>
                <c:pt idx="10">
                  <c:v>1.6048726725889785E-2</c:v>
                </c:pt>
                <c:pt idx="11">
                  <c:v>3.5403514120222338E-3</c:v>
                </c:pt>
                <c:pt idx="12">
                  <c:v>1.6257620268434227E-2</c:v>
                </c:pt>
                <c:pt idx="13">
                  <c:v>4.0277808676053996E-2</c:v>
                </c:pt>
                <c:pt idx="14">
                  <c:v>2.2674508771704259E-2</c:v>
                </c:pt>
                <c:pt idx="15">
                  <c:v>3.6680783864929609E-2</c:v>
                </c:pt>
                <c:pt idx="16">
                  <c:v>1.2188032834093575E-2</c:v>
                </c:pt>
                <c:pt idx="17">
                  <c:v>1.0089209173235898E-2</c:v>
                </c:pt>
                <c:pt idx="18">
                  <c:v>2.6258280093038287E-2</c:v>
                </c:pt>
                <c:pt idx="19">
                  <c:v>4.8580528359367624E-2</c:v>
                </c:pt>
                <c:pt idx="20">
                  <c:v>2.7834540164116225E-2</c:v>
                </c:pt>
                <c:pt idx="21">
                  <c:v>1.2171799231370139E-2</c:v>
                </c:pt>
                <c:pt idx="22">
                  <c:v>1.3556086484123651E-2</c:v>
                </c:pt>
                <c:pt idx="23">
                  <c:v>5.3288868967737921E-3</c:v>
                </c:pt>
                <c:pt idx="24">
                  <c:v>5.961391979055012E-2</c:v>
                </c:pt>
                <c:pt idx="25">
                  <c:v>4.0483422757684661E-3</c:v>
                </c:pt>
                <c:pt idx="26">
                  <c:v>2.4147228991683638E-2</c:v>
                </c:pt>
                <c:pt idx="27">
                  <c:v>2.4625631115791091E-2</c:v>
                </c:pt>
                <c:pt idx="28">
                  <c:v>2.0910811187662831E-2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再エネ比較シート!$CD$13:$CD$42</c:f>
              <c:numCache>
                <c:formatCode>0.0%</c:formatCode>
                <c:ptCount val="30"/>
                <c:pt idx="0">
                  <c:v>1.3787398510609037</c:v>
                </c:pt>
                <c:pt idx="1">
                  <c:v>5.3292891254000125E-3</c:v>
                </c:pt>
                <c:pt idx="2">
                  <c:v>8.4749723336282237E-2</c:v>
                </c:pt>
                <c:pt idx="3">
                  <c:v>0.69633054376009984</c:v>
                </c:pt>
                <c:pt idx="4">
                  <c:v>1.4323022607145327E-2</c:v>
                </c:pt>
                <c:pt idx="5">
                  <c:v>0.74124849199956355</c:v>
                </c:pt>
                <c:pt idx="6">
                  <c:v>0.19012306166108908</c:v>
                </c:pt>
                <c:pt idx="7">
                  <c:v>3.0567885003879285E-2</c:v>
                </c:pt>
                <c:pt idx="8">
                  <c:v>7.4624567175110179E-2</c:v>
                </c:pt>
                <c:pt idx="9">
                  <c:v>0.58553133243858657</c:v>
                </c:pt>
                <c:pt idx="10">
                  <c:v>3.4391267849096896</c:v>
                </c:pt>
                <c:pt idx="11">
                  <c:v>9.7019751449906218E-3</c:v>
                </c:pt>
                <c:pt idx="12">
                  <c:v>0.91593450712757807</c:v>
                </c:pt>
                <c:pt idx="13">
                  <c:v>0.14031174275166872</c:v>
                </c:pt>
                <c:pt idx="14">
                  <c:v>3.5256827654995215E-2</c:v>
                </c:pt>
                <c:pt idx="15">
                  <c:v>0.32102606369497327</c:v>
                </c:pt>
                <c:pt idx="16">
                  <c:v>3.0106223641799944E-2</c:v>
                </c:pt>
                <c:pt idx="17">
                  <c:v>6.5892088495596579E-2</c:v>
                </c:pt>
                <c:pt idx="18">
                  <c:v>0.40077091692674643</c:v>
                </c:pt>
                <c:pt idx="19">
                  <c:v>0.72890835002975896</c:v>
                </c:pt>
                <c:pt idx="20">
                  <c:v>0.10425811155018352</c:v>
                </c:pt>
                <c:pt idx="21">
                  <c:v>0.15301411589928013</c:v>
                </c:pt>
                <c:pt idx="22">
                  <c:v>3.539482543469271E-2</c:v>
                </c:pt>
                <c:pt idx="23">
                  <c:v>6.7847691947582611E-3</c:v>
                </c:pt>
                <c:pt idx="24">
                  <c:v>0.21414635821302264</c:v>
                </c:pt>
                <c:pt idx="25">
                  <c:v>0.114407265993933</c:v>
                </c:pt>
                <c:pt idx="26">
                  <c:v>0.38940871744124833</c:v>
                </c:pt>
                <c:pt idx="27">
                  <c:v>8.8032920950092686E-2</c:v>
                </c:pt>
                <c:pt idx="28">
                  <c:v>1.156337046444287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再エネ比較シート!$CE$13:$CE$42</c:f>
              <c:numCache>
                <c:formatCode>0.0%</c:formatCode>
                <c:ptCount val="30"/>
                <c:pt idx="0">
                  <c:v>0</c:v>
                </c:pt>
                <c:pt idx="1">
                  <c:v>8.6643282429407949E-4</c:v>
                </c:pt>
                <c:pt idx="2">
                  <c:v>0</c:v>
                </c:pt>
                <c:pt idx="3">
                  <c:v>0</c:v>
                </c:pt>
                <c:pt idx="4">
                  <c:v>0</c:v>
                </c:pt>
                <c:pt idx="5">
                  <c:v>0</c:v>
                </c:pt>
                <c:pt idx="6">
                  <c:v>7.9767134343461717E-3</c:v>
                </c:pt>
                <c:pt idx="7">
                  <c:v>0</c:v>
                </c:pt>
                <c:pt idx="8">
                  <c:v>0</c:v>
                </c:pt>
                <c:pt idx="9">
                  <c:v>0</c:v>
                </c:pt>
                <c:pt idx="10">
                  <c:v>0</c:v>
                </c:pt>
                <c:pt idx="11">
                  <c:v>1.5018695436490721</c:v>
                </c:pt>
                <c:pt idx="12">
                  <c:v>0</c:v>
                </c:pt>
                <c:pt idx="13">
                  <c:v>0</c:v>
                </c:pt>
                <c:pt idx="14">
                  <c:v>2.3656589786137448E-3</c:v>
                </c:pt>
                <c:pt idx="15">
                  <c:v>0</c:v>
                </c:pt>
                <c:pt idx="16">
                  <c:v>0</c:v>
                </c:pt>
                <c:pt idx="17">
                  <c:v>4.1222323211871652</c:v>
                </c:pt>
                <c:pt idx="18">
                  <c:v>0</c:v>
                </c:pt>
                <c:pt idx="19">
                  <c:v>1.5585360273070979E-3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再エネ比較シート!$CF$13:$CF$42</c:f>
              <c:numCache>
                <c:formatCode>0.0%</c:formatCode>
                <c:ptCount val="30"/>
                <c:pt idx="0">
                  <c:v>0</c:v>
                </c:pt>
                <c:pt idx="1">
                  <c:v>0</c:v>
                </c:pt>
                <c:pt idx="2">
                  <c:v>0</c:v>
                </c:pt>
                <c:pt idx="3">
                  <c:v>0</c:v>
                </c:pt>
                <c:pt idx="4">
                  <c:v>0</c:v>
                </c:pt>
                <c:pt idx="5">
                  <c:v>0</c:v>
                </c:pt>
                <c:pt idx="6">
                  <c:v>4.8733586475721968E-3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0.14336270585033359</c:v>
                </c:pt>
                <c:pt idx="22">
                  <c:v>0</c:v>
                </c:pt>
                <c:pt idx="23">
                  <c:v>0</c:v>
                </c:pt>
                <c:pt idx="24">
                  <c:v>8.1024865868649099E-2</c:v>
                </c:pt>
                <c:pt idx="25">
                  <c:v>0</c:v>
                </c:pt>
                <c:pt idx="26">
                  <c:v>0</c:v>
                </c:pt>
                <c:pt idx="27">
                  <c:v>0</c:v>
                </c:pt>
                <c:pt idx="28">
                  <c:v>7.3791236244863889E-2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再エネ比較シート!$CH$13:$CH$42</c:f>
              <c:numCache>
                <c:formatCode>0.0%</c:formatCode>
                <c:ptCount val="30"/>
                <c:pt idx="0">
                  <c:v>0</c:v>
                </c:pt>
                <c:pt idx="1">
                  <c:v>0</c:v>
                </c:pt>
                <c:pt idx="2">
                  <c:v>0</c:v>
                </c:pt>
                <c:pt idx="3">
                  <c:v>0</c:v>
                </c:pt>
                <c:pt idx="4">
                  <c:v>0</c:v>
                </c:pt>
                <c:pt idx="5">
                  <c:v>0.11594871502941204</c:v>
                </c:pt>
                <c:pt idx="6">
                  <c:v>0</c:v>
                </c:pt>
                <c:pt idx="7">
                  <c:v>0</c:v>
                </c:pt>
                <c:pt idx="8">
                  <c:v>0</c:v>
                </c:pt>
                <c:pt idx="9">
                  <c:v>0</c:v>
                </c:pt>
                <c:pt idx="10">
                  <c:v>0</c:v>
                </c:pt>
                <c:pt idx="11">
                  <c:v>0</c:v>
                </c:pt>
                <c:pt idx="12">
                  <c:v>0.68697904992162573</c:v>
                </c:pt>
                <c:pt idx="13">
                  <c:v>0</c:v>
                </c:pt>
                <c:pt idx="14">
                  <c:v>0</c:v>
                </c:pt>
                <c:pt idx="15">
                  <c:v>7.1519655179152859E-3</c:v>
                </c:pt>
                <c:pt idx="16">
                  <c:v>0</c:v>
                </c:pt>
                <c:pt idx="17">
                  <c:v>0</c:v>
                </c:pt>
                <c:pt idx="18">
                  <c:v>0</c:v>
                </c:pt>
                <c:pt idx="19">
                  <c:v>0</c:v>
                </c:pt>
                <c:pt idx="20">
                  <c:v>0</c:v>
                </c:pt>
                <c:pt idx="21">
                  <c:v>0</c:v>
                </c:pt>
                <c:pt idx="22">
                  <c:v>0.12587498168057515</c:v>
                </c:pt>
                <c:pt idx="23">
                  <c:v>0</c:v>
                </c:pt>
                <c:pt idx="24">
                  <c:v>0</c:v>
                </c:pt>
                <c:pt idx="25">
                  <c:v>0</c:v>
                </c:pt>
                <c:pt idx="26">
                  <c:v>0</c:v>
                </c:pt>
                <c:pt idx="27">
                  <c:v>0</c:v>
                </c:pt>
                <c:pt idx="28">
                  <c:v>2.9282236605104719E-2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再エネ比較シート!$CI$13:$CI$42</c:f>
              <c:numCache>
                <c:formatCode>0.0%</c:formatCode>
                <c:ptCount val="30"/>
                <c:pt idx="0">
                  <c:v>1.4024536189339396</c:v>
                </c:pt>
                <c:pt idx="1">
                  <c:v>1.0184503598860219E-2</c:v>
                </c:pt>
                <c:pt idx="2">
                  <c:v>9.7072364274378611E-2</c:v>
                </c:pt>
                <c:pt idx="3">
                  <c:v>0.70824853478146743</c:v>
                </c:pt>
                <c:pt idx="4">
                  <c:v>3.2535230517170236E-2</c:v>
                </c:pt>
                <c:pt idx="5">
                  <c:v>0.89008572186331614</c:v>
                </c:pt>
                <c:pt idx="6">
                  <c:v>0.21940901093441281</c:v>
                </c:pt>
                <c:pt idx="7">
                  <c:v>4.3941376376374124E-2</c:v>
                </c:pt>
                <c:pt idx="8">
                  <c:v>7.9676364220776341E-2</c:v>
                </c:pt>
                <c:pt idx="9">
                  <c:v>0.64890966817322915</c:v>
                </c:pt>
                <c:pt idx="10">
                  <c:v>3.4551755116355793</c:v>
                </c:pt>
                <c:pt idx="11">
                  <c:v>1.5151118702060848</c:v>
                </c:pt>
                <c:pt idx="12">
                  <c:v>1.619171177317638</c:v>
                </c:pt>
                <c:pt idx="13">
                  <c:v>0.18058955142772273</c:v>
                </c:pt>
                <c:pt idx="14">
                  <c:v>6.0296995405313226E-2</c:v>
                </c:pt>
                <c:pt idx="15">
                  <c:v>0.3648588130778182</c:v>
                </c:pt>
                <c:pt idx="16">
                  <c:v>4.2294256475893521E-2</c:v>
                </c:pt>
                <c:pt idx="17">
                  <c:v>4.1982136188559975</c:v>
                </c:pt>
                <c:pt idx="18">
                  <c:v>0.42702919701978476</c:v>
                </c:pt>
                <c:pt idx="19">
                  <c:v>0.77904741441643366</c:v>
                </c:pt>
                <c:pt idx="20">
                  <c:v>0.13209265171429976</c:v>
                </c:pt>
                <c:pt idx="21">
                  <c:v>0.30854862098098385</c:v>
                </c:pt>
                <c:pt idx="22">
                  <c:v>0.17482589359939152</c:v>
                </c:pt>
                <c:pt idx="23">
                  <c:v>1.2113656091532051E-2</c:v>
                </c:pt>
                <c:pt idx="24">
                  <c:v>0.35478514387222182</c:v>
                </c:pt>
                <c:pt idx="25">
                  <c:v>0.11845560826970147</c:v>
                </c:pt>
                <c:pt idx="26">
                  <c:v>0.41355594643293198</c:v>
                </c:pt>
                <c:pt idx="27">
                  <c:v>0.11265855206588377</c:v>
                </c:pt>
                <c:pt idx="28">
                  <c:v>1.2803213304819185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再エネ比較シート!$BE$13:$BE$42</c:f>
              <c:numCache>
                <c:formatCode>#,##0_);[Red]\(#,##0\)</c:formatCode>
                <c:ptCount val="30"/>
                <c:pt idx="0">
                  <c:v>747.84899999999982</c:v>
                </c:pt>
                <c:pt idx="1">
                  <c:v>163.34</c:v>
                </c:pt>
                <c:pt idx="2">
                  <c:v>1676.9000000000003</c:v>
                </c:pt>
                <c:pt idx="3">
                  <c:v>603.1999999999997</c:v>
                </c:pt>
                <c:pt idx="4">
                  <c:v>609.49999999999989</c:v>
                </c:pt>
                <c:pt idx="5">
                  <c:v>993.79999999999973</c:v>
                </c:pt>
                <c:pt idx="6">
                  <c:v>590.81999999999971</c:v>
                </c:pt>
                <c:pt idx="7">
                  <c:v>439.09999999999991</c:v>
                </c:pt>
                <c:pt idx="8">
                  <c:v>147.4</c:v>
                </c:pt>
                <c:pt idx="9">
                  <c:v>2857.0400000000009</c:v>
                </c:pt>
                <c:pt idx="10">
                  <c:v>783.49599999999964</c:v>
                </c:pt>
                <c:pt idx="11">
                  <c:v>98.7</c:v>
                </c:pt>
                <c:pt idx="12">
                  <c:v>863.69999999999914</c:v>
                </c:pt>
                <c:pt idx="13">
                  <c:v>1479.2999999999997</c:v>
                </c:pt>
                <c:pt idx="14">
                  <c:v>999.39999999999986</c:v>
                </c:pt>
                <c:pt idx="15">
                  <c:v>1497.4510000000014</c:v>
                </c:pt>
                <c:pt idx="16">
                  <c:v>326.79999999999995</c:v>
                </c:pt>
                <c:pt idx="17">
                  <c:v>285.95400000000001</c:v>
                </c:pt>
                <c:pt idx="18">
                  <c:v>1228.3599999999999</c:v>
                </c:pt>
                <c:pt idx="19">
                  <c:v>1100.2999999999995</c:v>
                </c:pt>
                <c:pt idx="20">
                  <c:v>951.39999999999986</c:v>
                </c:pt>
                <c:pt idx="21">
                  <c:v>364.09999999999997</c:v>
                </c:pt>
                <c:pt idx="22">
                  <c:v>503.09999999999991</c:v>
                </c:pt>
                <c:pt idx="23">
                  <c:v>140.5</c:v>
                </c:pt>
                <c:pt idx="24">
                  <c:v>2066.7550000000006</c:v>
                </c:pt>
                <c:pt idx="25">
                  <c:v>437.42</c:v>
                </c:pt>
                <c:pt idx="26">
                  <c:v>831.49999999999989</c:v>
                </c:pt>
                <c:pt idx="27">
                  <c:v>894.8</c:v>
                </c:pt>
                <c:pt idx="28">
                  <c:v>1042.4999999999995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再エネ比較シート!$BF$13:$BF$42</c:f>
              <c:numCache>
                <c:formatCode>#,##0_);[Red]\(#,##0\)</c:formatCode>
                <c:ptCount val="30"/>
                <c:pt idx="0">
                  <c:v>39449.299999999996</c:v>
                </c:pt>
                <c:pt idx="1">
                  <c:v>198</c:v>
                </c:pt>
                <c:pt idx="2">
                  <c:v>10463.699999999997</c:v>
                </c:pt>
                <c:pt idx="3">
                  <c:v>31975.499999999996</c:v>
                </c:pt>
                <c:pt idx="4">
                  <c:v>434.90000000000003</c:v>
                </c:pt>
                <c:pt idx="5">
                  <c:v>20321.8</c:v>
                </c:pt>
                <c:pt idx="6">
                  <c:v>6200.6999999999989</c:v>
                </c:pt>
                <c:pt idx="7">
                  <c:v>910.6</c:v>
                </c:pt>
                <c:pt idx="8">
                  <c:v>1975.5000000000002</c:v>
                </c:pt>
                <c:pt idx="9">
                  <c:v>23948.000000000004</c:v>
                </c:pt>
                <c:pt idx="10">
                  <c:v>152330.89999999997</c:v>
                </c:pt>
                <c:pt idx="11">
                  <c:v>245.4</c:v>
                </c:pt>
                <c:pt idx="12">
                  <c:v>44148.299999999988</c:v>
                </c:pt>
                <c:pt idx="13">
                  <c:v>4675.5</c:v>
                </c:pt>
                <c:pt idx="14">
                  <c:v>1409.9000000000005</c:v>
                </c:pt>
                <c:pt idx="15">
                  <c:v>11890.439999999997</c:v>
                </c:pt>
                <c:pt idx="16">
                  <c:v>732.4</c:v>
                </c:pt>
                <c:pt idx="17">
                  <c:v>1694.3999999999996</c:v>
                </c:pt>
                <c:pt idx="18">
                  <c:v>17009.799999999996</c:v>
                </c:pt>
                <c:pt idx="19">
                  <c:v>14978.400000000007</c:v>
                </c:pt>
                <c:pt idx="20">
                  <c:v>3233.2</c:v>
                </c:pt>
                <c:pt idx="21">
                  <c:v>4152.8</c:v>
                </c:pt>
                <c:pt idx="22">
                  <c:v>1191.8</c:v>
                </c:pt>
                <c:pt idx="23">
                  <c:v>162.30000000000001</c:v>
                </c:pt>
                <c:pt idx="24">
                  <c:v>6735.8999999999978</c:v>
                </c:pt>
                <c:pt idx="25">
                  <c:v>11215.500000000002</c:v>
                </c:pt>
                <c:pt idx="26">
                  <c:v>12165.9</c:v>
                </c:pt>
                <c:pt idx="27">
                  <c:v>2902.2</c:v>
                </c:pt>
                <c:pt idx="28">
                  <c:v>52303.799999999981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再エネ比較シート!$BG$13:$BG$42</c:f>
              <c:numCache>
                <c:formatCode>#,##0_);[Red]\(#,##0\)</c:formatCode>
                <c:ptCount val="30"/>
                <c:pt idx="0">
                  <c:v>0</c:v>
                </c:pt>
                <c:pt idx="1">
                  <c:v>19.600000000000001</c:v>
                </c:pt>
                <c:pt idx="2">
                  <c:v>0</c:v>
                </c:pt>
                <c:pt idx="3">
                  <c:v>0</c:v>
                </c:pt>
                <c:pt idx="4">
                  <c:v>0</c:v>
                </c:pt>
                <c:pt idx="5">
                  <c:v>0</c:v>
                </c:pt>
                <c:pt idx="6">
                  <c:v>158.4</c:v>
                </c:pt>
                <c:pt idx="7">
                  <c:v>0</c:v>
                </c:pt>
                <c:pt idx="8">
                  <c:v>0</c:v>
                </c:pt>
                <c:pt idx="9">
                  <c:v>0</c:v>
                </c:pt>
                <c:pt idx="10">
                  <c:v>0</c:v>
                </c:pt>
                <c:pt idx="11">
                  <c:v>23129.8</c:v>
                </c:pt>
                <c:pt idx="12">
                  <c:v>0</c:v>
                </c:pt>
                <c:pt idx="13">
                  <c:v>0</c:v>
                </c:pt>
                <c:pt idx="14">
                  <c:v>57.599999999999994</c:v>
                </c:pt>
                <c:pt idx="15">
                  <c:v>0</c:v>
                </c:pt>
                <c:pt idx="16">
                  <c:v>0</c:v>
                </c:pt>
                <c:pt idx="17">
                  <c:v>64541.7</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再エネ比較シート!$BH$13:$BH$42</c:f>
              <c:numCache>
                <c:formatCode>#,##0_);[Red]\(#,##0\)</c:formatCode>
                <c:ptCount val="30"/>
                <c:pt idx="0">
                  <c:v>0</c:v>
                </c:pt>
                <c:pt idx="1">
                  <c:v>0</c:v>
                </c:pt>
                <c:pt idx="2">
                  <c:v>0</c:v>
                </c:pt>
                <c:pt idx="3">
                  <c:v>0</c:v>
                </c:pt>
                <c:pt idx="4">
                  <c:v>0</c:v>
                </c:pt>
                <c:pt idx="5">
                  <c:v>0</c:v>
                </c:pt>
                <c:pt idx="6">
                  <c:v>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979.2</c:v>
                </c:pt>
                <c:pt idx="22">
                  <c:v>0</c:v>
                </c:pt>
                <c:pt idx="23">
                  <c:v>0</c:v>
                </c:pt>
                <c:pt idx="24">
                  <c:v>641.4</c:v>
                </c:pt>
                <c:pt idx="25">
                  <c:v>0</c:v>
                </c:pt>
                <c:pt idx="26">
                  <c:v>0</c:v>
                </c:pt>
                <c:pt idx="27">
                  <c:v>0</c:v>
                </c:pt>
                <c:pt idx="28">
                  <c:v>840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再エネ比較シート!$BJ$13:$BJ$42</c:f>
              <c:numCache>
                <c:formatCode>#,##0_);[Red]\(#,##0\)</c:formatCode>
                <c:ptCount val="30"/>
                <c:pt idx="0">
                  <c:v>0</c:v>
                </c:pt>
                <c:pt idx="1">
                  <c:v>0</c:v>
                </c:pt>
                <c:pt idx="2">
                  <c:v>0</c:v>
                </c:pt>
                <c:pt idx="3">
                  <c:v>0</c:v>
                </c:pt>
                <c:pt idx="4">
                  <c:v>0</c:v>
                </c:pt>
                <c:pt idx="5">
                  <c:v>600</c:v>
                </c:pt>
                <c:pt idx="6">
                  <c:v>0</c:v>
                </c:pt>
                <c:pt idx="7">
                  <c:v>0</c:v>
                </c:pt>
                <c:pt idx="8">
                  <c:v>0</c:v>
                </c:pt>
                <c:pt idx="9">
                  <c:v>0</c:v>
                </c:pt>
                <c:pt idx="10">
                  <c:v>0</c:v>
                </c:pt>
                <c:pt idx="11">
                  <c:v>0</c:v>
                </c:pt>
                <c:pt idx="12">
                  <c:v>6250</c:v>
                </c:pt>
                <c:pt idx="13">
                  <c:v>0</c:v>
                </c:pt>
                <c:pt idx="14">
                  <c:v>0</c:v>
                </c:pt>
                <c:pt idx="15">
                  <c:v>50</c:v>
                </c:pt>
                <c:pt idx="16">
                  <c:v>0</c:v>
                </c:pt>
                <c:pt idx="17">
                  <c:v>0</c:v>
                </c:pt>
                <c:pt idx="18">
                  <c:v>0</c:v>
                </c:pt>
                <c:pt idx="19">
                  <c:v>0</c:v>
                </c:pt>
                <c:pt idx="20">
                  <c:v>0</c:v>
                </c:pt>
                <c:pt idx="21">
                  <c:v>0</c:v>
                </c:pt>
                <c:pt idx="22">
                  <c:v>800</c:v>
                </c:pt>
                <c:pt idx="23">
                  <c:v>0</c:v>
                </c:pt>
                <c:pt idx="24">
                  <c:v>0</c:v>
                </c:pt>
                <c:pt idx="25">
                  <c:v>0</c:v>
                </c:pt>
                <c:pt idx="26">
                  <c:v>0</c:v>
                </c:pt>
                <c:pt idx="27">
                  <c:v>0</c:v>
                </c:pt>
                <c:pt idx="28">
                  <c:v>250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再エネ比較シート!$BK$13:$BK$42</c:f>
              <c:numCache>
                <c:formatCode>#,##0_);[Red]\(#,##0\)</c:formatCode>
                <c:ptCount val="30"/>
                <c:pt idx="0">
                  <c:v>40197.148999999998</c:v>
                </c:pt>
                <c:pt idx="1">
                  <c:v>380.94000000000005</c:v>
                </c:pt>
                <c:pt idx="2">
                  <c:v>12140.599999999997</c:v>
                </c:pt>
                <c:pt idx="3">
                  <c:v>32578.699999999997</c:v>
                </c:pt>
                <c:pt idx="4">
                  <c:v>1044.3999999999999</c:v>
                </c:pt>
                <c:pt idx="5">
                  <c:v>21915.599999999999</c:v>
                </c:pt>
                <c:pt idx="6">
                  <c:v>6989.9199999999983</c:v>
                </c:pt>
                <c:pt idx="7">
                  <c:v>1349.6999999999998</c:v>
                </c:pt>
                <c:pt idx="8">
                  <c:v>2122.9</c:v>
                </c:pt>
                <c:pt idx="9">
                  <c:v>26805.040000000005</c:v>
                </c:pt>
                <c:pt idx="10">
                  <c:v>153114.39599999998</c:v>
                </c:pt>
                <c:pt idx="11">
                  <c:v>23473.899999999998</c:v>
                </c:pt>
                <c:pt idx="12">
                  <c:v>51261.999999999985</c:v>
                </c:pt>
                <c:pt idx="13">
                  <c:v>6154.7999999999993</c:v>
                </c:pt>
                <c:pt idx="14">
                  <c:v>2466.9</c:v>
                </c:pt>
                <c:pt idx="15">
                  <c:v>13437.890999999998</c:v>
                </c:pt>
                <c:pt idx="16">
                  <c:v>1059.1999999999998</c:v>
                </c:pt>
                <c:pt idx="17">
                  <c:v>66522.054000000004</c:v>
                </c:pt>
                <c:pt idx="18">
                  <c:v>18238.159999999996</c:v>
                </c:pt>
                <c:pt idx="19">
                  <c:v>16098.200000000006</c:v>
                </c:pt>
                <c:pt idx="20">
                  <c:v>4184.5999999999995</c:v>
                </c:pt>
                <c:pt idx="21">
                  <c:v>5496.1</c:v>
                </c:pt>
                <c:pt idx="22">
                  <c:v>2494.8999999999996</c:v>
                </c:pt>
                <c:pt idx="23">
                  <c:v>302.8</c:v>
                </c:pt>
                <c:pt idx="24">
                  <c:v>9444.0549999999985</c:v>
                </c:pt>
                <c:pt idx="25">
                  <c:v>11652.920000000002</c:v>
                </c:pt>
                <c:pt idx="26">
                  <c:v>12997.4</c:v>
                </c:pt>
                <c:pt idx="27">
                  <c:v>3797</c:v>
                </c:pt>
                <c:pt idx="28">
                  <c:v>54436.299999999981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再エネ比較シート!$BO$13:$BO$42</c:f>
              <c:numCache>
                <c:formatCode>#,##0_);[Red]\(#,##0\)</c:formatCode>
                <c:ptCount val="30"/>
                <c:pt idx="0">
                  <c:v>897.50854187999983</c:v>
                </c:pt>
                <c:pt idx="1">
                  <c:v>196.02760079999999</c:v>
                </c:pt>
                <c:pt idx="2">
                  <c:v>2012.4812280000001</c:v>
                </c:pt>
                <c:pt idx="3">
                  <c:v>723.91238399999952</c:v>
                </c:pt>
                <c:pt idx="4">
                  <c:v>731.47313999999983</c:v>
                </c:pt>
                <c:pt idx="5">
                  <c:v>1192.6792559999999</c:v>
                </c:pt>
                <c:pt idx="6">
                  <c:v>709.05489839999962</c:v>
                </c:pt>
                <c:pt idx="7">
                  <c:v>526.97269199999982</c:v>
                </c:pt>
                <c:pt idx="8">
                  <c:v>176.89768799999999</c:v>
                </c:pt>
                <c:pt idx="9">
                  <c:v>3428.7908448000012</c:v>
                </c:pt>
                <c:pt idx="10">
                  <c:v>940.28921951999962</c:v>
                </c:pt>
                <c:pt idx="11">
                  <c:v>118.45184399999999</c:v>
                </c:pt>
                <c:pt idx="12">
                  <c:v>1036.5436439999989</c:v>
                </c:pt>
                <c:pt idx="13">
                  <c:v>1775.3375159999996</c:v>
                </c:pt>
                <c:pt idx="14">
                  <c:v>1199.3999279999998</c:v>
                </c:pt>
                <c:pt idx="15">
                  <c:v>1797.1208941200011</c:v>
                </c:pt>
                <c:pt idx="16">
                  <c:v>392.19921599999998</c:v>
                </c:pt>
                <c:pt idx="17">
                  <c:v>343.17911448000001</c:v>
                </c:pt>
                <c:pt idx="18">
                  <c:v>1474.1794031999998</c:v>
                </c:pt>
                <c:pt idx="19">
                  <c:v>1320.4920359999992</c:v>
                </c:pt>
                <c:pt idx="20">
                  <c:v>1141.7941679999999</c:v>
                </c:pt>
                <c:pt idx="21">
                  <c:v>436.96369199999998</c:v>
                </c:pt>
                <c:pt idx="22">
                  <c:v>603.78037199999983</c:v>
                </c:pt>
                <c:pt idx="23">
                  <c:v>168.61685999999997</c:v>
                </c:pt>
                <c:pt idx="24">
                  <c:v>2480.3540106000005</c:v>
                </c:pt>
                <c:pt idx="25">
                  <c:v>524.95649040000001</c:v>
                </c:pt>
                <c:pt idx="26">
                  <c:v>997.89977999999985</c:v>
                </c:pt>
                <c:pt idx="27">
                  <c:v>1073.8673759999999</c:v>
                </c:pt>
                <c:pt idx="28">
                  <c:v>1251.1250999999993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再エネ比較シート!$BP$13:$BP$42</c:f>
              <c:numCache>
                <c:formatCode>#,##0_);[Red]\(#,##0\)</c:formatCode>
                <c:ptCount val="30"/>
                <c:pt idx="0">
                  <c:v>52181.956068</c:v>
                </c:pt>
                <c:pt idx="1">
                  <c:v>261.90647999999993</c:v>
                </c:pt>
                <c:pt idx="2">
                  <c:v>13840.963811999996</c:v>
                </c:pt>
                <c:pt idx="3">
                  <c:v>42295.912379999994</c:v>
                </c:pt>
                <c:pt idx="4">
                  <c:v>575.26832400000012</c:v>
                </c:pt>
                <c:pt idx="5">
                  <c:v>26880.864168</c:v>
                </c:pt>
                <c:pt idx="6">
                  <c:v>8202.0379319999975</c:v>
                </c:pt>
                <c:pt idx="7">
                  <c:v>1204.5052559999999</c:v>
                </c:pt>
                <c:pt idx="8">
                  <c:v>2613.1123800000005</c:v>
                </c:pt>
                <c:pt idx="9">
                  <c:v>31677.456480000004</c:v>
                </c:pt>
                <c:pt idx="10">
                  <c:v>201497.22128399994</c:v>
                </c:pt>
                <c:pt idx="11">
                  <c:v>324.60530399999999</c:v>
                </c:pt>
                <c:pt idx="12">
                  <c:v>58397.605307999991</c:v>
                </c:pt>
                <c:pt idx="13">
                  <c:v>6184.5643799999998</c:v>
                </c:pt>
                <c:pt idx="14">
                  <c:v>1864.9593240000008</c:v>
                </c:pt>
                <c:pt idx="15">
                  <c:v>15728.198414399994</c:v>
                </c:pt>
                <c:pt idx="16">
                  <c:v>968.78942400000005</c:v>
                </c:pt>
                <c:pt idx="17">
                  <c:v>2241.2845439999992</c:v>
                </c:pt>
                <c:pt idx="18">
                  <c:v>22499.883047999992</c:v>
                </c:pt>
                <c:pt idx="19">
                  <c:v>19812.828384000011</c:v>
                </c:pt>
                <c:pt idx="20">
                  <c:v>4276.7476320000005</c:v>
                </c:pt>
                <c:pt idx="21">
                  <c:v>5493.1577280000001</c:v>
                </c:pt>
                <c:pt idx="22">
                  <c:v>1576.4653680000001</c:v>
                </c:pt>
                <c:pt idx="23">
                  <c:v>214.68394800000002</c:v>
                </c:pt>
                <c:pt idx="24">
                  <c:v>8909.9790839999969</c:v>
                </c:pt>
                <c:pt idx="25">
                  <c:v>14835.414780000001</c:v>
                </c:pt>
                <c:pt idx="26">
                  <c:v>16092.565884</c:v>
                </c:pt>
                <c:pt idx="27">
                  <c:v>3838.9140719999991</c:v>
                </c:pt>
                <c:pt idx="28">
                  <c:v>69185.374487999972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再エネ比較シート!$BQ$13:$BQ$42</c:f>
              <c:numCache>
                <c:formatCode>#,##0_);[Red]\(#,##0\)</c:formatCode>
                <c:ptCount val="30"/>
                <c:pt idx="0">
                  <c:v>0</c:v>
                </c:pt>
                <c:pt idx="1">
                  <c:v>42.580607999999998</c:v>
                </c:pt>
                <c:pt idx="2">
                  <c:v>0</c:v>
                </c:pt>
                <c:pt idx="3">
                  <c:v>0</c:v>
                </c:pt>
                <c:pt idx="4">
                  <c:v>0</c:v>
                </c:pt>
                <c:pt idx="5">
                  <c:v>0</c:v>
                </c:pt>
                <c:pt idx="6">
                  <c:v>344.12083200000001</c:v>
                </c:pt>
                <c:pt idx="7">
                  <c:v>0</c:v>
                </c:pt>
                <c:pt idx="8">
                  <c:v>0</c:v>
                </c:pt>
                <c:pt idx="9">
                  <c:v>0</c:v>
                </c:pt>
                <c:pt idx="10">
                  <c:v>0</c:v>
                </c:pt>
                <c:pt idx="11">
                  <c:v>50249.02790400001</c:v>
                </c:pt>
                <c:pt idx="12">
                  <c:v>0</c:v>
                </c:pt>
                <c:pt idx="13">
                  <c:v>0</c:v>
                </c:pt>
                <c:pt idx="14">
                  <c:v>125.13484799999996</c:v>
                </c:pt>
                <c:pt idx="15">
                  <c:v>0</c:v>
                </c:pt>
                <c:pt idx="16">
                  <c:v>0</c:v>
                </c:pt>
                <c:pt idx="17">
                  <c:v>140215.55241600002</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再エネ比較シート!$BR$13:$BR$42</c:f>
              <c:numCache>
                <c:formatCode>#,##0_);[Red]\(#,##0\)</c:formatCode>
                <c:ptCount val="30"/>
                <c:pt idx="0">
                  <c:v>0</c:v>
                </c:pt>
                <c:pt idx="1">
                  <c:v>0</c:v>
                </c:pt>
                <c:pt idx="2">
                  <c:v>0</c:v>
                </c:pt>
                <c:pt idx="3">
                  <c:v>0</c:v>
                </c:pt>
                <c:pt idx="4">
                  <c:v>0</c:v>
                </c:pt>
                <c:pt idx="5">
                  <c:v>0</c:v>
                </c:pt>
                <c:pt idx="6">
                  <c:v>210.24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5146.6752000000006</c:v>
                </c:pt>
                <c:pt idx="22">
                  <c:v>0</c:v>
                </c:pt>
                <c:pt idx="23">
                  <c:v>0</c:v>
                </c:pt>
                <c:pt idx="24">
                  <c:v>3371.1983999999998</c:v>
                </c:pt>
                <c:pt idx="25">
                  <c:v>0</c:v>
                </c:pt>
                <c:pt idx="26">
                  <c:v>0</c:v>
                </c:pt>
                <c:pt idx="27">
                  <c:v>0</c:v>
                </c:pt>
                <c:pt idx="28">
                  <c:v>4415.04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再エネ比較シート!$BT$13:$BT$42</c:f>
              <c:numCache>
                <c:formatCode>#,##0_);[Red]\(#,##0\)</c:formatCode>
                <c:ptCount val="30"/>
                <c:pt idx="0">
                  <c:v>0</c:v>
                </c:pt>
                <c:pt idx="1">
                  <c:v>0</c:v>
                </c:pt>
                <c:pt idx="2">
                  <c:v>0</c:v>
                </c:pt>
                <c:pt idx="3">
                  <c:v>0</c:v>
                </c:pt>
                <c:pt idx="4">
                  <c:v>0</c:v>
                </c:pt>
                <c:pt idx="5">
                  <c:v>4204.8</c:v>
                </c:pt>
                <c:pt idx="6">
                  <c:v>0</c:v>
                </c:pt>
                <c:pt idx="7">
                  <c:v>0</c:v>
                </c:pt>
                <c:pt idx="8">
                  <c:v>0</c:v>
                </c:pt>
                <c:pt idx="9">
                  <c:v>0</c:v>
                </c:pt>
                <c:pt idx="10">
                  <c:v>0</c:v>
                </c:pt>
                <c:pt idx="11">
                  <c:v>0</c:v>
                </c:pt>
                <c:pt idx="12">
                  <c:v>43800</c:v>
                </c:pt>
                <c:pt idx="13">
                  <c:v>0</c:v>
                </c:pt>
                <c:pt idx="14">
                  <c:v>0</c:v>
                </c:pt>
                <c:pt idx="15">
                  <c:v>350.4</c:v>
                </c:pt>
                <c:pt idx="16">
                  <c:v>0</c:v>
                </c:pt>
                <c:pt idx="17">
                  <c:v>0</c:v>
                </c:pt>
                <c:pt idx="18">
                  <c:v>0</c:v>
                </c:pt>
                <c:pt idx="19">
                  <c:v>0</c:v>
                </c:pt>
                <c:pt idx="20">
                  <c:v>0</c:v>
                </c:pt>
                <c:pt idx="21">
                  <c:v>0</c:v>
                </c:pt>
                <c:pt idx="22">
                  <c:v>5606.4</c:v>
                </c:pt>
                <c:pt idx="23">
                  <c:v>0</c:v>
                </c:pt>
                <c:pt idx="24">
                  <c:v>0</c:v>
                </c:pt>
                <c:pt idx="25">
                  <c:v>0</c:v>
                </c:pt>
                <c:pt idx="26">
                  <c:v>0</c:v>
                </c:pt>
                <c:pt idx="27">
                  <c:v>0</c:v>
                </c:pt>
                <c:pt idx="28">
                  <c:v>1752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むかわ町</c:v>
                </c:pt>
                <c:pt idx="1">
                  <c:v>枝幸町</c:v>
                </c:pt>
                <c:pt idx="2">
                  <c:v>多賀町</c:v>
                </c:pt>
                <c:pt idx="3">
                  <c:v>長南町</c:v>
                </c:pt>
                <c:pt idx="4">
                  <c:v>大江町</c:v>
                </c:pt>
                <c:pt idx="5">
                  <c:v>白川町</c:v>
                </c:pt>
                <c:pt idx="6">
                  <c:v>久万高原町</c:v>
                </c:pt>
                <c:pt idx="7">
                  <c:v>田舎館村</c:v>
                </c:pt>
                <c:pt idx="8">
                  <c:v>久米島町</c:v>
                </c:pt>
                <c:pt idx="9">
                  <c:v>上毛町</c:v>
                </c:pt>
                <c:pt idx="10">
                  <c:v>安平町</c:v>
                </c:pt>
                <c:pt idx="11">
                  <c:v>深浦町</c:v>
                </c:pt>
                <c:pt idx="12">
                  <c:v>白糠町</c:v>
                </c:pt>
                <c:pt idx="13">
                  <c:v>豊郷町</c:v>
                </c:pt>
                <c:pt idx="14">
                  <c:v>三川町</c:v>
                </c:pt>
                <c:pt idx="15">
                  <c:v>標茶町</c:v>
                </c:pt>
                <c:pt idx="16">
                  <c:v>大島町</c:v>
                </c:pt>
                <c:pt idx="17">
                  <c:v>せたな町</c:v>
                </c:pt>
                <c:pt idx="18">
                  <c:v>小竹町</c:v>
                </c:pt>
                <c:pt idx="19">
                  <c:v>御宿町</c:v>
                </c:pt>
                <c:pt idx="20">
                  <c:v>安堵町</c:v>
                </c:pt>
                <c:pt idx="21">
                  <c:v>西伊豆町</c:v>
                </c:pt>
                <c:pt idx="22">
                  <c:v>南部町</c:v>
                </c:pt>
                <c:pt idx="23">
                  <c:v>八丈町</c:v>
                </c:pt>
                <c:pt idx="24">
                  <c:v>綾町</c:v>
                </c:pt>
                <c:pt idx="25">
                  <c:v>大崎上島町</c:v>
                </c:pt>
                <c:pt idx="26">
                  <c:v>平泉町</c:v>
                </c:pt>
                <c:pt idx="27">
                  <c:v>井手町</c:v>
                </c:pt>
                <c:pt idx="28">
                  <c:v>昭和村</c:v>
                </c:pt>
              </c:strCache>
            </c:strRef>
          </c:cat>
          <c:val>
            <c:numRef>
              <c:f>再エネ比較シート!$BU$13:$BU$42</c:f>
              <c:numCache>
                <c:formatCode>#,##0_);[Red]\(#,##0\)</c:formatCode>
                <c:ptCount val="30"/>
                <c:pt idx="0">
                  <c:v>53079.46460988</c:v>
                </c:pt>
                <c:pt idx="1">
                  <c:v>500.51468879999993</c:v>
                </c:pt>
                <c:pt idx="2">
                  <c:v>15853.445039999997</c:v>
                </c:pt>
                <c:pt idx="3">
                  <c:v>43019.824763999997</c:v>
                </c:pt>
                <c:pt idx="4">
                  <c:v>1306.741464</c:v>
                </c:pt>
                <c:pt idx="5">
                  <c:v>32278.343423999999</c:v>
                </c:pt>
                <c:pt idx="6">
                  <c:v>9465.4536623999975</c:v>
                </c:pt>
                <c:pt idx="7">
                  <c:v>1731.4779479999997</c:v>
                </c:pt>
                <c:pt idx="8">
                  <c:v>2790.0100680000005</c:v>
                </c:pt>
                <c:pt idx="9">
                  <c:v>35106.247324800002</c:v>
                </c:pt>
                <c:pt idx="10">
                  <c:v>202437.51050351994</c:v>
                </c:pt>
                <c:pt idx="11">
                  <c:v>50692.085052000009</c:v>
                </c:pt>
                <c:pt idx="12">
                  <c:v>103234.14895199999</c:v>
                </c:pt>
                <c:pt idx="13">
                  <c:v>7959.9018959999994</c:v>
                </c:pt>
                <c:pt idx="14">
                  <c:v>3189.4941000000008</c:v>
                </c:pt>
                <c:pt idx="15">
                  <c:v>17875.719308519998</c:v>
                </c:pt>
                <c:pt idx="16">
                  <c:v>1360.98864</c:v>
                </c:pt>
                <c:pt idx="17">
                  <c:v>142800.01607448002</c:v>
                </c:pt>
                <c:pt idx="18">
                  <c:v>23974.062451199992</c:v>
                </c:pt>
                <c:pt idx="19">
                  <c:v>21175.68378000001</c:v>
                </c:pt>
                <c:pt idx="20">
                  <c:v>5418.5418000000009</c:v>
                </c:pt>
                <c:pt idx="21">
                  <c:v>11076.796620000001</c:v>
                </c:pt>
                <c:pt idx="22">
                  <c:v>7786.6457399999999</c:v>
                </c:pt>
                <c:pt idx="23">
                  <c:v>383.30080799999996</c:v>
                </c:pt>
                <c:pt idx="24">
                  <c:v>14761.531494599996</c:v>
                </c:pt>
                <c:pt idx="25">
                  <c:v>15360.371270400001</c:v>
                </c:pt>
                <c:pt idx="26">
                  <c:v>17090.465663999999</c:v>
                </c:pt>
                <c:pt idx="27">
                  <c:v>4912.7814479999988</c:v>
                </c:pt>
                <c:pt idx="28">
                  <c:v>76603.539587999971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枝幸町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1647</v>
      </c>
      <c r="C23" s="6" t="s">
        <v>1328</v>
      </c>
      <c r="D23" s="6" t="s">
        <v>1329</v>
      </c>
      <c r="E23" s="1101" t="s">
        <v>1648</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1651</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1652</v>
      </c>
    </row>
    <row r="46" spans="2:5" ht="33.6" customHeight="1">
      <c r="B46" s="967" t="s">
        <v>1470</v>
      </c>
      <c r="C46" s="6" t="s">
        <v>8</v>
      </c>
      <c r="D46" s="7" t="s">
        <v>9</v>
      </c>
      <c r="E46" s="1102" t="s">
        <v>1653</v>
      </c>
    </row>
    <row r="47" spans="2:5" ht="21.95" customHeight="1">
      <c r="B47" s="438" t="s">
        <v>1613</v>
      </c>
      <c r="C47" s="442"/>
      <c r="D47" s="440"/>
      <c r="E47" s="441"/>
    </row>
    <row r="48" spans="2:5" ht="33.6" customHeight="1">
      <c r="B48" s="967" t="s">
        <v>1471</v>
      </c>
      <c r="C48" s="6" t="s">
        <v>14</v>
      </c>
      <c r="D48" s="6" t="s">
        <v>9</v>
      </c>
      <c r="E48" s="1102" t="s">
        <v>1654</v>
      </c>
    </row>
    <row r="49" spans="2:5" ht="33.6" customHeight="1">
      <c r="B49" s="967" t="s">
        <v>1472</v>
      </c>
      <c r="C49" s="6" t="s">
        <v>14</v>
      </c>
      <c r="D49" s="6" t="s">
        <v>9</v>
      </c>
      <c r="E49" s="1102" t="s">
        <v>1655</v>
      </c>
    </row>
    <row r="50" spans="2:5" ht="21.6" customHeight="1">
      <c r="B50" s="438" t="s">
        <v>1477</v>
      </c>
      <c r="C50" s="439"/>
      <c r="D50" s="440"/>
      <c r="E50" s="441"/>
    </row>
    <row r="51" spans="2:5" ht="21" customHeight="1">
      <c r="B51" s="967" t="s">
        <v>1473</v>
      </c>
      <c r="C51" s="6" t="s">
        <v>12</v>
      </c>
      <c r="D51" s="6" t="s">
        <v>1401</v>
      </c>
      <c r="E51" s="968" t="s">
        <v>1656</v>
      </c>
    </row>
    <row r="52" spans="2:5" ht="21" customHeight="1">
      <c r="B52" s="967" t="s">
        <v>1474</v>
      </c>
      <c r="C52" s="6" t="s">
        <v>12</v>
      </c>
      <c r="D52" s="6" t="s">
        <v>1401</v>
      </c>
      <c r="E52" s="968" t="s">
        <v>1657</v>
      </c>
    </row>
    <row r="53" spans="2:5" ht="21" customHeight="1">
      <c r="B53" s="969" t="s">
        <v>1475</v>
      </c>
      <c r="C53" s="970" t="s">
        <v>8</v>
      </c>
      <c r="D53" s="970" t="s">
        <v>1401</v>
      </c>
      <c r="E53" s="971" t="s">
        <v>1658</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1659</v>
      </c>
    </row>
    <row r="58" spans="2:5" ht="21.95" customHeight="1">
      <c r="B58" s="967" t="s">
        <v>1479</v>
      </c>
      <c r="C58" s="6" t="s">
        <v>13</v>
      </c>
      <c r="D58" s="7" t="s">
        <v>1409</v>
      </c>
      <c r="E58" s="1102" t="s">
        <v>1660</v>
      </c>
    </row>
    <row r="59" spans="2:5" ht="33.6" customHeight="1">
      <c r="B59" s="979" t="s">
        <v>1612</v>
      </c>
      <c r="C59" s="8" t="s">
        <v>13</v>
      </c>
      <c r="D59" s="7" t="s">
        <v>1409</v>
      </c>
      <c r="E59" s="1103" t="s">
        <v>1661</v>
      </c>
    </row>
    <row r="60" spans="2:5" ht="51" customHeight="1">
      <c r="B60" s="980" t="s">
        <v>1629</v>
      </c>
      <c r="C60" s="494" t="s">
        <v>14</v>
      </c>
      <c r="D60" s="7" t="s">
        <v>1409</v>
      </c>
      <c r="E60" s="977" t="s">
        <v>1662</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枝幸町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53.567992922095137</v>
      </c>
      <c r="BB5" s="34"/>
      <c r="BC5" s="19"/>
      <c r="BD5" s="364">
        <f>AC35</f>
        <v>62.927916067260142</v>
      </c>
      <c r="BE5" s="34"/>
      <c r="BF5" s="19"/>
      <c r="BG5" s="364">
        <f>AK35</f>
        <v>56.439130116725501</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31.965678486143744</v>
      </c>
      <c r="BA6" s="19"/>
      <c r="BB6" s="34"/>
      <c r="BC6" s="364">
        <f>AC36</f>
        <v>53.962252458725658</v>
      </c>
      <c r="BD6" s="19"/>
      <c r="BE6" s="34"/>
      <c r="BF6" s="364">
        <f>AK36</f>
        <v>47.934159144860899</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1.8948531585485648</v>
      </c>
      <c r="BA7" s="19"/>
      <c r="BB7" s="34"/>
      <c r="BC7" s="364">
        <f>AC37</f>
        <v>1.4300512096902638</v>
      </c>
      <c r="BD7" s="19"/>
      <c r="BE7" s="34"/>
      <c r="BF7" s="364">
        <f t="shared" ref="BF7:BF8" si="0">AK37</f>
        <v>0.96705207073557498</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19.707461277402828</v>
      </c>
      <c r="BA8" s="19"/>
      <c r="BB8" s="34"/>
      <c r="BC8" s="364">
        <f>AC38</f>
        <v>7.5356123988442212</v>
      </c>
      <c r="BD8" s="19"/>
      <c r="BE8" s="34"/>
      <c r="BF8" s="364">
        <f t="shared" si="0"/>
        <v>7.5379189011290251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114.12845188170124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11.699715081629899</v>
      </c>
      <c r="BA9" s="364">
        <f>AZ9</f>
        <v>11.699715081629899</v>
      </c>
      <c r="BB9" s="34"/>
      <c r="BC9" s="364">
        <f>AC39</f>
        <v>17.211993991549438</v>
      </c>
      <c r="BD9" s="364">
        <f>AC39</f>
        <v>17.211993991549438</v>
      </c>
      <c r="BE9" s="34"/>
      <c r="BF9" s="364">
        <f>AK39</f>
        <v>10.457361458780357</v>
      </c>
      <c r="BG9" s="364">
        <f>AK39</f>
        <v>10.457361458780357</v>
      </c>
      <c r="BH9" s="34"/>
    </row>
    <row r="10" spans="1:62" ht="17.100000000000001" customHeight="1" thickBot="1">
      <c r="B10" s="366"/>
      <c r="C10" s="367"/>
      <c r="D10" s="369"/>
      <c r="E10" s="369"/>
      <c r="F10" s="369"/>
      <c r="G10" s="368"/>
      <c r="H10" s="368"/>
      <c r="I10" s="369"/>
      <c r="J10" s="370"/>
      <c r="K10" s="377"/>
      <c r="L10" s="286" t="s">
        <v>31</v>
      </c>
      <c r="M10" s="286"/>
      <c r="N10" s="622"/>
      <c r="O10" s="1025">
        <f>SUM(O11:O13)</f>
        <v>53.567992922095137</v>
      </c>
      <c r="P10" s="501">
        <f t="shared" ref="P10:P22" si="1">O10/$O$9</f>
        <v>0.46936580702610886</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20.472991687861871</v>
      </c>
      <c r="BA10" s="364">
        <f>AZ10</f>
        <v>20.472991687861871</v>
      </c>
      <c r="BB10" s="34"/>
      <c r="BC10" s="364">
        <f>AC40</f>
        <v>22.116830086405812</v>
      </c>
      <c r="BD10" s="364">
        <f>AC40</f>
        <v>22.116830086405812</v>
      </c>
      <c r="BE10" s="34"/>
      <c r="BF10" s="364">
        <f>AK40</f>
        <v>16.363140007833238</v>
      </c>
      <c r="BG10" s="364">
        <f>AK40</f>
        <v>16.363140007833238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31.965678486143744</v>
      </c>
      <c r="P11" s="502">
        <f t="shared" si="1"/>
        <v>0.28008509674062226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25.789013024076436</v>
      </c>
      <c r="BB11" s="34"/>
      <c r="BC11" s="364"/>
      <c r="BD11" s="364">
        <f>AC41</f>
        <v>23.332275100792327</v>
      </c>
      <c r="BE11" s="34"/>
      <c r="BF11" s="19"/>
      <c r="BG11" s="364">
        <f>AK41</f>
        <v>20.893287145527289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1.8948531585485648</v>
      </c>
      <c r="P12" s="502">
        <f t="shared" si="1"/>
        <v>1.6602811370057459E-2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24.201816664448266</v>
      </c>
      <c r="BA12" s="19"/>
      <c r="BB12" s="34"/>
      <c r="BC12" s="364">
        <f>AC42</f>
        <v>21.76464089415812</v>
      </c>
      <c r="BD12" s="19"/>
      <c r="BE12" s="34"/>
      <c r="BF12" s="364">
        <f>AK42</f>
        <v>19.615877314028186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19.707461277402828</v>
      </c>
      <c r="P13" s="502">
        <f t="shared" si="1"/>
        <v>0.17267789891542917</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0.58578988517072161</v>
      </c>
      <c r="BA13" s="19"/>
      <c r="BB13" s="34"/>
      <c r="BC13" s="364">
        <f>AC45</f>
        <v>0.68777411317372861</v>
      </c>
      <c r="BD13" s="19"/>
      <c r="BE13" s="34"/>
      <c r="BF13" s="364">
        <f>AK45</f>
        <v>0.45588473565294979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11.699715081629899</v>
      </c>
      <c r="P14" s="501">
        <f t="shared" si="1"/>
        <v>0.1025135703562958</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1.0014064744574465</v>
      </c>
      <c r="BA14" s="19"/>
      <c r="BB14" s="34"/>
      <c r="BC14" s="364">
        <f>AC46</f>
        <v>0.87986009346047933</v>
      </c>
      <c r="BD14" s="19"/>
      <c r="BE14" s="34"/>
      <c r="BF14" s="364">
        <f t="shared" ref="BF14" si="2">AK46</f>
        <v>0.82152509584615008</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20.472991687861871</v>
      </c>
      <c r="P15" s="501">
        <f t="shared" si="1"/>
        <v>0.1793855200023475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2.5987391660378907</v>
      </c>
      <c r="BA15" s="364">
        <f>AZ15</f>
        <v>2.5987391660378907</v>
      </c>
      <c r="BB15" s="34"/>
      <c r="BC15" s="364">
        <f>AC47</f>
        <v>1.1900255752315858</v>
      </c>
      <c r="BD15" s="364">
        <f>AC47</f>
        <v>1.1900255752315858</v>
      </c>
      <c r="BE15" s="34"/>
      <c r="BF15" s="364">
        <f>AK47</f>
        <v>1.038909331518769</v>
      </c>
      <c r="BG15" s="364">
        <f>AK47</f>
        <v>1.038909331518769</v>
      </c>
      <c r="BH15" s="34"/>
    </row>
    <row r="16" spans="1:62" ht="17.100000000000001" customHeight="1" thickBot="1">
      <c r="B16" s="366"/>
      <c r="C16" s="367"/>
      <c r="D16" s="369"/>
      <c r="E16" s="369"/>
      <c r="F16" s="369"/>
      <c r="G16" s="368"/>
      <c r="H16" s="368"/>
      <c r="I16" s="369"/>
      <c r="J16" s="370"/>
      <c r="K16" s="378"/>
      <c r="L16" s="286" t="s">
        <v>44</v>
      </c>
      <c r="M16" s="387"/>
      <c r="N16" s="388"/>
      <c r="O16" s="1025">
        <f>SUM(O18:O21)</f>
        <v>25.789013024076436</v>
      </c>
      <c r="P16" s="501">
        <f t="shared" si="1"/>
        <v>0.22596480193044055</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24.201816664448266</v>
      </c>
      <c r="P17" s="502">
        <f t="shared" si="1"/>
        <v>0.21205769696704929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11.13734887057536</v>
      </c>
      <c r="P18" s="502">
        <f t="shared" si="1"/>
        <v>9.7586085563656583E-2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13.064467793872906</v>
      </c>
      <c r="P19" s="502">
        <f t="shared" si="1"/>
        <v>0.1144716114033927</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0.58578988517072161</v>
      </c>
      <c r="P20" s="502">
        <f t="shared" si="1"/>
        <v>5.1327243602490684E-3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1.0014064744574465</v>
      </c>
      <c r="P21" s="502">
        <f t="shared" si="1"/>
        <v>8.7743806031421925E-3</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2.5987391660378907</v>
      </c>
      <c r="P22" s="679">
        <f t="shared" si="1"/>
        <v>2.2770300684807229E-2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56.35918417200466</v>
      </c>
      <c r="AZ22" s="364">
        <f t="shared" si="3"/>
        <v>42.182273615603627</v>
      </c>
      <c r="BA22" s="364">
        <f t="shared" si="3"/>
        <v>43.13684867994121</v>
      </c>
      <c r="BB22" s="364">
        <f t="shared" si="3"/>
        <v>50.916149117535106</v>
      </c>
      <c r="BC22" s="364">
        <f t="shared" si="3"/>
        <v>49.968560444312708</v>
      </c>
      <c r="BD22" s="364">
        <f t="shared" si="3"/>
        <v>62.927916067260142</v>
      </c>
      <c r="BE22" s="364">
        <f t="shared" si="3"/>
        <v>65.250984369288147</v>
      </c>
      <c r="BF22" s="364">
        <f t="shared" si="3"/>
        <v>56.218278328670365</v>
      </c>
      <c r="BG22" s="364">
        <f t="shared" si="3"/>
        <v>65.464385803575809</v>
      </c>
      <c r="BH22" s="364">
        <f t="shared" si="3"/>
        <v>58.904495807705921</v>
      </c>
      <c r="BI22" s="364">
        <f t="shared" si="3"/>
        <v>60.650852428806665</v>
      </c>
      <c r="BJ22" s="364">
        <f t="shared" si="3"/>
        <v>59.370870668352069</v>
      </c>
      <c r="BK22" s="364">
        <f t="shared" si="3"/>
        <v>45.523311576847298</v>
      </c>
      <c r="BL22" s="364">
        <f t="shared" si="3"/>
        <v>56.439130116725501</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15.59473011930862</v>
      </c>
      <c r="AZ23" s="399">
        <f t="shared" ref="AZ23:BL23" si="4">Y39</f>
        <v>13.177282837045574</v>
      </c>
      <c r="BA23" s="399">
        <f t="shared" si="4"/>
        <v>11.79550594634893</v>
      </c>
      <c r="BB23" s="399">
        <f t="shared" si="4"/>
        <v>14.901040251445796</v>
      </c>
      <c r="BC23" s="399">
        <f t="shared" si="4"/>
        <v>18.507044646670234</v>
      </c>
      <c r="BD23" s="399">
        <f t="shared" si="4"/>
        <v>17.211993991549438</v>
      </c>
      <c r="BE23" s="399">
        <f t="shared" si="4"/>
        <v>14.900404021402142</v>
      </c>
      <c r="BF23" s="399">
        <f t="shared" si="4"/>
        <v>14.41722625981834</v>
      </c>
      <c r="BG23" s="399">
        <f t="shared" si="4"/>
        <v>12.361099498645485</v>
      </c>
      <c r="BH23" s="399">
        <f t="shared" si="4"/>
        <v>12.394350491473235</v>
      </c>
      <c r="BI23" s="399">
        <f t="shared" si="4"/>
        <v>12.455480374778947</v>
      </c>
      <c r="BJ23" s="399">
        <f t="shared" si="4"/>
        <v>11.173696890529675</v>
      </c>
      <c r="BK23" s="399">
        <f t="shared" si="4"/>
        <v>10.353497298953656</v>
      </c>
      <c r="BL23" s="399">
        <f t="shared" si="4"/>
        <v>10.457361458780357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20.213187819163569</v>
      </c>
      <c r="AZ24" s="364">
        <f t="shared" ref="AZ24:BL24" si="5">Y40</f>
        <v>17.361697585026068</v>
      </c>
      <c r="BA24" s="364">
        <f t="shared" si="5"/>
        <v>17.121196339263602</v>
      </c>
      <c r="BB24" s="364">
        <f t="shared" si="5"/>
        <v>20.588260720193126</v>
      </c>
      <c r="BC24" s="364">
        <f t="shared" si="5"/>
        <v>22.721597367281152</v>
      </c>
      <c r="BD24" s="364">
        <f t="shared" si="5"/>
        <v>22.116830086405812</v>
      </c>
      <c r="BE24" s="364">
        <f t="shared" si="5"/>
        <v>23.140477858903694</v>
      </c>
      <c r="BF24" s="364">
        <f t="shared" si="5"/>
        <v>21.1416032921477</v>
      </c>
      <c r="BG24" s="364">
        <f t="shared" si="5"/>
        <v>21.366670316241869</v>
      </c>
      <c r="BH24" s="364">
        <f t="shared" si="5"/>
        <v>20.903316630016164</v>
      </c>
      <c r="BI24" s="364">
        <f t="shared" si="5"/>
        <v>19.068064605290395</v>
      </c>
      <c r="BJ24" s="364">
        <f t="shared" si="5"/>
        <v>19.230805113228286</v>
      </c>
      <c r="BK24" s="364">
        <f t="shared" si="5"/>
        <v>17.443856091490996</v>
      </c>
      <c r="BL24" s="364">
        <f t="shared" si="5"/>
        <v>16.363140007833238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23.797068411617133</v>
      </c>
      <c r="AZ25" s="364">
        <f t="shared" ref="AZ25:BL25" si="6">Y41</f>
        <v>23.591484505244473</v>
      </c>
      <c r="BA25" s="364">
        <f t="shared" si="6"/>
        <v>23.946625923043822</v>
      </c>
      <c r="BB25" s="364">
        <f t="shared" si="6"/>
        <v>23.63078994048762</v>
      </c>
      <c r="BC25" s="364">
        <f t="shared" si="6"/>
        <v>23.423496523401436</v>
      </c>
      <c r="BD25" s="364">
        <f t="shared" si="6"/>
        <v>23.332275100792327</v>
      </c>
      <c r="BE25" s="364">
        <f t="shared" si="6"/>
        <v>22.787803870237724</v>
      </c>
      <c r="BF25" s="364">
        <f t="shared" si="6"/>
        <v>22.572571435508664</v>
      </c>
      <c r="BG25" s="364">
        <f t="shared" si="6"/>
        <v>23.304970811231531</v>
      </c>
      <c r="BH25" s="364">
        <f t="shared" si="6"/>
        <v>22.956756425961402</v>
      </c>
      <c r="BI25" s="364">
        <f t="shared" si="6"/>
        <v>22.77407154392257</v>
      </c>
      <c r="BJ25" s="364">
        <f t="shared" si="6"/>
        <v>21.481506284702057</v>
      </c>
      <c r="BK25" s="364">
        <f t="shared" si="6"/>
        <v>20.651687016595936</v>
      </c>
      <c r="BL25" s="364">
        <f t="shared" si="6"/>
        <v>20.893287145527289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1.1108450492491815</v>
      </c>
      <c r="BA26" s="364">
        <f t="shared" si="7"/>
        <v>1.1502639695506227</v>
      </c>
      <c r="BB26" s="364">
        <f t="shared" si="7"/>
        <v>1.1064396486712333</v>
      </c>
      <c r="BC26" s="364">
        <f t="shared" si="7"/>
        <v>1.0636322024829363</v>
      </c>
      <c r="BD26" s="364">
        <f t="shared" si="7"/>
        <v>1.1900255752315858</v>
      </c>
      <c r="BE26" s="364">
        <f t="shared" si="7"/>
        <v>1.1419820805084362</v>
      </c>
      <c r="BF26" s="364">
        <f t="shared" si="7"/>
        <v>1.2525887370561355</v>
      </c>
      <c r="BG26" s="364">
        <f t="shared" si="7"/>
        <v>1.1202761348752917</v>
      </c>
      <c r="BH26" s="364">
        <f t="shared" si="7"/>
        <v>1.1715810751458882</v>
      </c>
      <c r="BI26" s="364">
        <f t="shared" si="7"/>
        <v>1.1323593836897727</v>
      </c>
      <c r="BJ26" s="364">
        <f t="shared" si="7"/>
        <v>1.2046779457988932</v>
      </c>
      <c r="BK26" s="364">
        <f t="shared" si="7"/>
        <v>1.146756618034203</v>
      </c>
      <c r="BL26" s="364">
        <f t="shared" si="7"/>
        <v>1.038909331518769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115.96417052209398</v>
      </c>
      <c r="AZ27" s="364">
        <f t="shared" si="8"/>
        <v>97.42358359216891</v>
      </c>
      <c r="BA27" s="364">
        <f t="shared" si="8"/>
        <v>97.150440858148187</v>
      </c>
      <c r="BB27" s="364">
        <f t="shared" si="8"/>
        <v>111.14267967833287</v>
      </c>
      <c r="BC27" s="364">
        <f t="shared" si="8"/>
        <v>115.68433118414846</v>
      </c>
      <c r="BD27" s="364">
        <f t="shared" si="8"/>
        <v>126.77904082123931</v>
      </c>
      <c r="BE27" s="364">
        <f t="shared" si="8"/>
        <v>127.22165220034015</v>
      </c>
      <c r="BF27" s="364">
        <f t="shared" si="8"/>
        <v>115.6022680532012</v>
      </c>
      <c r="BG27" s="364">
        <f t="shared" si="8"/>
        <v>123.61740256456999</v>
      </c>
      <c r="BH27" s="364">
        <f t="shared" si="8"/>
        <v>116.33050043030262</v>
      </c>
      <c r="BI27" s="364">
        <f t="shared" si="8"/>
        <v>116.08082833648837</v>
      </c>
      <c r="BJ27" s="364">
        <f t="shared" si="8"/>
        <v>112.46155690261097</v>
      </c>
      <c r="BK27" s="364">
        <f t="shared" si="8"/>
        <v>95.119108601922079</v>
      </c>
      <c r="BL27" s="364">
        <f t="shared" si="8"/>
        <v>105.19182806038515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126.77904082123931</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62.927916067260142</v>
      </c>
      <c r="P31" s="501">
        <f t="shared" ref="P31:P43" si="9">O31/$O$30</f>
        <v>0.49635898536249079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53.962252458725658</v>
      </c>
      <c r="P32" s="502">
        <f t="shared" si="9"/>
        <v>0.4256401697723316</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1.4300512096902638</v>
      </c>
      <c r="P33" s="502">
        <f t="shared" si="9"/>
        <v>1.1279870871610878E-2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7.5356123988442212</v>
      </c>
      <c r="P34" s="502">
        <f t="shared" si="9"/>
        <v>5.9438944718548298E-2</v>
      </c>
      <c r="Q34" s="371"/>
      <c r="R34" s="15"/>
      <c r="S34" s="366"/>
      <c r="T34" s="622" t="s">
        <v>29</v>
      </c>
      <c r="U34" s="375"/>
      <c r="V34" s="375"/>
      <c r="W34" s="375"/>
      <c r="X34" s="1012">
        <f>X35+X39+X40+X41+X47</f>
        <v>115.96417052209398</v>
      </c>
      <c r="Y34" s="1013">
        <f t="shared" ref="Y34:AK34" si="10">Y35+Y39+Y40+Y41+Y47</f>
        <v>97.42358359216891</v>
      </c>
      <c r="Z34" s="1013">
        <f t="shared" si="10"/>
        <v>97.150440858148187</v>
      </c>
      <c r="AA34" s="1013">
        <f t="shared" si="10"/>
        <v>111.14267967833287</v>
      </c>
      <c r="AB34" s="1013">
        <f t="shared" si="10"/>
        <v>115.68433118414846</v>
      </c>
      <c r="AC34" s="1013">
        <f t="shared" si="10"/>
        <v>126.77904082123931</v>
      </c>
      <c r="AD34" s="1013">
        <f t="shared" si="10"/>
        <v>127.22165220034015</v>
      </c>
      <c r="AE34" s="1013">
        <f t="shared" si="10"/>
        <v>115.6022680532012</v>
      </c>
      <c r="AF34" s="1013">
        <f t="shared" si="10"/>
        <v>123.61740256456999</v>
      </c>
      <c r="AG34" s="1013">
        <f t="shared" si="10"/>
        <v>116.33050043030262</v>
      </c>
      <c r="AH34" s="1013">
        <f t="shared" si="10"/>
        <v>116.08082833648837</v>
      </c>
      <c r="AI34" s="1013">
        <f t="shared" si="10"/>
        <v>112.46155690261097</v>
      </c>
      <c r="AJ34" s="1013">
        <f t="shared" si="10"/>
        <v>95.119108601922079</v>
      </c>
      <c r="AK34" s="1014">
        <f t="shared" si="10"/>
        <v>105.19182806038515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17.211993991549438</v>
      </c>
      <c r="P35" s="501">
        <f t="shared" si="9"/>
        <v>0.1357637183564013</v>
      </c>
      <c r="Q35" s="371"/>
      <c r="R35" s="15"/>
      <c r="S35" s="366"/>
      <c r="T35" s="377"/>
      <c r="U35" s="286" t="s">
        <v>31</v>
      </c>
      <c r="V35" s="387"/>
      <c r="W35" s="387"/>
      <c r="X35" s="1015">
        <f>SUM(X36:X38)</f>
        <v>56.35918417200466</v>
      </c>
      <c r="Y35" s="1016">
        <f t="shared" ref="Y35:AK35" si="11">SUM(Y36:Y38)</f>
        <v>42.182273615603627</v>
      </c>
      <c r="Z35" s="1016">
        <f t="shared" si="11"/>
        <v>43.13684867994121</v>
      </c>
      <c r="AA35" s="1016">
        <f t="shared" si="11"/>
        <v>50.916149117535106</v>
      </c>
      <c r="AB35" s="1016">
        <f t="shared" si="11"/>
        <v>49.968560444312708</v>
      </c>
      <c r="AC35" s="1016">
        <f t="shared" si="11"/>
        <v>62.927916067260142</v>
      </c>
      <c r="AD35" s="1016">
        <f t="shared" si="11"/>
        <v>65.250984369288147</v>
      </c>
      <c r="AE35" s="1016">
        <f t="shared" si="11"/>
        <v>56.218278328670365</v>
      </c>
      <c r="AF35" s="1016">
        <f t="shared" si="11"/>
        <v>65.464385803575809</v>
      </c>
      <c r="AG35" s="1016">
        <f t="shared" si="11"/>
        <v>58.904495807705921</v>
      </c>
      <c r="AH35" s="1016">
        <f t="shared" si="11"/>
        <v>60.650852428806665</v>
      </c>
      <c r="AI35" s="1016">
        <f t="shared" si="11"/>
        <v>59.370870668352069</v>
      </c>
      <c r="AJ35" s="1016">
        <f t="shared" si="11"/>
        <v>45.523311576847298</v>
      </c>
      <c r="AK35" s="1017">
        <f t="shared" si="11"/>
        <v>56.439130116725501</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22.116830086405812</v>
      </c>
      <c r="P36" s="501">
        <f t="shared" si="9"/>
        <v>0.1744517859035622</v>
      </c>
      <c r="Q36" s="371"/>
      <c r="R36" s="15"/>
      <c r="S36" s="401" t="s">
        <v>98</v>
      </c>
      <c r="T36" s="378"/>
      <c r="U36" s="389"/>
      <c r="V36" s="379" t="s">
        <v>98</v>
      </c>
      <c r="W36" s="402"/>
      <c r="X36" s="1018">
        <f>VLOOKUP(年度マスタ!$K$4&amp;"_"&amp;X$33,データシート1!$A:$BS,MATCH("aa_"&amp;$S36,データシート1!$A$1:$BS$1,0),0)</f>
        <v>37.429579062877075</v>
      </c>
      <c r="Y36" s="1019">
        <f>VLOOKUP(年度マスタ!$K$4&amp;"_"&amp;Y$33,データシート1!$A:$BS,MATCH("aa_"&amp;$S36,データシート1!$A$1:$BS$1,0),0)</f>
        <v>31.175073465018635</v>
      </c>
      <c r="Z36" s="1019">
        <f>VLOOKUP(年度マスタ!$K$4&amp;"_"&amp;Z$33,データシート1!$A:$BS,MATCH("aa_"&amp;$S36,データシート1!$A$1:$BS$1,0),0)</f>
        <v>32.976601715791084</v>
      </c>
      <c r="AA36" s="1019">
        <f>VLOOKUP(年度マスタ!$K$4&amp;"_"&amp;AA$33,データシート1!$A:$BS,MATCH("aa_"&amp;$S36,データシート1!$A$1:$BS$1,0),0)</f>
        <v>40.922781999272758</v>
      </c>
      <c r="AB36" s="1019">
        <f>VLOOKUP(年度マスタ!$K$4&amp;"_"&amp;AB$33,データシート1!$A:$BS,MATCH("aa_"&amp;$S36,データシート1!$A$1:$BS$1,0),0)</f>
        <v>39.704977735175341</v>
      </c>
      <c r="AC36" s="1019">
        <f>VLOOKUP(年度マスタ!$K$4&amp;"_"&amp;AC$33,データシート1!$A:$BS,MATCH("aa_"&amp;$S36,データシート1!$A$1:$BS$1,0),0)</f>
        <v>53.962252458725658</v>
      </c>
      <c r="AD36" s="1019">
        <f>VLOOKUP(年度マスタ!$K$4&amp;"_"&amp;AD$33,データシート1!$A:$BS,MATCH("aa_"&amp;$S36,データシート1!$A$1:$BS$1,0),0)</f>
        <v>55.847275794800069</v>
      </c>
      <c r="AE36" s="1019">
        <f>VLOOKUP(年度マスタ!$K$4&amp;"_"&amp;AE$33,データシート1!$A:$BS,MATCH("aa_"&amp;$S36,データシート1!$A$1:$BS$1,0),0)</f>
        <v>46.44915735124939</v>
      </c>
      <c r="AF36" s="1019">
        <f>VLOOKUP(年度マスタ!$K$4&amp;"_"&amp;AF$33,データシート1!$A:$BS,MATCH("aa_"&amp;$S36,データシート1!$A$1:$BS$1,0),0)</f>
        <v>55.133871580603895</v>
      </c>
      <c r="AG36" s="1019">
        <f>VLOOKUP(年度マスタ!$K$4&amp;"_"&amp;AG$33,データシート1!$A:$BS,MATCH("aa_"&amp;$S36,データシート1!$A$1:$BS$1,0),0)</f>
        <v>49.430386021304287</v>
      </c>
      <c r="AH36" s="1019">
        <f>VLOOKUP(年度マスタ!$K$4&amp;"_"&amp;AH$33,データシート1!$A:$BS,MATCH("aa_"&amp;$S36,データシート1!$A$1:$BS$1,0),0)</f>
        <v>51.942546172979746</v>
      </c>
      <c r="AI36" s="1019">
        <f>VLOOKUP(年度マスタ!$K$4&amp;"_"&amp;AI$33,データシート1!$A:$BS,MATCH("aa_"&amp;$S36,データシート1!$A$1:$BS$1,0),0)</f>
        <v>50.714390289050854</v>
      </c>
      <c r="AJ36" s="1019">
        <f>VLOOKUP(年度マスタ!$K$4&amp;"_"&amp;AJ$33,データシート1!$A:$BS,MATCH("aa_"&amp;$S36,データシート1!$A$1:$BS$1,0),0)</f>
        <v>36.259465271027707</v>
      </c>
      <c r="AK36" s="1020">
        <f>VLOOKUP(年度マスタ!$K$4&amp;"_"&amp;AK$33,データシート1!$A:$BS,MATCH("aa_"&amp;$S36,データシート1!$A$1:$BS$1,0),0)</f>
        <v>47.934159144860899</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23.332275100792327</v>
      </c>
      <c r="P37" s="501">
        <f t="shared" si="9"/>
        <v>0.18403889909288121</v>
      </c>
      <c r="Q37" s="371"/>
      <c r="R37" s="15"/>
      <c r="S37" s="401" t="s">
        <v>100</v>
      </c>
      <c r="T37" s="378"/>
      <c r="U37" s="389"/>
      <c r="V37" s="379" t="s">
        <v>107</v>
      </c>
      <c r="W37" s="402"/>
      <c r="X37" s="1018">
        <f>VLOOKUP(年度マスタ!$K$4&amp;"_"&amp;X$33,データシート1!$A:$BS,MATCH("aa_"&amp;$S37,データシート1!$A$1:$BS$1,0),0)</f>
        <v>1.2846370155324576</v>
      </c>
      <c r="Y37" s="1019">
        <f>VLOOKUP(年度マスタ!$K$4&amp;"_"&amp;Y$33,データシート1!$A:$BS,MATCH("aa_"&amp;$S37,データシート1!$A$1:$BS$1,0),0)</f>
        <v>1.0510413008948565</v>
      </c>
      <c r="Z37" s="1019">
        <f>VLOOKUP(年度マスタ!$K$4&amp;"_"&amp;Z$33,データシート1!$A:$BS,MATCH("aa_"&amp;$S37,データシート1!$A$1:$BS$1,0),0)</f>
        <v>1.0961375150299382</v>
      </c>
      <c r="AA37" s="1019">
        <f>VLOOKUP(年度マスタ!$K$4&amp;"_"&amp;AA$33,データシート1!$A:$BS,MATCH("aa_"&amp;$S37,データシート1!$A$1:$BS$1,0),0)</f>
        <v>1.535892547338414</v>
      </c>
      <c r="AB37" s="1019">
        <f>VLOOKUP(年度マスタ!$K$4&amp;"_"&amp;AB$33,データシート1!$A:$BS,MATCH("aa_"&amp;$S37,データシート1!$A$1:$BS$1,0),0)</f>
        <v>1.7302423567953866</v>
      </c>
      <c r="AC37" s="1019">
        <f>VLOOKUP(年度マスタ!$K$4&amp;"_"&amp;AC$33,データシート1!$A:$BS,MATCH("aa_"&amp;$S37,データシート1!$A$1:$BS$1,0),0)</f>
        <v>1.4300512096902638</v>
      </c>
      <c r="AD37" s="1019">
        <f>VLOOKUP(年度マスタ!$K$4&amp;"_"&amp;AD$33,データシート1!$A:$BS,MATCH("aa_"&amp;$S37,データシート1!$A$1:$BS$1,0),0)</f>
        <v>1.379422736282478</v>
      </c>
      <c r="AE37" s="1019">
        <f>VLOOKUP(年度マスタ!$K$4&amp;"_"&amp;AE$33,データシート1!$A:$BS,MATCH("aa_"&amp;$S37,データシート1!$A$1:$BS$1,0),0)</f>
        <v>1.322723009255647</v>
      </c>
      <c r="AF37" s="1019">
        <f>VLOOKUP(年度マスタ!$K$4&amp;"_"&amp;AF$33,データシート1!$A:$BS,MATCH("aa_"&amp;$S37,データシート1!$A$1:$BS$1,0),0)</f>
        <v>1.2476955915519952</v>
      </c>
      <c r="AG37" s="1019">
        <f>VLOOKUP(年度マスタ!$K$4&amp;"_"&amp;AG$33,データシート1!$A:$BS,MATCH("aa_"&amp;$S37,データシート1!$A$1:$BS$1,0),0)</f>
        <v>1.2749580795806728</v>
      </c>
      <c r="AH37" s="1019">
        <f>VLOOKUP(年度マスタ!$K$4&amp;"_"&amp;AH$33,データシート1!$A:$BS,MATCH("aa_"&amp;$S37,データシート1!$A$1:$BS$1,0),0)</f>
        <v>1.1866406444475366</v>
      </c>
      <c r="AI37" s="1019">
        <f>VLOOKUP(年度マスタ!$K$4&amp;"_"&amp;AI$33,データシート1!$A:$BS,MATCH("aa_"&amp;$S37,データシート1!$A$1:$BS$1,0),0)</f>
        <v>1.1011151395074004</v>
      </c>
      <c r="AJ37" s="1019">
        <f>VLOOKUP(年度マスタ!$K$4&amp;"_"&amp;AJ$33,データシート1!$A:$BS,MATCH("aa_"&amp;$S37,データシート1!$A$1:$BS$1,0),0)</f>
        <v>1.0039183801938671</v>
      </c>
      <c r="AK37" s="1020">
        <f>VLOOKUP(年度マスタ!$K$4&amp;"_"&amp;AK$33,データシート1!$A:$BS,MATCH("aa_"&amp;$S37,データシート1!$A$1:$BS$1,0),0)</f>
        <v>0.96705207073557498</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21.76464089415812</v>
      </c>
      <c r="P38" s="502">
        <f t="shared" si="9"/>
        <v>0.17167380943390043</v>
      </c>
      <c r="Q38" s="371"/>
      <c r="R38" s="15"/>
      <c r="S38" s="401" t="s">
        <v>101</v>
      </c>
      <c r="T38" s="378"/>
      <c r="U38" s="391"/>
      <c r="V38" s="404" t="s">
        <v>110</v>
      </c>
      <c r="W38" s="404"/>
      <c r="X38" s="1018">
        <f>VLOOKUP(年度マスタ!$K$4&amp;"_"&amp;X$33,データシート1!$A:$BS,MATCH("aa_"&amp;$S38,データシート1!$A$1:$BS$1,0),0)</f>
        <v>17.644968093595121</v>
      </c>
      <c r="Y38" s="1019">
        <f>VLOOKUP(年度マスタ!$K$4&amp;"_"&amp;Y$33,データシート1!$A:$BS,MATCH("aa_"&amp;$S38,データシート1!$A$1:$BS$1,0),0)</f>
        <v>9.9561588496901354</v>
      </c>
      <c r="Z38" s="1019">
        <f>VLOOKUP(年度マスタ!$K$4&amp;"_"&amp;Z$33,データシート1!$A:$BS,MATCH("aa_"&amp;$S38,データシート1!$A$1:$BS$1,0),0)</f>
        <v>9.0641094491201883</v>
      </c>
      <c r="AA38" s="1019">
        <f>VLOOKUP(年度マスタ!$K$4&amp;"_"&amp;AA$33,データシート1!$A:$BS,MATCH("aa_"&amp;$S38,データシート1!$A$1:$BS$1,0),0)</f>
        <v>8.4574745709239352</v>
      </c>
      <c r="AB38" s="1019">
        <f>VLOOKUP(年度マスタ!$K$4&amp;"_"&amp;AB$33,データシート1!$A:$BS,MATCH("aa_"&amp;$S38,データシート1!$A$1:$BS$1,0),0)</f>
        <v>8.5333403523419822</v>
      </c>
      <c r="AC38" s="1019">
        <f>VLOOKUP(年度マスタ!$K$4&amp;"_"&amp;AC$33,データシート1!$A:$BS,MATCH("aa_"&amp;$S38,データシート1!$A$1:$BS$1,0),0)</f>
        <v>7.5356123988442212</v>
      </c>
      <c r="AD38" s="1019">
        <f>VLOOKUP(年度マスタ!$K$4&amp;"_"&amp;AD$33,データシート1!$A:$BS,MATCH("aa_"&amp;$S38,データシート1!$A$1:$BS$1,0),0)</f>
        <v>8.0242858382056035</v>
      </c>
      <c r="AE38" s="1019">
        <f>VLOOKUP(年度マスタ!$K$4&amp;"_"&amp;AE$33,データシート1!$A:$BS,MATCH("aa_"&amp;$S38,データシート1!$A$1:$BS$1,0),0)</f>
        <v>8.446397968165325</v>
      </c>
      <c r="AF38" s="1019">
        <f>VLOOKUP(年度マスタ!$K$4&amp;"_"&amp;AF$33,データシート1!$A:$BS,MATCH("aa_"&amp;$S38,データシート1!$A$1:$BS$1,0),0)</f>
        <v>9.0828186314199151</v>
      </c>
      <c r="AG38" s="1019">
        <f>VLOOKUP(年度マスタ!$K$4&amp;"_"&amp;AG$33,データシート1!$A:$BS,MATCH("aa_"&amp;$S38,データシート1!$A$1:$BS$1,0),0)</f>
        <v>8.1991517068209614</v>
      </c>
      <c r="AH38" s="1019">
        <f>VLOOKUP(年度マスタ!$K$4&amp;"_"&amp;AH$33,データシート1!$A:$BS,MATCH("aa_"&amp;$S38,データシート1!$A$1:$BS$1,0),0)</f>
        <v>7.5216656113793849</v>
      </c>
      <c r="AI38" s="1019">
        <f>VLOOKUP(年度マスタ!$K$4&amp;"_"&amp;AI$33,データシート1!$A:$BS,MATCH("aa_"&amp;$S38,データシート1!$A$1:$BS$1,0),0)</f>
        <v>7.5553652397938178</v>
      </c>
      <c r="AJ38" s="1019">
        <f>VLOOKUP(年度マスタ!$K$4&amp;"_"&amp;AJ$33,データシート1!$A:$BS,MATCH("aa_"&amp;$S38,データシート1!$A$1:$BS$1,0),0)</f>
        <v>8.259927925625723</v>
      </c>
      <c r="AK38" s="1020">
        <f>VLOOKUP(年度マスタ!$K$4&amp;"_"&amp;AK$33,データシート1!$A:$BS,MATCH("aa_"&amp;$S38,データシート1!$A$1:$BS$1,0),0)</f>
        <v>7.5379189011290251</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9.6508839455380784</v>
      </c>
      <c r="P39" s="502">
        <f t="shared" si="9"/>
        <v>7.6123654848801042E-2</v>
      </c>
      <c r="Q39" s="371"/>
      <c r="R39" s="15"/>
      <c r="S39" s="401" t="s">
        <v>102</v>
      </c>
      <c r="T39" s="378"/>
      <c r="U39" s="386" t="s">
        <v>112</v>
      </c>
      <c r="V39" s="387"/>
      <c r="W39" s="387"/>
      <c r="X39" s="1015">
        <f>VLOOKUP(年度マスタ!$K$4&amp;"_"&amp;X$33,データシート1!$A:$BS,MATCH("aa_"&amp;$S39,データシート1!$A$1:$BS$1,0),0)</f>
        <v>15.59473011930862</v>
      </c>
      <c r="Y39" s="1016">
        <f>VLOOKUP(年度マスタ!$K$4&amp;"_"&amp;Y$33,データシート1!$A:$BS,MATCH("aa_"&amp;$S39,データシート1!$A$1:$BS$1,0),0)</f>
        <v>13.177282837045574</v>
      </c>
      <c r="Z39" s="1016">
        <f>VLOOKUP(年度マスタ!$K$4&amp;"_"&amp;Z$33,データシート1!$A:$BS,MATCH("aa_"&amp;$S39,データシート1!$A$1:$BS$1,0),0)</f>
        <v>11.79550594634893</v>
      </c>
      <c r="AA39" s="1016">
        <f>VLOOKUP(年度マスタ!$K$4&amp;"_"&amp;AA$33,データシート1!$A:$BS,MATCH("aa_"&amp;$S39,データシート1!$A$1:$BS$1,0),0)</f>
        <v>14.901040251445796</v>
      </c>
      <c r="AB39" s="1016">
        <f>VLOOKUP(年度マスタ!$K$4&amp;"_"&amp;AB$33,データシート1!$A:$BS,MATCH("aa_"&amp;$S39,データシート1!$A$1:$BS$1,0),0)</f>
        <v>18.507044646670234</v>
      </c>
      <c r="AC39" s="1016">
        <f>VLOOKUP(年度マスタ!$K$4&amp;"_"&amp;AC$33,データシート1!$A:$BS,MATCH("aa_"&amp;$S39,データシート1!$A$1:$BS$1,0),0)</f>
        <v>17.211993991549438</v>
      </c>
      <c r="AD39" s="1016">
        <f>VLOOKUP(年度マスタ!$K$4&amp;"_"&amp;AD$33,データシート1!$A:$BS,MATCH("aa_"&amp;$S39,データシート1!$A$1:$BS$1,0),0)</f>
        <v>14.900404021402142</v>
      </c>
      <c r="AE39" s="1016">
        <f>VLOOKUP(年度マスタ!$K$4&amp;"_"&amp;AE$33,データシート1!$A:$BS,MATCH("aa_"&amp;$S39,データシート1!$A$1:$BS$1,0),0)</f>
        <v>14.41722625981834</v>
      </c>
      <c r="AF39" s="1016">
        <f>VLOOKUP(年度マスタ!$K$4&amp;"_"&amp;AF$33,データシート1!$A:$BS,MATCH("aa_"&amp;$S39,データシート1!$A$1:$BS$1,0),0)</f>
        <v>12.361099498645485</v>
      </c>
      <c r="AG39" s="1016">
        <f>VLOOKUP(年度マスタ!$K$4&amp;"_"&amp;AG$33,データシート1!$A:$BS,MATCH("aa_"&amp;$S39,データシート1!$A$1:$BS$1,0),0)</f>
        <v>12.394350491473235</v>
      </c>
      <c r="AH39" s="1016">
        <f>VLOOKUP(年度マスタ!$K$4&amp;"_"&amp;AH$33,データシート1!$A:$BS,MATCH("aa_"&amp;$S39,データシート1!$A$1:$BS$1,0),0)</f>
        <v>12.455480374778947</v>
      </c>
      <c r="AI39" s="1016">
        <f>VLOOKUP(年度マスタ!$K$4&amp;"_"&amp;AI$33,データシート1!$A:$BS,MATCH("aa_"&amp;$S39,データシート1!$A$1:$BS$1,0),0)</f>
        <v>11.173696890529675</v>
      </c>
      <c r="AJ39" s="1016">
        <f>VLOOKUP(年度マスタ!$K$4&amp;"_"&amp;AJ$33,データシート1!$A:$BS,MATCH("aa_"&amp;$S39,データシート1!$A$1:$BS$1,0),0)</f>
        <v>10.353497298953656</v>
      </c>
      <c r="AK39" s="1017">
        <f>VLOOKUP(年度マスタ!$K$4&amp;"_"&amp;AK$33,データシート1!$A:$BS,MATCH("aa_"&amp;$S39,データシート1!$A$1:$BS$1,0),0)</f>
        <v>10.457361458780357</v>
      </c>
      <c r="AL39" s="373"/>
      <c r="AW39" s="19" t="str">
        <f>年度マスタ!K4</f>
        <v>01514</v>
      </c>
      <c r="AX39" s="19" t="s">
        <v>113</v>
      </c>
      <c r="AY39" s="19">
        <f>VLOOKUP($AW39&amp;"_"&amp;$AY$34,データシート1!$A:$BS,MATCH($AY$31&amp;"_"&amp;AY$36,データシート1!$A$1:$BS$1,0),0)</f>
        <v>47.934159144860899</v>
      </c>
      <c r="AZ39" s="19">
        <f>VLOOKUP($AW39&amp;"_"&amp;$AY$34,データシート1!$A:$BS,MATCH($AY$31&amp;"_"&amp;AZ$36,データシート1!$A$1:$BS$1,0),0)</f>
        <v>0.96705207073557498</v>
      </c>
      <c r="BA39" s="19">
        <f>VLOOKUP($AW39&amp;"_"&amp;$AY$34,データシート1!$A:$BS,MATCH($AY$31&amp;"_"&amp;BA$36,データシート1!$A$1:$BS$1,0),0)</f>
        <v>7.5379189011290251</v>
      </c>
      <c r="BB39" s="19">
        <f>VLOOKUP($AW39&amp;"_"&amp;$AY$34,データシート1!$A:$BS,MATCH($AY$31&amp;"_"&amp;BB$36,データシート1!$A$1:$BS$1,0),0)</f>
        <v>10.457361458780357</v>
      </c>
      <c r="BC39" s="19">
        <f>VLOOKUP($AW39&amp;"_"&amp;$AY$34,データシート1!$A:$BS,MATCH($AY$31&amp;"_"&amp;BC$36,データシート1!$A$1:$BS$1,0),0)</f>
        <v>16.363140007833238</v>
      </c>
      <c r="BD39" s="19">
        <f>VLOOKUP($AW39&amp;"_"&amp;$AY$34,データシート1!$A:$BS,MATCH($AY$31&amp;"_"&amp;BD$36,データシート1!$A$1:$BS$1,0),0)</f>
        <v>7.0754169294254661</v>
      </c>
      <c r="BE39" s="19">
        <f>VLOOKUP($AW39&amp;"_"&amp;$AY$34,データシート1!$A:$BS,MATCH($AY$31&amp;"_"&amp;BE$36,データシート1!$A$1:$BS$1,0),0)</f>
        <v>12.540460384602719</v>
      </c>
      <c r="BF39" s="19">
        <f>VLOOKUP($AW39&amp;"_"&amp;$AY$34,データシート1!$A:$BS,MATCH($AY$31&amp;"_"&amp;BF$36,データシート1!$A$1:$BS$1,0),0)</f>
        <v>0.45588473565294979</v>
      </c>
      <c r="BG39" s="19">
        <f>VLOOKUP($AW39&amp;"_"&amp;$AY$34,データシート1!$A:$BS,MATCH($AY$31&amp;"_"&amp;BG$36,データシート1!$A$1:$BS$1,0),0)</f>
        <v>0.82152509584615008</v>
      </c>
      <c r="BH39" s="19">
        <f>VLOOKUP($AW39&amp;"_"&amp;$AY$34,データシート1!$A:$BS,MATCH($AY$31&amp;"_"&amp;BH$36,データシート1!$A$1:$BS$1,0),0)</f>
        <v>1.038909331518769</v>
      </c>
    </row>
    <row r="40" spans="2:64" ht="17.100000000000001" customHeight="1" thickBot="1">
      <c r="B40" s="366"/>
      <c r="C40" s="367"/>
      <c r="D40" s="369"/>
      <c r="E40" s="369"/>
      <c r="F40" s="369"/>
      <c r="G40" s="368"/>
      <c r="H40" s="368"/>
      <c r="I40" s="369"/>
      <c r="J40" s="370"/>
      <c r="K40" s="378"/>
      <c r="L40" s="389"/>
      <c r="M40" s="391"/>
      <c r="N40" s="382" t="s">
        <v>47</v>
      </c>
      <c r="O40" s="1026">
        <f>AC44</f>
        <v>12.113756948620042</v>
      </c>
      <c r="P40" s="502">
        <f t="shared" si="9"/>
        <v>9.5550154585099384E-2</v>
      </c>
      <c r="Q40" s="371"/>
      <c r="R40" s="15"/>
      <c r="S40" s="401" t="s">
        <v>78</v>
      </c>
      <c r="T40" s="378"/>
      <c r="U40" s="386" t="s">
        <v>78</v>
      </c>
      <c r="V40" s="387"/>
      <c r="W40" s="387"/>
      <c r="X40" s="1015">
        <f>VLOOKUP(年度マスタ!$K$4&amp;"_"&amp;X$33,データシート1!$A:$BS,MATCH("aa_"&amp;$S40,データシート1!$A$1:$BS$1,0),0)</f>
        <v>20.213187819163569</v>
      </c>
      <c r="Y40" s="1016">
        <f>VLOOKUP(年度マスタ!$K$4&amp;"_"&amp;Y$33,データシート1!$A:$BS,MATCH("aa_"&amp;$S40,データシート1!$A$1:$BS$1,0),0)</f>
        <v>17.361697585026068</v>
      </c>
      <c r="Z40" s="1016">
        <f>VLOOKUP(年度マスタ!$K$4&amp;"_"&amp;Z$33,データシート1!$A:$BS,MATCH("aa_"&amp;$S40,データシート1!$A$1:$BS$1,0),0)</f>
        <v>17.121196339263602</v>
      </c>
      <c r="AA40" s="1016">
        <f>VLOOKUP(年度マスタ!$K$4&amp;"_"&amp;AA$33,データシート1!$A:$BS,MATCH("aa_"&amp;$S40,データシート1!$A$1:$BS$1,0),0)</f>
        <v>20.588260720193126</v>
      </c>
      <c r="AB40" s="1016">
        <f>VLOOKUP(年度マスタ!$K$4&amp;"_"&amp;AB$33,データシート1!$A:$BS,MATCH("aa_"&amp;$S40,データシート1!$A$1:$BS$1,0),0)</f>
        <v>22.721597367281152</v>
      </c>
      <c r="AC40" s="1016">
        <f>VLOOKUP(年度マスタ!$K$4&amp;"_"&amp;AC$33,データシート1!$A:$BS,MATCH("aa_"&amp;$S40,データシート1!$A$1:$BS$1,0),0)</f>
        <v>22.116830086405812</v>
      </c>
      <c r="AD40" s="1016">
        <f>VLOOKUP(年度マスタ!$K$4&amp;"_"&amp;AD$33,データシート1!$A:$BS,MATCH("aa_"&amp;$S40,データシート1!$A$1:$BS$1,0),0)</f>
        <v>23.140477858903694</v>
      </c>
      <c r="AE40" s="1016">
        <f>VLOOKUP(年度マスタ!$K$4&amp;"_"&amp;AE$33,データシート1!$A:$BS,MATCH("aa_"&amp;$S40,データシート1!$A$1:$BS$1,0),0)</f>
        <v>21.1416032921477</v>
      </c>
      <c r="AF40" s="1016">
        <f>VLOOKUP(年度マスタ!$K$4&amp;"_"&amp;AF$33,データシート1!$A:$BS,MATCH("aa_"&amp;$S40,データシート1!$A$1:$BS$1,0),0)</f>
        <v>21.366670316241869</v>
      </c>
      <c r="AG40" s="1016">
        <f>VLOOKUP(年度マスタ!$K$4&amp;"_"&amp;AG$33,データシート1!$A:$BS,MATCH("aa_"&amp;$S40,データシート1!$A$1:$BS$1,0),0)</f>
        <v>20.903316630016164</v>
      </c>
      <c r="AH40" s="1016">
        <f>VLOOKUP(年度マスタ!$K$4&amp;"_"&amp;AH$33,データシート1!$A:$BS,MATCH("aa_"&amp;$S40,データシート1!$A$1:$BS$1,0),0)</f>
        <v>19.068064605290395</v>
      </c>
      <c r="AI40" s="1016">
        <f>VLOOKUP(年度マスタ!$K$4&amp;"_"&amp;AI$33,データシート1!$A:$BS,MATCH("aa_"&amp;$S40,データシート1!$A$1:$BS$1,0),0)</f>
        <v>19.230805113228286</v>
      </c>
      <c r="AJ40" s="1016">
        <f>VLOOKUP(年度マスタ!$K$4&amp;"_"&amp;AJ$33,データシート1!$A:$BS,MATCH("aa_"&amp;$S40,データシート1!$A$1:$BS$1,0),0)</f>
        <v>17.443856091490996</v>
      </c>
      <c r="AK40" s="1017">
        <f>VLOOKUP(年度マスタ!$K$4&amp;"_"&amp;AK$33,データシート1!$A:$BS,MATCH("aa_"&amp;$S40,データシート1!$A$1:$BS$1,0),0)</f>
        <v>16.363140007833238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0.68777411317372861</v>
      </c>
      <c r="P41" s="502">
        <f t="shared" si="9"/>
        <v>5.424982778845143E-3</v>
      </c>
      <c r="Q41" s="371"/>
      <c r="R41" s="15"/>
      <c r="S41" s="401" t="s">
        <v>1276</v>
      </c>
      <c r="T41" s="378"/>
      <c r="U41" s="286" t="s">
        <v>44</v>
      </c>
      <c r="V41" s="387"/>
      <c r="W41" s="387"/>
      <c r="X41" s="1015">
        <f>X42+X45+X46</f>
        <v>23.797068411617133</v>
      </c>
      <c r="Y41" s="1016">
        <f t="shared" ref="Y41:AH41" si="12">Y42+Y45+Y46</f>
        <v>23.591484505244473</v>
      </c>
      <c r="Z41" s="1016">
        <f t="shared" si="12"/>
        <v>23.946625923043822</v>
      </c>
      <c r="AA41" s="1016">
        <f t="shared" si="12"/>
        <v>23.63078994048762</v>
      </c>
      <c r="AB41" s="1016">
        <f t="shared" si="12"/>
        <v>23.423496523401436</v>
      </c>
      <c r="AC41" s="1016">
        <f t="shared" si="12"/>
        <v>23.332275100792327</v>
      </c>
      <c r="AD41" s="1016">
        <f t="shared" si="12"/>
        <v>22.787803870237724</v>
      </c>
      <c r="AE41" s="1016">
        <f t="shared" si="12"/>
        <v>22.572571435508664</v>
      </c>
      <c r="AF41" s="1016">
        <f t="shared" si="12"/>
        <v>23.304970811231531</v>
      </c>
      <c r="AG41" s="1016">
        <f t="shared" si="12"/>
        <v>22.956756425961402</v>
      </c>
      <c r="AH41" s="1016">
        <f t="shared" si="12"/>
        <v>22.77407154392257</v>
      </c>
      <c r="AI41" s="1016">
        <f>AI42+AI45+AI46</f>
        <v>21.481506284702057</v>
      </c>
      <c r="AJ41" s="1016">
        <f>AJ42+AJ45+AJ46</f>
        <v>20.651687016595936</v>
      </c>
      <c r="AK41" s="1017">
        <f>AK42+AK45+AK46</f>
        <v>20.893287145527289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0.87986009346047933</v>
      </c>
      <c r="P42" s="502">
        <f t="shared" si="9"/>
        <v>6.9401068801356342E-3</v>
      </c>
      <c r="Q42" s="371"/>
      <c r="R42" s="15"/>
      <c r="S42" s="401"/>
      <c r="T42" s="378"/>
      <c r="U42" s="389"/>
      <c r="V42" s="623" t="s">
        <v>45</v>
      </c>
      <c r="W42" s="379"/>
      <c r="X42" s="1018">
        <f>SUM(X43:X44)</f>
        <v>22.284860628951549</v>
      </c>
      <c r="Y42" s="1019">
        <f t="shared" ref="Y42:AK42" si="13">SUM(Y43:Y44)</f>
        <v>22.243676242425913</v>
      </c>
      <c r="Z42" s="1019">
        <f t="shared" si="13"/>
        <v>22.499171933854267</v>
      </c>
      <c r="AA42" s="1019">
        <f t="shared" si="13"/>
        <v>22.127276162614422</v>
      </c>
      <c r="AB42" s="1019">
        <f t="shared" si="13"/>
        <v>21.904041481503313</v>
      </c>
      <c r="AC42" s="1019">
        <f t="shared" si="13"/>
        <v>21.76464089415812</v>
      </c>
      <c r="AD42" s="1019">
        <f t="shared" si="13"/>
        <v>21.301632456550152</v>
      </c>
      <c r="AE42" s="1019">
        <f t="shared" si="13"/>
        <v>21.119825072399252</v>
      </c>
      <c r="AF42" s="1019">
        <f t="shared" si="13"/>
        <v>21.607785239736302</v>
      </c>
      <c r="AG42" s="1019">
        <f t="shared" si="13"/>
        <v>21.592631106652803</v>
      </c>
      <c r="AH42" s="1019">
        <f t="shared" si="13"/>
        <v>21.492065938464446</v>
      </c>
      <c r="AI42" s="1019">
        <f t="shared" si="13"/>
        <v>20.253446393651693</v>
      </c>
      <c r="AJ42" s="1019">
        <f t="shared" si="13"/>
        <v>19.327377039779989</v>
      </c>
      <c r="AK42" s="1020">
        <f t="shared" si="13"/>
        <v>19.615877314028186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1.1900255752315858</v>
      </c>
      <c r="P43" s="679">
        <f t="shared" si="9"/>
        <v>9.3866112846644964E-3</v>
      </c>
      <c r="Q43" s="371"/>
      <c r="R43" s="15"/>
      <c r="S43" s="401" t="s">
        <v>46</v>
      </c>
      <c r="T43" s="405"/>
      <c r="U43" s="389"/>
      <c r="V43" s="406"/>
      <c r="W43" s="390" t="s">
        <v>46</v>
      </c>
      <c r="X43" s="1018">
        <f>VLOOKUP(年度マスタ!$K$4&amp;"_"&amp;X$33,データシート1!$A:$BS,MATCH("aa_"&amp;$S43,データシート1!$A$1:$BS$1,0),0)</f>
        <v>10.078929090736853</v>
      </c>
      <c r="Y43" s="1019">
        <f>VLOOKUP(年度マスタ!$K$4&amp;"_"&amp;Y$33,データシート1!$A:$BS,MATCH("aa_"&amp;$S43,データシート1!$A$1:$BS$1,0),0)</f>
        <v>10.234915967383934</v>
      </c>
      <c r="Z43" s="1019">
        <f>VLOOKUP(年度マスタ!$K$4&amp;"_"&amp;Z$33,データシート1!$A:$BS,MATCH("aa_"&amp;$S43,データシート1!$A$1:$BS$1,0),0)</f>
        <v>10.177731371054394</v>
      </c>
      <c r="AA43" s="1019">
        <f>VLOOKUP(年度マスタ!$K$4&amp;"_"&amp;AA$33,データシート1!$A:$BS,MATCH("aa_"&amp;$S43,データシート1!$A$1:$BS$1,0),0)</f>
        <v>10.082730647831472</v>
      </c>
      <c r="AB43" s="1019">
        <f>VLOOKUP(年度マスタ!$K$4&amp;"_"&amp;AB$33,データシート1!$A:$BS,MATCH("aa_"&amp;$S43,データシート1!$A$1:$BS$1,0),0)</f>
        <v>9.9651484536398716</v>
      </c>
      <c r="AC43" s="1019">
        <f>VLOOKUP(年度マスタ!$K$4&amp;"_"&amp;AC$33,データシート1!$A:$BS,MATCH("aa_"&amp;$S43,データシート1!$A$1:$BS$1,0),0)</f>
        <v>9.6508839455380784</v>
      </c>
      <c r="AD43" s="1019">
        <f>VLOOKUP(年度マスタ!$K$4&amp;"_"&amp;AD$33,データシート1!$A:$BS,MATCH("aa_"&amp;$S43,データシート1!$A$1:$BS$1,0),0)</f>
        <v>9.1198494849586318</v>
      </c>
      <c r="AE43" s="1019">
        <f>VLOOKUP(年度マスタ!$K$4&amp;"_"&amp;AE$33,データシート1!$A:$BS,MATCH("aa_"&amp;$S43,データシート1!$A$1:$BS$1,0),0)</f>
        <v>9.0138872994778438</v>
      </c>
      <c r="AF43" s="1019">
        <f>VLOOKUP(年度マスタ!$K$4&amp;"_"&amp;AF$33,データシート1!$A:$BS,MATCH("aa_"&amp;$S43,データシート1!$A$1:$BS$1,0),0)</f>
        <v>8.9945430989146793</v>
      </c>
      <c r="AG43" s="1019">
        <f>VLOOKUP(年度マスタ!$K$4&amp;"_"&amp;AG$33,データシート1!$A:$BS,MATCH("aa_"&amp;$S43,データシート1!$A$1:$BS$1,0),0)</f>
        <v>8.8661716041434691</v>
      </c>
      <c r="AH43" s="1019">
        <f>VLOOKUP(年度マスタ!$K$4&amp;"_"&amp;AH$33,データシート1!$A:$BS,MATCH("aa_"&amp;$S43,データシート1!$A$1:$BS$1,0),0)</f>
        <v>8.6963133426515391</v>
      </c>
      <c r="AI43" s="1019">
        <f>VLOOKUP(年度マスタ!$K$4&amp;"_"&amp;AI$33,データシート1!$A:$BS,MATCH("aa_"&amp;$S43,データシート1!$A$1:$BS$1,0),0)</f>
        <v>8.4399707266063526</v>
      </c>
      <c r="AJ43" s="1019">
        <f>VLOOKUP(年度マスタ!$K$4&amp;"_"&amp;AJ$33,データシート1!$A:$BS,MATCH("aa_"&amp;$S43,データシート1!$A$1:$BS$1,0),0)</f>
        <v>7.3372318360482769</v>
      </c>
      <c r="AK43" s="1020">
        <f>VLOOKUP(年度マスタ!$K$4&amp;"_"&amp;AK$33,データシート1!$A:$BS,MATCH("aa_"&amp;$S43,データシート1!$A$1:$BS$1,0),0)</f>
        <v>7.0754169294254661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12.205931538214697</v>
      </c>
      <c r="Y44" s="1019">
        <f>VLOOKUP(年度マスタ!$K$4&amp;"_"&amp;Y$33,データシート1!$A:$BS,MATCH("aa_"&amp;$S44,データシート1!$A$1:$BS$1,0),0)</f>
        <v>12.008760275041977</v>
      </c>
      <c r="Z44" s="1019">
        <f>VLOOKUP(年度マスタ!$K$4&amp;"_"&amp;Z$33,データシート1!$A:$BS,MATCH("aa_"&amp;$S44,データシート1!$A$1:$BS$1,0),0)</f>
        <v>12.321440562799873</v>
      </c>
      <c r="AA44" s="1019">
        <f>VLOOKUP(年度マスタ!$K$4&amp;"_"&amp;AA$33,データシート1!$A:$BS,MATCH("aa_"&amp;$S44,データシート1!$A$1:$BS$1,0),0)</f>
        <v>12.044545514782948</v>
      </c>
      <c r="AB44" s="1019">
        <f>VLOOKUP(年度マスタ!$K$4&amp;"_"&amp;AB$33,データシート1!$A:$BS,MATCH("aa_"&amp;$S44,データシート1!$A$1:$BS$1,0),0)</f>
        <v>11.938893027863442</v>
      </c>
      <c r="AC44" s="1019">
        <f>VLOOKUP(年度マスタ!$K$4&amp;"_"&amp;AC$33,データシート1!$A:$BS,MATCH("aa_"&amp;$S44,データシート1!$A$1:$BS$1,0),0)</f>
        <v>12.113756948620042</v>
      </c>
      <c r="AD44" s="1019">
        <f>VLOOKUP(年度マスタ!$K$4&amp;"_"&amp;AD$33,データシート1!$A:$BS,MATCH("aa_"&amp;$S44,データシート1!$A$1:$BS$1,0),0)</f>
        <v>12.18178297159152</v>
      </c>
      <c r="AE44" s="1019">
        <f>VLOOKUP(年度マスタ!$K$4&amp;"_"&amp;AE$33,データシート1!$A:$BS,MATCH("aa_"&amp;$S44,データシート1!$A$1:$BS$1,0),0)</f>
        <v>12.105937772921408</v>
      </c>
      <c r="AF44" s="1019">
        <f>VLOOKUP(年度マスタ!$K$4&amp;"_"&amp;AF$33,データシート1!$A:$BS,MATCH("aa_"&amp;$S44,データシート1!$A$1:$BS$1,0),0)</f>
        <v>12.613242140821624</v>
      </c>
      <c r="AG44" s="1019">
        <f>VLOOKUP(年度マスタ!$K$4&amp;"_"&amp;AG$33,データシート1!$A:$BS,MATCH("aa_"&amp;$S44,データシート1!$A$1:$BS$1,0),0)</f>
        <v>12.726459502509334</v>
      </c>
      <c r="AH44" s="1019">
        <f>VLOOKUP(年度マスタ!$K$4&amp;"_"&amp;AH$33,データシート1!$A:$BS,MATCH("aa_"&amp;$S44,データシート1!$A$1:$BS$1,0),0)</f>
        <v>12.795752595812907</v>
      </c>
      <c r="AI44" s="1019">
        <f>VLOOKUP(年度マスタ!$K$4&amp;"_"&amp;AI$33,データシート1!$A:$BS,MATCH("aa_"&amp;$S44,データシート1!$A$1:$BS$1,0),0)</f>
        <v>11.813475667045342</v>
      </c>
      <c r="AJ44" s="1019">
        <f>VLOOKUP(年度マスタ!$K$4&amp;"_"&amp;AJ$33,データシート1!$A:$BS,MATCH("aa_"&amp;$S44,データシート1!$A$1:$BS$1,0),0)</f>
        <v>11.990145203731711</v>
      </c>
      <c r="AK44" s="1020">
        <f>VLOOKUP(年度マスタ!$K$4&amp;"_"&amp;AK$33,データシート1!$A:$BS,MATCH("aa_"&amp;$S44,データシート1!$A$1:$BS$1,0),0)</f>
        <v>12.540460384602719</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0.57502464473439951</v>
      </c>
      <c r="Y45" s="1019">
        <f>VLOOKUP(年度マスタ!$K$4&amp;"_"&amp;Y$33,データシート1!$A:$BS,MATCH("aa_"&amp;$S45,データシート1!$A$1:$BS$1,0),0)</f>
        <v>0.53984149551071237</v>
      </c>
      <c r="Z45" s="1019">
        <f>VLOOKUP(年度マスタ!$K$4&amp;"_"&amp;Z$33,データシート1!$A:$BS,MATCH("aa_"&amp;$S45,データシート1!$A$1:$BS$1,0),0)</f>
        <v>0.55645428816728026</v>
      </c>
      <c r="AA45" s="1019">
        <f>VLOOKUP(年度マスタ!$K$4&amp;"_"&amp;AA$33,データシート1!$A:$BS,MATCH("aa_"&amp;$S45,データシート1!$A$1:$BS$1,0),0)</f>
        <v>0.63560500593878932</v>
      </c>
      <c r="AB45" s="1019">
        <f>VLOOKUP(年度マスタ!$K$4&amp;"_"&amp;AB$33,データシート1!$A:$BS,MATCH("aa_"&amp;$S45,データシート1!$A$1:$BS$1,0),0)</f>
        <v>0.68195372869951543</v>
      </c>
      <c r="AC45" s="1019">
        <f>VLOOKUP(年度マスタ!$K$4&amp;"_"&amp;AC$33,データシート1!$A:$BS,MATCH("aa_"&amp;$S45,データシート1!$A$1:$BS$1,0),0)</f>
        <v>0.68777411317372861</v>
      </c>
      <c r="AD45" s="1019">
        <f>VLOOKUP(年度マスタ!$K$4&amp;"_"&amp;AD$33,データシート1!$A:$BS,MATCH("aa_"&amp;$S45,データシート1!$A$1:$BS$1,0),0)</f>
        <v>0.64734505912909146</v>
      </c>
      <c r="AE45" s="1019">
        <f>VLOOKUP(年度マスタ!$K$4&amp;"_"&amp;AE$33,データシート1!$A:$BS,MATCH("aa_"&amp;$S45,データシート1!$A$1:$BS$1,0),0)</f>
        <v>0.62390991453863398</v>
      </c>
      <c r="AF45" s="1019">
        <f>VLOOKUP(年度マスタ!$K$4&amp;"_"&amp;AF$33,データシート1!$A:$BS,MATCH("aa_"&amp;$S45,データシート1!$A$1:$BS$1,0),0)</f>
        <v>0.59846517198411631</v>
      </c>
      <c r="AG45" s="1019">
        <f>VLOOKUP(年度マスタ!$K$4&amp;"_"&amp;AG$33,データシート1!$A:$BS,MATCH("aa_"&amp;$S45,データシート1!$A$1:$BS$1,0),0)</f>
        <v>0.56908108966692683</v>
      </c>
      <c r="AH45" s="1019">
        <f>VLOOKUP(年度マスタ!$K$4&amp;"_"&amp;AH$33,データシート1!$A:$BS,MATCH("aa_"&amp;$S45,データシート1!$A$1:$BS$1,0),0)</f>
        <v>0.51825469952354386</v>
      </c>
      <c r="AI45" s="1019">
        <f>VLOOKUP(年度マスタ!$K$4&amp;"_"&amp;AI$33,データシート1!$A:$BS,MATCH("aa_"&amp;$S45,データシート1!$A$1:$BS$1,0),0)</f>
        <v>0.49533645669419457</v>
      </c>
      <c r="AJ45" s="1019">
        <f>VLOOKUP(年度マスタ!$K$4&amp;"_"&amp;AJ$33,データシート1!$A:$BS,MATCH("aa_"&amp;$S45,データシート1!$A$1:$BS$1,0),0)</f>
        <v>0.46321467178606784</v>
      </c>
      <c r="AK45" s="1020">
        <f>VLOOKUP(年度マスタ!$K$4&amp;"_"&amp;AK$33,データシート1!$A:$BS,MATCH("aa_"&amp;$S45,データシート1!$A$1:$BS$1,0),0)</f>
        <v>0.45588473565294979</v>
      </c>
      <c r="AL45" s="373"/>
      <c r="AW45" s="19" t="str">
        <f>AW48</f>
        <v>枝幸町</v>
      </c>
      <c r="AX45" s="407">
        <f t="shared" ref="AX45:BB45" si="15">AX48/$BC48</f>
        <v>0.536535310369611</v>
      </c>
      <c r="AY45" s="407">
        <f t="shared" si="15"/>
        <v>9.9412298955174824E-2</v>
      </c>
      <c r="AZ45" s="407">
        <f t="shared" si="15"/>
        <v>0.15555523950434641</v>
      </c>
      <c r="BA45" s="407">
        <f t="shared" si="15"/>
        <v>0.19862081998930128</v>
      </c>
      <c r="BB45" s="407">
        <f t="shared" si="15"/>
        <v>9.8763311815665486E-3</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0.93718313793118746</v>
      </c>
      <c r="Y46" s="1019">
        <f>VLOOKUP(年度マスタ!$K$4&amp;"_"&amp;Y$33,データシート1!$A:$BS,MATCH("aa_"&amp;$S46,データシート1!$A$1:$BS$1,0),0)</f>
        <v>0.80796676730784911</v>
      </c>
      <c r="Z46" s="1019">
        <f>VLOOKUP(年度マスタ!$K$4&amp;"_"&amp;Z$33,データシート1!$A:$BS,MATCH("aa_"&amp;$S46,データシート1!$A$1:$BS$1,0),0)</f>
        <v>0.89099970102227388</v>
      </c>
      <c r="AA46" s="1019">
        <f>VLOOKUP(年度マスタ!$K$4&amp;"_"&amp;AA$33,データシート1!$A:$BS,MATCH("aa_"&amp;$S46,データシート1!$A$1:$BS$1,0),0)</f>
        <v>0.86790877193440885</v>
      </c>
      <c r="AB46" s="1019">
        <f>VLOOKUP(年度マスタ!$K$4&amp;"_"&amp;AB$33,データシート1!$A:$BS,MATCH("aa_"&amp;$S46,データシート1!$A$1:$BS$1,0),0)</f>
        <v>0.83750131319860854</v>
      </c>
      <c r="AC46" s="1019">
        <f>VLOOKUP(年度マスタ!$K$4&amp;"_"&amp;AC$33,データシート1!$A:$BS,MATCH("aa_"&amp;$S46,データシート1!$A$1:$BS$1,0),0)</f>
        <v>0.87986009346047933</v>
      </c>
      <c r="AD46" s="1019">
        <f>VLOOKUP(年度マスタ!$K$4&amp;"_"&amp;AD$33,データシート1!$A:$BS,MATCH("aa_"&amp;$S46,データシート1!$A$1:$BS$1,0),0)</f>
        <v>0.83882635455848176</v>
      </c>
      <c r="AE46" s="1019">
        <f>VLOOKUP(年度マスタ!$K$4&amp;"_"&amp;AE$33,データシート1!$A:$BS,MATCH("aa_"&amp;$S46,データシート1!$A$1:$BS$1,0),0)</f>
        <v>0.82883644857078076</v>
      </c>
      <c r="AF46" s="1019">
        <f>VLOOKUP(年度マスタ!$K$4&amp;"_"&amp;AF$33,データシート1!$A:$BS,MATCH("aa_"&amp;$S46,データシート1!$A$1:$BS$1,0),0)</f>
        <v>1.0987203995111134</v>
      </c>
      <c r="AG46" s="1019">
        <f>VLOOKUP(年度マスタ!$K$4&amp;"_"&amp;AG$33,データシート1!$A:$BS,MATCH("aa_"&amp;$S46,データシート1!$A$1:$BS$1,0),0)</f>
        <v>0.79504422964167309</v>
      </c>
      <c r="AH46" s="1019">
        <f>VLOOKUP(年度マスタ!$K$4&amp;"_"&amp;AH$33,データシート1!$A:$BS,MATCH("aa_"&amp;$S46,データシート1!$A$1:$BS$1,0),0)</f>
        <v>0.76375090593457862</v>
      </c>
      <c r="AI46" s="1019">
        <f>VLOOKUP(年度マスタ!$K$4&amp;"_"&amp;AI$33,データシート1!$A:$BS,MATCH("aa_"&amp;$S46,データシート1!$A$1:$BS$1,0),0)</f>
        <v>0.73272343435617227</v>
      </c>
      <c r="AJ46" s="1019">
        <f>VLOOKUP(年度マスタ!$K$4&amp;"_"&amp;AJ$33,データシート1!$A:$BS,MATCH("aa_"&amp;$S46,データシート1!$A$1:$BS$1,0),0)</f>
        <v>0.86109530502987675</v>
      </c>
      <c r="AK46" s="1020">
        <f>VLOOKUP(年度マスタ!$K$4&amp;"_"&amp;AK$33,データシート1!$A:$BS,MATCH("aa_"&amp;$S46,データシート1!$A$1:$BS$1,0),0)</f>
        <v>0.82152509584615008</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1.1108450492491815</v>
      </c>
      <c r="Z47" s="1022">
        <f>VLOOKUP(年度マスタ!$K$4&amp;"_"&amp;Z$33,データシート1!$A:$BS,MATCH("aa_"&amp;$S47,データシート1!$A$1:$BS$1,0),0)</f>
        <v>1.1502639695506227</v>
      </c>
      <c r="AA47" s="1022">
        <f>VLOOKUP(年度マスタ!$K$4&amp;"_"&amp;AA$33,データシート1!$A:$BS,MATCH("aa_"&amp;$S47,データシート1!$A$1:$BS$1,0),0)</f>
        <v>1.1064396486712333</v>
      </c>
      <c r="AB47" s="1022">
        <f>VLOOKUP(年度マスタ!$K$4&amp;"_"&amp;AB$33,データシート1!$A:$BS,MATCH("aa_"&amp;$S47,データシート1!$A$1:$BS$1,0),0)</f>
        <v>1.0636322024829363</v>
      </c>
      <c r="AC47" s="1022">
        <f>VLOOKUP(年度マスタ!$K$4&amp;"_"&amp;AC$33,データシート1!$A:$BS,MATCH("aa_"&amp;$S47,データシート1!$A$1:$BS$1,0),0)</f>
        <v>1.1900255752315858</v>
      </c>
      <c r="AD47" s="1022">
        <f>VLOOKUP(年度マスタ!$K$4&amp;"_"&amp;AD$33,データシート1!$A:$BS,MATCH("aa_"&amp;$S47,データシート1!$A$1:$BS$1,0),0)</f>
        <v>1.1419820805084362</v>
      </c>
      <c r="AE47" s="1022">
        <f>VLOOKUP(年度マスタ!$K$4&amp;"_"&amp;AE$33,データシート1!$A:$BS,MATCH("aa_"&amp;$S47,データシート1!$A$1:$BS$1,0),0)</f>
        <v>1.2525887370561355</v>
      </c>
      <c r="AF47" s="1022">
        <f>VLOOKUP(年度マスタ!$K$4&amp;"_"&amp;AF$33,データシート1!$A:$BS,MATCH("aa_"&amp;$S47,データシート1!$A$1:$BS$1,0),0)</f>
        <v>1.1202761348752917</v>
      </c>
      <c r="AG47" s="1022">
        <f>VLOOKUP(年度マスタ!$K$4&amp;"_"&amp;AG$33,データシート1!$A:$BS,MATCH("aa_"&amp;$S47,データシート1!$A$1:$BS$1,0),0)</f>
        <v>1.1715810751458882</v>
      </c>
      <c r="AH47" s="1022">
        <f>VLOOKUP(年度マスタ!$K$4&amp;"_"&amp;AH$33,データシート1!$A:$BS,MATCH("aa_"&amp;$S47,データシート1!$A$1:$BS$1,0),0)</f>
        <v>1.1323593836897727</v>
      </c>
      <c r="AI47" s="1022">
        <f>VLOOKUP(年度マスタ!$K$4&amp;"_"&amp;AI$33,データシート1!$A:$BS,MATCH("aa_"&amp;$S47,データシート1!$A$1:$BS$1,0),0)</f>
        <v>1.2046779457988932</v>
      </c>
      <c r="AJ47" s="1022">
        <f>VLOOKUP(年度マスタ!$K$4&amp;"_"&amp;AJ$33,データシート1!$A:$BS,MATCH("aa_"&amp;$S47,データシート1!$A$1:$BS$1,0),0)</f>
        <v>1.146756618034203</v>
      </c>
      <c r="AK47" s="1023">
        <f>VLOOKUP(年度マスタ!$K$4&amp;"_"&amp;AK$33,データシート1!$A:$BS,MATCH("aa_"&amp;$S47,データシート1!$A$1:$BS$1,0),0)</f>
        <v>1.038909331518769</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1649</v>
      </c>
      <c r="AL48" s="411"/>
      <c r="AW48" s="19" t="str">
        <f>年度マスタ!J4</f>
        <v>枝幸町</v>
      </c>
      <c r="AX48" s="408">
        <f>SUM(AY39:BA39)</f>
        <v>56.439130116725501</v>
      </c>
      <c r="AY48" s="408">
        <f>BB39</f>
        <v>10.457361458780357</v>
      </c>
      <c r="AZ48" s="408">
        <f>BC39</f>
        <v>16.363140007833238</v>
      </c>
      <c r="BA48" s="408">
        <f>SUM(BD39:BG39)</f>
        <v>20.893287145527289</v>
      </c>
      <c r="BB48" s="408">
        <f>BH39</f>
        <v>1.038909331518769</v>
      </c>
      <c r="BC48" s="408">
        <f>SUM(AX48:BB48)</f>
        <v>105.19182806038515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105.19182806038515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56.439130116725501</v>
      </c>
      <c r="P52" s="501">
        <f t="shared" ref="P52:P64" si="18">O52/$O$51</f>
        <v>0.536535310369611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47.934159144860899</v>
      </c>
      <c r="P53" s="502">
        <f t="shared" si="18"/>
        <v>0.45568329811080377</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0.96705207073557498</v>
      </c>
      <c r="P54" s="502">
        <f t="shared" si="18"/>
        <v>9.1932243080749647E-3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7.5379189011290251</v>
      </c>
      <c r="P55" s="502">
        <f t="shared" si="18"/>
        <v>7.1658787950732244E-2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10.457361458780357</v>
      </c>
      <c r="P56" s="501">
        <f t="shared" si="18"/>
        <v>9.9412298955174824E-2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16.363140007833238</v>
      </c>
      <c r="P57" s="501">
        <f t="shared" si="18"/>
        <v>0.15555523950434641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20.893287145527289</v>
      </c>
      <c r="P58" s="501">
        <f t="shared" si="18"/>
        <v>0.19862081998930128</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19.615877314028186</v>
      </c>
      <c r="P59" s="502">
        <f t="shared" si="18"/>
        <v>0.18647719766565643</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7.0754169294254661</v>
      </c>
      <c r="P60" s="502">
        <f t="shared" si="18"/>
        <v>6.7262039836058732E-2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12.540460384602719</v>
      </c>
      <c r="P61" s="502">
        <f t="shared" si="18"/>
        <v>0.1192151578295977</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0.45588473565294979</v>
      </c>
      <c r="P62" s="502">
        <f t="shared" si="18"/>
        <v>4.3338417447337267E-3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0.82152509584615008</v>
      </c>
      <c r="P63" s="502">
        <f t="shared" si="18"/>
        <v>7.8097805789110854E-3</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1.038909331518769</v>
      </c>
      <c r="P64" s="679">
        <f t="shared" si="18"/>
        <v>9.8763311815665486E-3</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枝幸町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129.15029999999999</v>
      </c>
      <c r="AI7" s="88">
        <f>VLOOKUP(年度マスタ!$K$4&amp;"_"&amp;$AG7,データシート1!$A:$BS,MATCH("ab_"&amp;AI$2,データシート1!$A$1:$BS$1,0),0)</f>
        <v>487</v>
      </c>
      <c r="AJ7" s="88">
        <f>VLOOKUP(年度マスタ!$K$4&amp;"_"&amp;$AG7,データシート1!$A:$BS,MATCH("ab_"&amp;AJ$2,データシート1!$A$1:$BS$1,0),0)</f>
        <v>249</v>
      </c>
      <c r="AK7" s="88">
        <f>VLOOKUP(年度マスタ!$K$4&amp;"_"&amp;$AG7,データシート1!$A:$BS,MATCH("ab_"&amp;AK$2,データシート1!$A$1:$BS$1,0),0)</f>
        <v>2711</v>
      </c>
      <c r="AL7" s="88">
        <f>VLOOKUP(年度マスタ!$K$4&amp;"_"&amp;$AG7,データシート1!$A:$BS,MATCH("ab_"&amp;AL$2,データシート1!$A$1:$BS$1,0),0)</f>
        <v>4077</v>
      </c>
      <c r="AM7" s="88">
        <f>VLOOKUP(年度マスタ!$K$4&amp;"_"&amp;$AG7,データシート1!$A:$BS,MATCH("ab_"&amp;AM$2,データシート1!$A$1:$BS$1,0),0)</f>
        <v>5162</v>
      </c>
      <c r="AN7" s="88">
        <f>VLOOKUP(年度マスタ!$K$4&amp;"_"&amp;$AG7,データシート1!$A:$BS,MATCH("ab_"&amp;AN$2,データシート1!$A$1:$BS$1,0),0)</f>
        <v>2393</v>
      </c>
      <c r="AO7" s="88">
        <f>VLOOKUP(年度マスタ!$K$4&amp;"_"&amp;$AG7,データシート1!$A:$BS,MATCH("ab_"&amp;AO$2,データシート1!$A$1:$BS$1,0),0)</f>
        <v>9396</v>
      </c>
      <c r="AP7" s="88">
        <f>VLOOKUP(年度マスタ!$K$4&amp;"_"&amp;$AG7,データシート1!$A:$BS,MATCH("ab_"&amp;AP$2,データシート1!$A$1:$BS$1,0),0)</f>
        <v>177021</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108.6298</v>
      </c>
      <c r="AI8" s="88">
        <f>VLOOKUP(年度マスタ!$K$4&amp;"_"&amp;$AG8,データシート1!$A:$BS,MATCH("ab_"&amp;AI$2,データシート1!$A$1:$BS$1,0),0)</f>
        <v>488</v>
      </c>
      <c r="AJ8" s="88">
        <f>VLOOKUP(年度マスタ!$K$4&amp;"_"&amp;$AG8,データシート1!$A:$BS,MATCH("ab_"&amp;AJ$2,データシート1!$A$1:$BS$1,0),0)</f>
        <v>161</v>
      </c>
      <c r="AK8" s="88">
        <f>VLOOKUP(年度マスタ!$K$4&amp;"_"&amp;$AG8,データシート1!$A:$BS,MATCH("ab_"&amp;AK$2,データシート1!$A$1:$BS$1,0),0)</f>
        <v>2893</v>
      </c>
      <c r="AL8" s="88">
        <f>VLOOKUP(年度マスタ!$K$4&amp;"_"&amp;$AG8,データシート1!$A:$BS,MATCH("ab_"&amp;AL$2,データシート1!$A$1:$BS$1,0),0)</f>
        <v>4077</v>
      </c>
      <c r="AM8" s="88">
        <f>VLOOKUP(年度マスタ!$K$4&amp;"_"&amp;$AG8,データシート1!$A:$BS,MATCH("ab_"&amp;AM$2,データシート1!$A$1:$BS$1,0),0)</f>
        <v>5174</v>
      </c>
      <c r="AN8" s="88">
        <f>VLOOKUP(年度マスタ!$K$4&amp;"_"&amp;$AG8,データシート1!$A:$BS,MATCH("ab_"&amp;AN$2,データシート1!$A$1:$BS$1,0),0)</f>
        <v>2417</v>
      </c>
      <c r="AO8" s="88">
        <f>VLOOKUP(年度マスタ!$K$4&amp;"_"&amp;$AG8,データシート1!$A:$BS,MATCH("ab_"&amp;AO$2,データシート1!$A$1:$BS$1,0),0)</f>
        <v>9260</v>
      </c>
      <c r="AP8" s="88">
        <f>VLOOKUP(年度マスタ!$K$4&amp;"_"&amp;$AG8,データシート1!$A:$BS,MATCH("ab_"&amp;AP$2,データシート1!$A$1:$BS$1,0),0)</f>
        <v>148887</v>
      </c>
      <c r="AQ8" s="1073">
        <f>VLOOKUP(年度マスタ!$K$4&amp;"_"&amp;$AG8,データシート1!$A:$BS,MATCH("ab_"&amp;AQ$2,データシート1!$A$1:$BS$1,0),0)</f>
        <v>1.1108450492491815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128.62909999999999</v>
      </c>
      <c r="AI9" s="88">
        <f>VLOOKUP(年度マスタ!$K$4&amp;"_"&amp;$AG9,データシート1!$A:$BS,MATCH("ab_"&amp;AI$2,データシート1!$A$1:$BS$1,0),0)</f>
        <v>488</v>
      </c>
      <c r="AJ9" s="88">
        <f>VLOOKUP(年度マスタ!$K$4&amp;"_"&amp;$AG9,データシート1!$A:$BS,MATCH("ab_"&amp;AJ$2,データシート1!$A$1:$BS$1,0),0)</f>
        <v>161</v>
      </c>
      <c r="AK9" s="88">
        <f>VLOOKUP(年度マスタ!$K$4&amp;"_"&amp;$AG9,データシート1!$A:$BS,MATCH("ab_"&amp;AK$2,データシート1!$A$1:$BS$1,0),0)</f>
        <v>2893</v>
      </c>
      <c r="AL9" s="88">
        <f>VLOOKUP(年度マスタ!$K$4&amp;"_"&amp;$AG9,データシート1!$A:$BS,MATCH("ab_"&amp;AL$2,データシート1!$A$1:$BS$1,0),0)</f>
        <v>4089</v>
      </c>
      <c r="AM9" s="88">
        <f>VLOOKUP(年度マスタ!$K$4&amp;"_"&amp;$AG9,データシート1!$A:$BS,MATCH("ab_"&amp;AM$2,データシート1!$A$1:$BS$1,0),0)</f>
        <v>5169</v>
      </c>
      <c r="AN9" s="88">
        <f>VLOOKUP(年度マスタ!$K$4&amp;"_"&amp;$AG9,データシート1!$A:$BS,MATCH("ab_"&amp;AN$2,データシート1!$A$1:$BS$1,0),0)</f>
        <v>2418</v>
      </c>
      <c r="AO9" s="88">
        <f>VLOOKUP(年度マスタ!$K$4&amp;"_"&amp;$AG9,データシート1!$A:$BS,MATCH("ab_"&amp;AO$2,データシート1!$A$1:$BS$1,0),0)</f>
        <v>9146</v>
      </c>
      <c r="AP9" s="88">
        <f>VLOOKUP(年度マスタ!$K$4&amp;"_"&amp;$AG9,データシート1!$A:$BS,MATCH("ab_"&amp;AP$2,データシート1!$A$1:$BS$1,0),0)</f>
        <v>155594</v>
      </c>
      <c r="AQ9" s="1073">
        <f>VLOOKUP(年度マスタ!$K$4&amp;"_"&amp;$AG9,データシート1!$A:$BS,MATCH("ab_"&amp;AQ$2,データシート1!$A$1:$BS$1,0),0)</f>
        <v>1.1502639695506227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150.33340000000001</v>
      </c>
      <c r="AI10" s="88">
        <f>VLOOKUP(年度マスタ!$K$4&amp;"_"&amp;$AG10,データシート1!$A:$BS,MATCH("ab_"&amp;AI$2,データシート1!$A$1:$BS$1,0),0)</f>
        <v>488</v>
      </c>
      <c r="AJ10" s="88">
        <f>VLOOKUP(年度マスタ!$K$4&amp;"_"&amp;$AG10,データシート1!$A:$BS,MATCH("ab_"&amp;AJ$2,データシート1!$A$1:$BS$1,0),0)</f>
        <v>161</v>
      </c>
      <c r="AK10" s="88">
        <f>VLOOKUP(年度マスタ!$K$4&amp;"_"&amp;$AG10,データシート1!$A:$BS,MATCH("ab_"&amp;AK$2,データシート1!$A$1:$BS$1,0),0)</f>
        <v>2893</v>
      </c>
      <c r="AL10" s="88">
        <f>VLOOKUP(年度マスタ!$K$4&amp;"_"&amp;$AG10,データシート1!$A:$BS,MATCH("ab_"&amp;AL$2,データシート1!$A$1:$BS$1,0),0)</f>
        <v>4085</v>
      </c>
      <c r="AM10" s="88">
        <f>VLOOKUP(年度マスタ!$K$4&amp;"_"&amp;$AG10,データシート1!$A:$BS,MATCH("ab_"&amp;AM$2,データシート1!$A$1:$BS$1,0),0)</f>
        <v>5232</v>
      </c>
      <c r="AN10" s="88">
        <f>VLOOKUP(年度マスタ!$K$4&amp;"_"&amp;$AG10,データシート1!$A:$BS,MATCH("ab_"&amp;AN$2,データシート1!$A$1:$BS$1,0),0)</f>
        <v>2434</v>
      </c>
      <c r="AO10" s="88">
        <f>VLOOKUP(年度マスタ!$K$4&amp;"_"&amp;$AG10,データシート1!$A:$BS,MATCH("ab_"&amp;AO$2,データシート1!$A$1:$BS$1,0),0)</f>
        <v>9057</v>
      </c>
      <c r="AP10" s="88">
        <f>VLOOKUP(年度マスタ!$K$4&amp;"_"&amp;$AG10,データシート1!$A:$BS,MATCH("ab_"&amp;AP$2,データシート1!$A$1:$BS$1,0),0)</f>
        <v>151311</v>
      </c>
      <c r="AQ10" s="1073">
        <f>VLOOKUP(年度マスタ!$K$4&amp;"_"&amp;$AG10,データシート1!$A:$BS,MATCH("ab_"&amp;AQ$2,データシート1!$A$1:$BS$1,0),0)</f>
        <v>1.1064396486712333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139.7535</v>
      </c>
      <c r="AI11" s="88">
        <f>VLOOKUP(年度マスタ!$K$4&amp;"_"&amp;$AG11,データシート1!$A:$BS,MATCH("ab_"&amp;AI$2,データシート1!$A$1:$BS$1,0),0)</f>
        <v>488</v>
      </c>
      <c r="AJ11" s="88">
        <f>VLOOKUP(年度マスタ!$K$4&amp;"_"&amp;$AG11,データシート1!$A:$BS,MATCH("ab_"&amp;AJ$2,データシート1!$A$1:$BS$1,0),0)</f>
        <v>161</v>
      </c>
      <c r="AK11" s="88">
        <f>VLOOKUP(年度マスタ!$K$4&amp;"_"&amp;$AG11,データシート1!$A:$BS,MATCH("ab_"&amp;AK$2,データシート1!$A$1:$BS$1,0),0)</f>
        <v>2893</v>
      </c>
      <c r="AL11" s="88">
        <f>VLOOKUP(年度マスタ!$K$4&amp;"_"&amp;$AG11,データシート1!$A:$BS,MATCH("ab_"&amp;AL$2,データシート1!$A$1:$BS$1,0),0)</f>
        <v>4104</v>
      </c>
      <c r="AM11" s="88">
        <f>VLOOKUP(年度マスタ!$K$4&amp;"_"&amp;$AG11,データシート1!$A:$BS,MATCH("ab_"&amp;AM$2,データシート1!$A$1:$BS$1,0),0)</f>
        <v>5212</v>
      </c>
      <c r="AN11" s="88">
        <f>VLOOKUP(年度マスタ!$K$4&amp;"_"&amp;$AG11,データシート1!$A:$BS,MATCH("ab_"&amp;AN$2,データシート1!$A$1:$BS$1,0),0)</f>
        <v>2399</v>
      </c>
      <c r="AO11" s="88">
        <f>VLOOKUP(年度マスタ!$K$4&amp;"_"&amp;$AG11,データシート1!$A:$BS,MATCH("ab_"&amp;AO$2,データシート1!$A$1:$BS$1,0),0)</f>
        <v>8944</v>
      </c>
      <c r="AP11" s="88">
        <f>VLOOKUP(年度マスタ!$K$4&amp;"_"&amp;$AG11,データシート1!$A:$BS,MATCH("ab_"&amp;AP$2,データシート1!$A$1:$BS$1,0),0)</f>
        <v>142228</v>
      </c>
      <c r="AQ11" s="1073">
        <f>VLOOKUP(年度マスタ!$K$4&amp;"_"&amp;$AG11,データシート1!$A:$BS,MATCH("ab_"&amp;AQ$2,データシート1!$A$1:$BS$1,0),0)</f>
        <v>1.0636322024829363</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193.39410000000001</v>
      </c>
      <c r="AI12" s="88">
        <f>VLOOKUP(年度マスタ!$K$4&amp;"_"&amp;$AG12,データシート1!$A:$BS,MATCH("ab_"&amp;AI$2,データシート1!$A$1:$BS$1,0),0)</f>
        <v>488</v>
      </c>
      <c r="AJ12" s="88">
        <f>VLOOKUP(年度マスタ!$K$4&amp;"_"&amp;$AG12,データシート1!$A:$BS,MATCH("ab_"&amp;AJ$2,データシート1!$A$1:$BS$1,0),0)</f>
        <v>161</v>
      </c>
      <c r="AK12" s="88">
        <f>VLOOKUP(年度マスタ!$K$4&amp;"_"&amp;$AG12,データシート1!$A:$BS,MATCH("ab_"&amp;AK$2,データシート1!$A$1:$BS$1,0),0)</f>
        <v>2893</v>
      </c>
      <c r="AL12" s="88">
        <f>VLOOKUP(年度マスタ!$K$4&amp;"_"&amp;$AG12,データシート1!$A:$BS,MATCH("ab_"&amp;AL$2,データシート1!$A$1:$BS$1,0),0)</f>
        <v>4122</v>
      </c>
      <c r="AM12" s="88">
        <f>VLOOKUP(年度マスタ!$K$4&amp;"_"&amp;$AG12,データシート1!$A:$BS,MATCH("ab_"&amp;AM$2,データシート1!$A$1:$BS$1,0),0)</f>
        <v>5273</v>
      </c>
      <c r="AN12" s="88">
        <f>VLOOKUP(年度マスタ!$K$4&amp;"_"&amp;$AG12,データシート1!$A:$BS,MATCH("ab_"&amp;AN$2,データシート1!$A$1:$BS$1,0),0)</f>
        <v>2425</v>
      </c>
      <c r="AO12" s="88">
        <f>VLOOKUP(年度マスタ!$K$4&amp;"_"&amp;$AG12,データシート1!$A:$BS,MATCH("ab_"&amp;AO$2,データシート1!$A$1:$BS$1,0),0)</f>
        <v>8891</v>
      </c>
      <c r="AP12" s="88">
        <f>VLOOKUP(年度マスタ!$K$4&amp;"_"&amp;$AG12,データシート1!$A:$BS,MATCH("ab_"&amp;AP$2,データシート1!$A$1:$BS$1,0),0)</f>
        <v>145856</v>
      </c>
      <c r="AQ12" s="1073">
        <f>VLOOKUP(年度マスタ!$K$4&amp;"_"&amp;$AG12,データシート1!$A:$BS,MATCH("ab_"&amp;AQ$2,データシート1!$A$1:$BS$1,0),0)</f>
        <v>1.1900255752315858</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222.28960000000001</v>
      </c>
      <c r="AI13" s="88">
        <f>VLOOKUP(年度マスタ!$K$4&amp;"_"&amp;$AG13,データシート1!$A:$BS,MATCH("ab_"&amp;AI$2,データシート1!$A$1:$BS$1,0),0)</f>
        <v>409</v>
      </c>
      <c r="AJ13" s="88">
        <f>VLOOKUP(年度マスタ!$K$4&amp;"_"&amp;$AG13,データシート1!$A:$BS,MATCH("ab_"&amp;AJ$2,データシート1!$A$1:$BS$1,0),0)</f>
        <v>175</v>
      </c>
      <c r="AK13" s="88">
        <f>VLOOKUP(年度マスタ!$K$4&amp;"_"&amp;$AG13,データシート1!$A:$BS,MATCH("ab_"&amp;AK$2,データシート1!$A$1:$BS$1,0),0)</f>
        <v>2381</v>
      </c>
      <c r="AL13" s="88">
        <f>VLOOKUP(年度マスタ!$K$4&amp;"_"&amp;$AG13,データシート1!$A:$BS,MATCH("ab_"&amp;AL$2,データシート1!$A$1:$BS$1,0),0)</f>
        <v>4073</v>
      </c>
      <c r="AM13" s="88">
        <f>VLOOKUP(年度マスタ!$K$4&amp;"_"&amp;$AG13,データシート1!$A:$BS,MATCH("ab_"&amp;AM$2,データシート1!$A$1:$BS$1,0),0)</f>
        <v>5248</v>
      </c>
      <c r="AN13" s="88">
        <f>VLOOKUP(年度マスタ!$K$4&amp;"_"&amp;$AG13,データシート1!$A:$BS,MATCH("ab_"&amp;AN$2,データシート1!$A$1:$BS$1,0),0)</f>
        <v>2426</v>
      </c>
      <c r="AO13" s="88">
        <f>VLOOKUP(年度マスタ!$K$4&amp;"_"&amp;$AG13,データシート1!$A:$BS,MATCH("ab_"&amp;AO$2,データシート1!$A$1:$BS$1,0),0)</f>
        <v>8722</v>
      </c>
      <c r="AP13" s="88">
        <f>VLOOKUP(年度マスタ!$K$4&amp;"_"&amp;$AG13,データシート1!$A:$BS,MATCH("ab_"&amp;AP$2,データシート1!$A$1:$BS$1,0),0)</f>
        <v>139491</v>
      </c>
      <c r="AQ13" s="1073">
        <f>VLOOKUP(年度マスタ!$K$4&amp;"_"&amp;$AG13,データシート1!$A:$BS,MATCH("ab_"&amp;AQ$2,データシート1!$A$1:$BS$1,0),0)</f>
        <v>1.1419820805084362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185.3648</v>
      </c>
      <c r="AI14" s="88">
        <f>VLOOKUP(年度マスタ!$K$4&amp;"_"&amp;$AG14,データシート1!$A:$BS,MATCH("ab_"&amp;AI$2,データシート1!$A$1:$BS$1,0),0)</f>
        <v>409</v>
      </c>
      <c r="AJ14" s="88">
        <f>VLOOKUP(年度マスタ!$K$4&amp;"_"&amp;$AG14,データシート1!$A:$BS,MATCH("ab_"&amp;AJ$2,データシート1!$A$1:$BS$1,0),0)</f>
        <v>175</v>
      </c>
      <c r="AK14" s="88">
        <f>VLOOKUP(年度マスタ!$K$4&amp;"_"&amp;$AG14,データシート1!$A:$BS,MATCH("ab_"&amp;AK$2,データシート1!$A$1:$BS$1,0),0)</f>
        <v>2381</v>
      </c>
      <c r="AL14" s="88">
        <f>VLOOKUP(年度マスタ!$K$4&amp;"_"&amp;$AG14,データシート1!$A:$BS,MATCH("ab_"&amp;AL$2,データシート1!$A$1:$BS$1,0),0)</f>
        <v>4043</v>
      </c>
      <c r="AM14" s="88">
        <f>VLOOKUP(年度マスタ!$K$4&amp;"_"&amp;$AG14,データシート1!$A:$BS,MATCH("ab_"&amp;AM$2,データシート1!$A$1:$BS$1,0),0)</f>
        <v>5237</v>
      </c>
      <c r="AN14" s="88">
        <f>VLOOKUP(年度マスタ!$K$4&amp;"_"&amp;$AG14,データシート1!$A:$BS,MATCH("ab_"&amp;AN$2,データシート1!$A$1:$BS$1,0),0)</f>
        <v>2409</v>
      </c>
      <c r="AO14" s="88">
        <f>VLOOKUP(年度マスタ!$K$4&amp;"_"&amp;$AG14,データシート1!$A:$BS,MATCH("ab_"&amp;AO$2,データシート1!$A$1:$BS$1,0),0)</f>
        <v>8587</v>
      </c>
      <c r="AP14" s="88">
        <f>VLOOKUP(年度マスタ!$K$4&amp;"_"&amp;$AG14,データシート1!$A:$BS,MATCH("ab_"&amp;AP$2,データシート1!$A$1:$BS$1,0),0)</f>
        <v>141982</v>
      </c>
      <c r="AQ14" s="1073">
        <f>VLOOKUP(年度マスタ!$K$4&amp;"_"&amp;$AG14,データシート1!$A:$BS,MATCH("ab_"&amp;AQ$2,データシート1!$A$1:$BS$1,0),0)</f>
        <v>1.2525887370561355</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209.43209999999999</v>
      </c>
      <c r="AI15" s="88">
        <f>VLOOKUP(年度マスタ!$K$4&amp;"_"&amp;$AG15,データシート1!$A:$BS,MATCH("ab_"&amp;AI$2,データシート1!$A$1:$BS$1,0),0)</f>
        <v>409</v>
      </c>
      <c r="AJ15" s="88">
        <f>VLOOKUP(年度マスタ!$K$4&amp;"_"&amp;$AG15,データシート1!$A:$BS,MATCH("ab_"&amp;AJ$2,データシート1!$A$1:$BS$1,0),0)</f>
        <v>175</v>
      </c>
      <c r="AK15" s="88">
        <f>VLOOKUP(年度マスタ!$K$4&amp;"_"&amp;$AG15,データシート1!$A:$BS,MATCH("ab_"&amp;AK$2,データシート1!$A$1:$BS$1,0),0)</f>
        <v>2381</v>
      </c>
      <c r="AL15" s="88">
        <f>VLOOKUP(年度マスタ!$K$4&amp;"_"&amp;$AG15,データシート1!$A:$BS,MATCH("ab_"&amp;AL$2,データシート1!$A$1:$BS$1,0),0)</f>
        <v>4018</v>
      </c>
      <c r="AM15" s="88">
        <f>VLOOKUP(年度マスタ!$K$4&amp;"_"&amp;$AG15,データシート1!$A:$BS,MATCH("ab_"&amp;AM$2,データシート1!$A$1:$BS$1,0),0)</f>
        <v>5290</v>
      </c>
      <c r="AN15" s="88">
        <f>VLOOKUP(年度マスタ!$K$4&amp;"_"&amp;$AG15,データシート1!$A:$BS,MATCH("ab_"&amp;AN$2,データシート1!$A$1:$BS$1,0),0)</f>
        <v>2596</v>
      </c>
      <c r="AO15" s="88">
        <f>VLOOKUP(年度マスタ!$K$4&amp;"_"&amp;$AG15,データシート1!$A:$BS,MATCH("ab_"&amp;AO$2,データシート1!$A$1:$BS$1,0),0)</f>
        <v>8473</v>
      </c>
      <c r="AP15" s="88">
        <f>VLOOKUP(年度マスタ!$K$4&amp;"_"&amp;$AG15,データシート1!$A:$BS,MATCH("ab_"&amp;AP$2,データシート1!$A$1:$BS$1,0),0)</f>
        <v>187650.62900416789</v>
      </c>
      <c r="AQ15" s="1073">
        <f>VLOOKUP(年度マスタ!$K$4&amp;"_"&amp;$AG15,データシート1!$A:$BS,MATCH("ab_"&amp;AQ$2,データシート1!$A$1:$BS$1,0),0)</f>
        <v>1.1202761348752921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184.75899999999999</v>
      </c>
      <c r="AI16" s="88">
        <f>VLOOKUP(年度マスタ!$K$4&amp;"_"&amp;$AG16,データシート1!$A:$BS,MATCH("ab_"&amp;AI$2,データシート1!$A$1:$BS$1,0),0)</f>
        <v>409</v>
      </c>
      <c r="AJ16" s="88">
        <f>VLOOKUP(年度マスタ!$K$4&amp;"_"&amp;$AG16,データシート1!$A:$BS,MATCH("ab_"&amp;AJ$2,データシート1!$A$1:$BS$1,0),0)</f>
        <v>175</v>
      </c>
      <c r="AK16" s="88">
        <f>VLOOKUP(年度マスタ!$K$4&amp;"_"&amp;$AG16,データシート1!$A:$BS,MATCH("ab_"&amp;AK$2,データシート1!$A$1:$BS$1,0),0)</f>
        <v>2381</v>
      </c>
      <c r="AL16" s="88">
        <f>VLOOKUP(年度マスタ!$K$4&amp;"_"&amp;$AG16,データシート1!$A:$BS,MATCH("ab_"&amp;AL$2,データシート1!$A$1:$BS$1,0),0)</f>
        <v>4017</v>
      </c>
      <c r="AM16" s="88">
        <f>VLOOKUP(年度マスタ!$K$4&amp;"_"&amp;$AG16,データシート1!$A:$BS,MATCH("ab_"&amp;AM$2,データシート1!$A$1:$BS$1,0),0)</f>
        <v>5301</v>
      </c>
      <c r="AN16" s="88">
        <f>VLOOKUP(年度マスタ!$K$4&amp;"_"&amp;$AG16,データシート1!$A:$BS,MATCH("ab_"&amp;AN$2,データシート1!$A$1:$BS$1,0),0)</f>
        <v>2636</v>
      </c>
      <c r="AO16" s="88">
        <f>VLOOKUP(年度マスタ!$K$4&amp;"_"&amp;$AG16,データシート1!$A:$BS,MATCH("ab_"&amp;AO$2,データシート1!$A$1:$BS$1,0),0)</f>
        <v>8332</v>
      </c>
      <c r="AP16" s="88">
        <f>VLOOKUP(年度マスタ!$K$4&amp;"_"&amp;$AG16,データシート1!$A:$BS,MATCH("ab_"&amp;AP$2,データシート1!$A$1:$BS$1,0),0)</f>
        <v>138479.99999999991</v>
      </c>
      <c r="AQ16" s="1073">
        <f>VLOOKUP(年度マスタ!$K$4&amp;"_"&amp;$AG16,データシート1!$A:$BS,MATCH("ab_"&amp;AQ$2,データシート1!$A$1:$BS$1,0),0)</f>
        <v>1.1715810751458879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202.86259999999999</v>
      </c>
      <c r="AI17" s="187">
        <f>VLOOKUP(年度マスタ!$K$4&amp;"_"&amp;$AG17,データシート1!$A:$BS,MATCH("ab_"&amp;AI$2,データシート1!$A$1:$BS$1,0),0)</f>
        <v>409</v>
      </c>
      <c r="AJ17" s="187">
        <f>VLOOKUP(年度マスタ!$K$4&amp;"_"&amp;$AG17,データシート1!$A:$BS,MATCH("ab_"&amp;AJ$2,データシート1!$A$1:$BS$1,0),0)</f>
        <v>175</v>
      </c>
      <c r="AK17" s="187">
        <f>VLOOKUP(年度マスタ!$K$4&amp;"_"&amp;$AG17,データシート1!$A:$BS,MATCH("ab_"&amp;AK$2,データシート1!$A$1:$BS$1,0),0)</f>
        <v>2381</v>
      </c>
      <c r="AL17" s="187">
        <f>VLOOKUP(年度マスタ!$K$4&amp;"_"&amp;$AG17,データシート1!$A:$BS,MATCH("ab_"&amp;AL$2,データシート1!$A$1:$BS$1,0),0)</f>
        <v>3980</v>
      </c>
      <c r="AM17" s="187">
        <f>VLOOKUP(年度マスタ!$K$4&amp;"_"&amp;$AG17,データシート1!$A:$BS,MATCH("ab_"&amp;AM$2,データシート1!$A$1:$BS$1,0),0)</f>
        <v>5299</v>
      </c>
      <c r="AN17" s="187">
        <f>VLOOKUP(年度マスタ!$K$4&amp;"_"&amp;$AG17,データシート1!$A:$BS,MATCH("ab_"&amp;AN$2,データシート1!$A$1:$BS$1,0),0)</f>
        <v>2677</v>
      </c>
      <c r="AO17" s="187">
        <f>VLOOKUP(年度マスタ!$K$4&amp;"_"&amp;$AG17,データシート1!$A:$BS,MATCH("ab_"&amp;AO$2,データシート1!$A$1:$BS$1,0),0)</f>
        <v>8177</v>
      </c>
      <c r="AP17" s="187">
        <f>VLOOKUP(年度マスタ!$K$4&amp;"_"&amp;$AG17,データシート1!$A:$BS,MATCH("ab_"&amp;AP$2,データシート1!$A$1:$BS$1,0),0)</f>
        <v>132508</v>
      </c>
      <c r="AQ17" s="1074">
        <f>VLOOKUP(年度マスタ!$K$4&amp;"_"&amp;$AG17,データシート1!$A:$BS,MATCH("ab_"&amp;AQ$2,データシート1!$A$1:$BS$1,0),0)</f>
        <v>1.132359383689773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208.35550000000001</v>
      </c>
      <c r="AI18" s="88">
        <f>VLOOKUP(年度マスタ!$K$4&amp;"_"&amp;$AG18,データシート1!$A:$BS,MATCH("ab_"&amp;AI$2,データシート1!$A$1:$BS$1,0),0)</f>
        <v>409</v>
      </c>
      <c r="AJ18" s="88">
        <f>VLOOKUP(年度マスタ!$K$4&amp;"_"&amp;$AG18,データシート1!$A:$BS,MATCH("ab_"&amp;AJ$2,データシート1!$A$1:$BS$1,0),0)</f>
        <v>175</v>
      </c>
      <c r="AK18" s="88">
        <f>VLOOKUP(年度マスタ!$K$4&amp;"_"&amp;$AG18,データシート1!$A:$BS,MATCH("ab_"&amp;AK$2,データシート1!$A$1:$BS$1,0),0)</f>
        <v>2381</v>
      </c>
      <c r="AL18" s="88">
        <f>VLOOKUP(年度マスタ!$K$4&amp;"_"&amp;$AG18,データシート1!$A:$BS,MATCH("ab_"&amp;AL$2,データシート1!$A$1:$BS$1,0),0)</f>
        <v>3965</v>
      </c>
      <c r="AM18" s="88">
        <f>VLOOKUP(年度マスタ!$K$4&amp;"_"&amp;$AG18,データシート1!$A:$BS,MATCH("ab_"&amp;AM$2,データシート1!$A$1:$BS$1,0),0)</f>
        <v>5284</v>
      </c>
      <c r="AN18" s="88">
        <f>VLOOKUP(年度マスタ!$K$4&amp;"_"&amp;$AG18,データシート1!$A:$BS,MATCH("ab_"&amp;AN$2,データシート1!$A$1:$BS$1,0),0)</f>
        <v>2453</v>
      </c>
      <c r="AO18" s="88">
        <f>VLOOKUP(年度マスタ!$K$4&amp;"_"&amp;$AG18,データシート1!$A:$BS,MATCH("ab_"&amp;AO$2,データシート1!$A$1:$BS$1,0),0)</f>
        <v>8027</v>
      </c>
      <c r="AP18" s="88">
        <f>VLOOKUP(年度マスタ!$K$4&amp;"_"&amp;$AG18,データシート1!$A:$BS,MATCH("ab_"&amp;AP$2,データシート1!$A$1:$BS$1,0),0)</f>
        <v>129207</v>
      </c>
      <c r="AQ18" s="1073">
        <f>VLOOKUP(年度マスタ!$K$4&amp;"_"&amp;$AG18,データシート1!$A:$BS,MATCH("ab_"&amp;AQ$2,データシート1!$A$1:$BS$1,0),0)</f>
        <v>1.204677945798893</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168.86920000000001</v>
      </c>
      <c r="AI19" s="88">
        <f>VLOOKUP(年度マスタ!$K$4&amp;"_"&amp;$AG19,データシート1!$A:$BS,MATCH("ab_"&amp;AI$2,データシート1!$A$1:$BS$1,0),0)</f>
        <v>345</v>
      </c>
      <c r="AJ19" s="88">
        <f>VLOOKUP(年度マスタ!$K$4&amp;"_"&amp;$AG19,データシート1!$A:$BS,MATCH("ab_"&amp;AJ$2,データシート1!$A$1:$BS$1,0),0)</f>
        <v>170</v>
      </c>
      <c r="AK19" s="88">
        <f>VLOOKUP(年度マスタ!$K$4&amp;"_"&amp;$AG19,データシート1!$A:$BS,MATCH("ab_"&amp;AK$2,データシート1!$A$1:$BS$1,0),0)</f>
        <v>2320</v>
      </c>
      <c r="AL19" s="88">
        <f>VLOOKUP(年度マスタ!$K$4&amp;"_"&amp;$AG19,データシート1!$A:$BS,MATCH("ab_"&amp;AL$2,データシート1!$A$1:$BS$1,0),0)</f>
        <v>3924</v>
      </c>
      <c r="AM19" s="88">
        <f>VLOOKUP(年度マスタ!$K$4&amp;"_"&amp;$AG19,データシート1!$A:$BS,MATCH("ab_"&amp;AM$2,データシート1!$A$1:$BS$1,0),0)</f>
        <v>5243</v>
      </c>
      <c r="AN19" s="88">
        <f>VLOOKUP(年度マスタ!$K$4&amp;"_"&amp;$AG19,データシート1!$A:$BS,MATCH("ab_"&amp;AN$2,データシート1!$A$1:$BS$1,0),0)</f>
        <v>2705</v>
      </c>
      <c r="AO19" s="88">
        <f>VLOOKUP(年度マスタ!$K$4&amp;"_"&amp;$AG19,データシート1!$A:$BS,MATCH("ab_"&amp;AO$2,データシート1!$A$1:$BS$1,0),0)</f>
        <v>7856</v>
      </c>
      <c r="AP19" s="88">
        <f>VLOOKUP(年度マスタ!$K$4&amp;"_"&amp;$AG19,データシート1!$A:$BS,MATCH("ab_"&amp;AP$2,データシート1!$A$1:$BS$1,0),0)</f>
        <v>152636</v>
      </c>
      <c r="AQ19" s="1073">
        <f>VLOOKUP(年度マスタ!$K$4&amp;"_"&amp;$AG19,データシート1!$A:$BS,MATCH("ab_"&amp;AQ$2,データシート1!$A$1:$BS$1,0),0)</f>
        <v>1.146756618034203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229.2533</v>
      </c>
      <c r="AI20" s="88">
        <f>VLOOKUP(年度マスタ!$K$4&amp;"_"&amp;$AG20,データシート1!$A:$BS,MATCH("ab_"&amp;AI$2,データシート1!$A$1:$BS$1,0),0)</f>
        <v>345</v>
      </c>
      <c r="AJ20" s="88">
        <f>VLOOKUP(年度マスタ!$K$4&amp;"_"&amp;$AG20,データシート1!$A:$BS,MATCH("ab_"&amp;AJ$2,データシート1!$A$1:$BS$1,0),0)</f>
        <v>170</v>
      </c>
      <c r="AK20" s="88">
        <f>VLOOKUP(年度マスタ!$K$4&amp;"_"&amp;$AG20,データシート1!$A:$BS,MATCH("ab_"&amp;AK$2,データシート1!$A$1:$BS$1,0),0)</f>
        <v>2320</v>
      </c>
      <c r="AL20" s="88">
        <f>VLOOKUP(年度マスタ!$K$4&amp;"_"&amp;$AG20,データシート1!$A:$BS,MATCH("ab_"&amp;AL$2,データシート1!$A$1:$BS$1,0),0)</f>
        <v>3875</v>
      </c>
      <c r="AM20" s="88">
        <f>VLOOKUP(年度マスタ!$K$4&amp;"_"&amp;$AG20,データシート1!$A:$BS,MATCH("ab_"&amp;AM$2,データシート1!$A$1:$BS$1,0),0)</f>
        <v>5206</v>
      </c>
      <c r="AN20" s="88">
        <f>VLOOKUP(年度マスタ!$K$4&amp;"_"&amp;$AG20,データシート1!$A:$BS,MATCH("ab_"&amp;AN$2,データシート1!$A$1:$BS$1,0),0)</f>
        <v>2759</v>
      </c>
      <c r="AO20" s="88">
        <f>VLOOKUP(年度マスタ!$K$4&amp;"_"&amp;$AG20,データシート1!$A:$BS,MATCH("ab_"&amp;AO$2,データシート1!$A$1:$BS$1,0),0)</f>
        <v>7640</v>
      </c>
      <c r="AP20" s="88">
        <f>VLOOKUP(年度マスタ!$K$4&amp;"_"&amp;$AG20,データシート1!$A:$BS,MATCH("ab_"&amp;AP$2,データシート1!$A$1:$BS$1,0),0)</f>
        <v>141146</v>
      </c>
      <c r="AQ20" s="1073">
        <f>VLOOKUP(年度マスタ!$K$4&amp;"_"&amp;$AG20,データシート1!$A:$BS,MATCH("ab_"&amp;AQ$2,データシート1!$A$1:$BS$1,0),0)</f>
        <v>1.038909331518769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枝幸町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01514</v>
      </c>
      <c r="BF13" s="80" t="str">
        <f>年度マスタ!K4</f>
        <v>01514</v>
      </c>
      <c r="BG13" s="80" t="str">
        <f>年度マスタ!K4</f>
        <v>01514</v>
      </c>
      <c r="BH13" s="318" t="s">
        <v>108</v>
      </c>
      <c r="BI13" s="318" t="s">
        <v>108</v>
      </c>
      <c r="BJ13" s="318" t="s">
        <v>108</v>
      </c>
      <c r="BK13" s="318" t="str">
        <f>年度マスタ!K4</f>
        <v>01514</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枝幸町</v>
      </c>
      <c r="BF14" s="80" t="str">
        <f>AP2</f>
        <v>枝幸町</v>
      </c>
      <c r="BG14" s="80" t="str">
        <f>AP2</f>
        <v>枝幸町</v>
      </c>
      <c r="BH14" s="80" t="s">
        <v>118</v>
      </c>
      <c r="BI14" s="80" t="s">
        <v>118</v>
      </c>
      <c r="BJ14" s="80" t="s">
        <v>118</v>
      </c>
      <c r="BK14" s="80" t="str">
        <f>AP2</f>
        <v>枝幸町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54.932354626290142</v>
      </c>
      <c r="AG24" s="996">
        <f t="shared" ref="AG24:AP24" si="7">AG25+AG29</f>
        <v>65.817189368980905</v>
      </c>
      <c r="AH24" s="996">
        <f t="shared" si="7"/>
        <v>68.475605090982938</v>
      </c>
      <c r="AI24" s="996">
        <f t="shared" si="7"/>
        <v>80.139910058809576</v>
      </c>
      <c r="AJ24" s="996">
        <f t="shared" si="7"/>
        <v>80.151388390690286</v>
      </c>
      <c r="AK24" s="996">
        <f t="shared" si="7"/>
        <v>70.635504588488701</v>
      </c>
      <c r="AL24" s="996">
        <f t="shared" si="7"/>
        <v>77.825485302221296</v>
      </c>
      <c r="AM24" s="996">
        <f t="shared" si="7"/>
        <v>71.298846299179161</v>
      </c>
      <c r="AN24" s="996">
        <f t="shared" si="7"/>
        <v>73.106332803585616</v>
      </c>
      <c r="AO24" s="996">
        <f>AO25+AO29</f>
        <v>70.544567558881738</v>
      </c>
      <c r="AP24" s="997">
        <f t="shared" si="7"/>
        <v>55.876808875800954</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43.13684867994121</v>
      </c>
      <c r="AG25" s="998">
        <f>①CO2排出量の現状把握!AA35</f>
        <v>50.916149117535106</v>
      </c>
      <c r="AH25" s="998">
        <f>①CO2排出量の現状把握!AB35</f>
        <v>49.968560444312708</v>
      </c>
      <c r="AI25" s="998">
        <f>①CO2排出量の現状把握!AC35</f>
        <v>62.927916067260142</v>
      </c>
      <c r="AJ25" s="998">
        <f>①CO2排出量の現状把握!AD35</f>
        <v>65.250984369288147</v>
      </c>
      <c r="AK25" s="998">
        <f>①CO2排出量の現状把握!AE35</f>
        <v>56.218278328670365</v>
      </c>
      <c r="AL25" s="998">
        <f>①CO2排出量の現状把握!AF35</f>
        <v>65.464385803575809</v>
      </c>
      <c r="AM25" s="998">
        <f>①CO2排出量の現状把握!AG35</f>
        <v>58.904495807705921</v>
      </c>
      <c r="AN25" s="998">
        <f>①CO2排出量の現状把握!AH35</f>
        <v>60.650852428806665</v>
      </c>
      <c r="AO25" s="998">
        <f>①CO2排出量の現状把握!AI35</f>
        <v>59.370870668352069</v>
      </c>
      <c r="AP25" s="999">
        <f>①CO2排出量の現状把握!AJ35</f>
        <v>45.523311576847298</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32.976601715791084</v>
      </c>
      <c r="AG26" s="1000">
        <f>①CO2排出量の現状把握!AA36</f>
        <v>40.922781999272758</v>
      </c>
      <c r="AH26" s="1000">
        <f>①CO2排出量の現状把握!AB36</f>
        <v>39.704977735175341</v>
      </c>
      <c r="AI26" s="1000">
        <f>①CO2排出量の現状把握!AC36</f>
        <v>53.962252458725658</v>
      </c>
      <c r="AJ26" s="1000">
        <f>①CO2排出量の現状把握!AD36</f>
        <v>55.847275794800069</v>
      </c>
      <c r="AK26" s="1000">
        <f>①CO2排出量の現状把握!AE36</f>
        <v>46.44915735124939</v>
      </c>
      <c r="AL26" s="1000">
        <f>①CO2排出量の現状把握!AF36</f>
        <v>55.133871580603895</v>
      </c>
      <c r="AM26" s="1000">
        <f>①CO2排出量の現状把握!AG36</f>
        <v>49.430386021304287</v>
      </c>
      <c r="AN26" s="1000">
        <f>①CO2排出量の現状把握!AH36</f>
        <v>51.942546172979746</v>
      </c>
      <c r="AO26" s="1000">
        <f>①CO2排出量の現状把握!AI36</f>
        <v>50.714390289050854</v>
      </c>
      <c r="AP26" s="1001">
        <f>①CO2排出量の現状把握!AJ36</f>
        <v>36.259465271027707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1.0961375150299382</v>
      </c>
      <c r="AG27" s="1000">
        <f>①CO2排出量の現状把握!AA37</f>
        <v>1.535892547338414</v>
      </c>
      <c r="AH27" s="1000">
        <f>①CO2排出量の現状把握!AB37</f>
        <v>1.7302423567953866</v>
      </c>
      <c r="AI27" s="1000">
        <f>①CO2排出量の現状把握!AC37</f>
        <v>1.4300512096902638</v>
      </c>
      <c r="AJ27" s="1000">
        <f>①CO2排出量の現状把握!AD37</f>
        <v>1.379422736282478</v>
      </c>
      <c r="AK27" s="1000">
        <f>①CO2排出量の現状把握!AE37</f>
        <v>1.322723009255647</v>
      </c>
      <c r="AL27" s="1000">
        <f>①CO2排出量の現状把握!AF37</f>
        <v>1.2476955915519952</v>
      </c>
      <c r="AM27" s="1000">
        <f>①CO2排出量の現状把握!AG37</f>
        <v>1.2749580795806728</v>
      </c>
      <c r="AN27" s="1000">
        <f>①CO2排出量の現状把握!AH37</f>
        <v>1.1866406444475366</v>
      </c>
      <c r="AO27" s="1000">
        <f>①CO2排出量の現状把握!AI37</f>
        <v>1.1011151395074004</v>
      </c>
      <c r="AP27" s="1001">
        <f>①CO2排出量の現状把握!AJ37</f>
        <v>1.0039183801938671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9.0641094491201883</v>
      </c>
      <c r="AG28" s="1000">
        <f>①CO2排出量の現状把握!AA38</f>
        <v>8.4574745709239352</v>
      </c>
      <c r="AH28" s="1000">
        <f>①CO2排出量の現状把握!AB38</f>
        <v>8.5333403523419822</v>
      </c>
      <c r="AI28" s="1000">
        <f>①CO2排出量の現状把握!AC38</f>
        <v>7.5356123988442212</v>
      </c>
      <c r="AJ28" s="1000">
        <f>①CO2排出量の現状把握!AD38</f>
        <v>8.0242858382056035</v>
      </c>
      <c r="AK28" s="1000">
        <f>①CO2排出量の現状把握!AE38</f>
        <v>8.446397968165325</v>
      </c>
      <c r="AL28" s="1000">
        <f>①CO2排出量の現状把握!AF38</f>
        <v>9.0828186314199151</v>
      </c>
      <c r="AM28" s="1000">
        <f>①CO2排出量の現状把握!AG38</f>
        <v>8.1991517068209614</v>
      </c>
      <c r="AN28" s="1000">
        <f>①CO2排出量の現状把握!AH38</f>
        <v>7.5216656113793849</v>
      </c>
      <c r="AO28" s="1000">
        <f>①CO2排出量の現状把握!AI38</f>
        <v>7.5553652397938178</v>
      </c>
      <c r="AP28" s="1001">
        <f>①CO2排出量の現状把握!AJ38</f>
        <v>8.259927925625723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11.79550594634893</v>
      </c>
      <c r="AG29" s="1002">
        <f>①CO2排出量の現状把握!AA39</f>
        <v>14.901040251445796</v>
      </c>
      <c r="AH29" s="1002">
        <f>①CO2排出量の現状把握!AB39</f>
        <v>18.507044646670234</v>
      </c>
      <c r="AI29" s="1002">
        <f>①CO2排出量の現状把握!AC39</f>
        <v>17.211993991549438</v>
      </c>
      <c r="AJ29" s="1002">
        <f>①CO2排出量の現状把握!AD39</f>
        <v>14.900404021402142</v>
      </c>
      <c r="AK29" s="1002">
        <f>①CO2排出量の現状把握!AE39</f>
        <v>14.41722625981834</v>
      </c>
      <c r="AL29" s="1002">
        <f>①CO2排出量の現状把握!AF39</f>
        <v>12.361099498645485</v>
      </c>
      <c r="AM29" s="1002">
        <f>①CO2排出量の現状把握!AG39</f>
        <v>12.394350491473235</v>
      </c>
      <c r="AN29" s="1002">
        <f>①CO2排出量の現状把握!AH39</f>
        <v>12.455480374778947</v>
      </c>
      <c r="AO29" s="1002">
        <f>①CO2排出量の現状把握!AI39</f>
        <v>11.173696890529675</v>
      </c>
      <c r="AP29" s="1003">
        <f>①CO2排出量の現状把握!AJ39</f>
        <v>10.353497298953656</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枝幸町</v>
      </c>
      <c r="AF1" s="345"/>
      <c r="AG1" s="203"/>
      <c r="AH1" s="188"/>
      <c r="AI1" s="188"/>
      <c r="AJ1" s="188"/>
      <c r="AK1" s="188"/>
      <c r="AL1" s="189"/>
      <c r="AM1" s="189"/>
      <c r="AN1" s="189"/>
      <c r="AO1" s="189"/>
      <c r="AP1" s="189"/>
      <c r="AQ1" s="189"/>
      <c r="AR1" s="189"/>
      <c r="AS1" s="189"/>
      <c r="AT1" s="190"/>
    </row>
    <row r="2" spans="1:47" s="577" customFormat="1" ht="27.95" customHeight="1">
      <c r="A2" s="576"/>
      <c r="B2" s="576" t="s">
        <v>1646</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1650</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36.839999999999996</v>
      </c>
      <c r="K6" s="688">
        <f>VLOOKUP(年度マスタ!$K$4&amp;"_"&amp;K$5,データシート1!$A:$BS,MATCH("cb_"&amp;$G6,データシート1!$A$1:$BS$1,0),0)</f>
        <v>51.94</v>
      </c>
      <c r="L6" s="688">
        <f>VLOOKUP(年度マスタ!$K$4&amp;"_"&amp;L$5,データシート1!$A:$BS,MATCH("cb_"&amp;$G6,データシート1!$A$1:$BS$1,0),0)</f>
        <v>67.239999999999995</v>
      </c>
      <c r="M6" s="688">
        <f>VLOOKUP(年度マスタ!$K$4&amp;"_"&amp;M$5,データシート1!$A:$BS,MATCH("cb_"&amp;$G6,データシート1!$A$1:$BS$1,0),0)</f>
        <v>87.34</v>
      </c>
      <c r="N6" s="688">
        <f>VLOOKUP(年度マスタ!$K$4&amp;"_"&amp;N$5,データシート1!$A:$BS,MATCH("cb_"&amp;$G6,データシート1!$A$1:$BS$1,0),0)</f>
        <v>113.94</v>
      </c>
      <c r="O6" s="688">
        <f>VLOOKUP(年度マスタ!$K$4&amp;"_"&amp;O$5,データシート1!$A:$BS,MATCH("cb_"&amp;$G6,データシート1!$A$1:$BS$1,0),0)</f>
        <v>123.54</v>
      </c>
      <c r="P6" s="688">
        <f>VLOOKUP(年度マスタ!$K$4&amp;"_"&amp;P$5,データシート1!$A:$BS,MATCH("cb_"&amp;$G6,データシート1!$A$1:$BS$1,0),0)</f>
        <v>137.34</v>
      </c>
      <c r="Q6" s="688">
        <f>VLOOKUP(年度マスタ!$K$4&amp;"_"&amp;Q$5,データシート1!$A:$BS,MATCH("cb_"&amp;$G6,データシート1!$A$1:$BS$1,0),0)</f>
        <v>160.24</v>
      </c>
      <c r="R6" s="704">
        <f>VLOOKUP(年度マスタ!$K$4&amp;"_"&amp;R$5,データシート1!$A:$BS,MATCH("cb_"&amp;$G6,データシート1!$A$1:$BS$1,0),0)</f>
        <v>163.34</v>
      </c>
      <c r="S6" s="627"/>
      <c r="T6" s="226"/>
      <c r="U6" s="640"/>
      <c r="V6" s="231"/>
      <c r="W6" s="231"/>
      <c r="X6" s="231"/>
      <c r="Y6" s="232" t="s">
        <v>233</v>
      </c>
      <c r="Z6" s="734" t="s">
        <v>234</v>
      </c>
      <c r="AA6" s="734"/>
      <c r="AB6" s="734"/>
      <c r="AC6" s="735">
        <f>SUM(AC7:AC8)</f>
        <v>3501299</v>
      </c>
      <c r="AD6" s="735">
        <f>SUM(AD7:AD8)</f>
        <v>3792070.412</v>
      </c>
      <c r="AE6" s="736">
        <f>$AD6*3600/100000000</f>
        <v>136.51453483200001</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49.5</v>
      </c>
      <c r="K7" s="684">
        <f>VLOOKUP(年度マスタ!$K$4&amp;"_"&amp;K$5,データシート1!$A:$BS,MATCH("cb_"&amp;$G7,データシート1!$A$1:$BS$1,0),0)</f>
        <v>49.5</v>
      </c>
      <c r="L7" s="684">
        <f>VLOOKUP(年度マスタ!$K$4&amp;"_"&amp;L$5,データシート1!$A:$BS,MATCH("cb_"&amp;$G7,データシート1!$A$1:$BS$1,0),0)</f>
        <v>49.5</v>
      </c>
      <c r="M7" s="684">
        <f>VLOOKUP(年度マスタ!$K$4&amp;"_"&amp;M$5,データシート1!$A:$BS,MATCH("cb_"&amp;$G7,データシート1!$A$1:$BS$1,0),0)</f>
        <v>49.5</v>
      </c>
      <c r="N7" s="684">
        <f>VLOOKUP(年度マスタ!$K$4&amp;"_"&amp;N$5,データシート1!$A:$BS,MATCH("cb_"&amp;$G7,データシート1!$A$1:$BS$1,0),0)</f>
        <v>50</v>
      </c>
      <c r="O7" s="684">
        <f>VLOOKUP(年度マスタ!$K$4&amp;"_"&amp;O$5,データシート1!$A:$BS,MATCH("cb_"&amp;$G7,データシート1!$A$1:$BS$1,0),0)</f>
        <v>99</v>
      </c>
      <c r="P7" s="684">
        <f>VLOOKUP(年度マスタ!$K$4&amp;"_"&amp;P$5,データシート1!$A:$BS,MATCH("cb_"&amp;$G7,データシート1!$A$1:$BS$1,0),0)</f>
        <v>148.5</v>
      </c>
      <c r="Q7" s="684">
        <f>VLOOKUP(年度マスタ!$K$4&amp;"_"&amp;Q$5,データシート1!$A:$BS,MATCH("cb_"&amp;$G7,データシート1!$A$1:$BS$1,0),0)</f>
        <v>198</v>
      </c>
      <c r="R7" s="705">
        <f>VLOOKUP(年度マスタ!$K$4&amp;"_"&amp;R$5,データシート1!$A:$BS,MATCH("cb_"&amp;$G7,データシート1!$A$1:$BS$1,0),0)</f>
        <v>198</v>
      </c>
      <c r="S7" s="627"/>
      <c r="T7" s="226"/>
      <c r="U7" s="640"/>
      <c r="V7" s="231"/>
      <c r="W7" s="231"/>
      <c r="X7" s="231"/>
      <c r="Y7" s="232" t="s">
        <v>236</v>
      </c>
      <c r="Z7" s="248" t="s">
        <v>1368</v>
      </c>
      <c r="AA7" s="248"/>
      <c r="AB7" s="248"/>
      <c r="AC7" s="671">
        <f>VLOOKUP(年度マスタ!$K$4&amp;"_令和4年度",データシート3!A:AB,MATCH("ea_"&amp;$Y7&amp;"_設備",データシート3!$A$1:$AB$1,0),0)</f>
        <v>70758</v>
      </c>
      <c r="AD7" s="671">
        <f>VLOOKUP(年度マスタ!$K$4&amp;"_令和4年度",データシート3!A:AB,MATCH("ea_"&amp;$Y7&amp;"_年間発電",データシート3!$A$1:$AB$1,0),0)/10^3</f>
        <v>77012.23</v>
      </c>
      <c r="AE7" s="606">
        <f t="shared" ref="AE7:AE16" si="0">$AD7*3600/100000000</f>
        <v>2.7724402800000001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19.600000000000001</v>
      </c>
      <c r="N8" s="684">
        <f>VLOOKUP(年度マスタ!$K$4&amp;"_"&amp;N$5,データシート1!$A:$BS,MATCH("cb_"&amp;$G8,データシート1!$A$1:$BS$1,0),0)</f>
        <v>20</v>
      </c>
      <c r="O8" s="684">
        <f>VLOOKUP(年度マスタ!$K$4&amp;"_"&amp;O$5,データシート1!$A:$BS,MATCH("cb_"&amp;$G8,データシート1!$A$1:$BS$1,0),0)</f>
        <v>19.600000000000001</v>
      </c>
      <c r="P8" s="684">
        <f>VLOOKUP(年度マスタ!$K$4&amp;"_"&amp;P$5,データシート1!$A:$BS,MATCH("cb_"&amp;$G8,データシート1!$A$1:$BS$1,0),0)</f>
        <v>19.600000000000001</v>
      </c>
      <c r="Q8" s="684">
        <f>VLOOKUP(年度マスタ!$K$4&amp;"_"&amp;Q$5,データシート1!$A:$BS,MATCH("cb_"&amp;$G8,データシート1!$A$1:$BS$1,0),0)</f>
        <v>19.600000000000001</v>
      </c>
      <c r="R8" s="705">
        <f>VLOOKUP(年度マスタ!$K$4&amp;"_"&amp;R$5,データシート1!$A:$BS,MATCH("cb_"&amp;$G8,データシート1!$A$1:$BS$1,0),0)</f>
        <v>19.600000000000001</v>
      </c>
      <c r="S8" s="627"/>
      <c r="T8" s="226"/>
      <c r="U8" s="640"/>
      <c r="V8" s="231"/>
      <c r="W8" s="231"/>
      <c r="X8" s="231"/>
      <c r="Y8" s="232" t="s">
        <v>237</v>
      </c>
      <c r="Z8" s="222" t="s">
        <v>1369</v>
      </c>
      <c r="AA8" s="222"/>
      <c r="AB8" s="222"/>
      <c r="AC8" s="671">
        <f>VLOOKUP(年度マスタ!$K$4&amp;"_令和4年度",データシート3!A:AB,MATCH("ea_"&amp;$Y8&amp;"_設備",データシート3!$A$1:$AB$1,0),0)</f>
        <v>3430541</v>
      </c>
      <c r="AD8" s="671">
        <f>VLOOKUP(年度マスタ!$K$4&amp;"_令和4年度",データシート3!A:AB,MATCH("ea_"&amp;$Y8&amp;"_年間発電",データシート3!$A$1:$AB$1,0),0)/10^3</f>
        <v>3715058.182</v>
      </c>
      <c r="AE8" s="606">
        <f t="shared" si="0"/>
        <v>133.742094552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7190300</v>
      </c>
      <c r="AD9" s="737">
        <f>VLOOKUP(年度マスタ!$K$4&amp;"_令和4年度",データシート3!A:AB,MATCH("ea_"&amp;$Y9&amp;"_年間発電",データシート3!$A$1:$AB$1,0),0)/10^3</f>
        <v>22179261.022</v>
      </c>
      <c r="AE9" s="738">
        <f t="shared" si="0"/>
        <v>798.45339679199992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1048</v>
      </c>
      <c r="AD10" s="737">
        <f>SUM(AD11:AD12)</f>
        <v>5639.3360000000002</v>
      </c>
      <c r="AE10" s="738">
        <f t="shared" si="0"/>
        <v>0.20301609600000001</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1048</v>
      </c>
      <c r="AD11" s="671">
        <f>VLOOKUP(年度マスタ!$K$4&amp;"_令和4年度",データシート3!A:AB,MATCH("ea_"&amp;$Y11&amp;"_年間発電",データシート3!$A$1:$AB$1,0),0)/10^3</f>
        <v>5639.3360000000002</v>
      </c>
      <c r="AE11" s="606">
        <f t="shared" si="0"/>
        <v>0.20301609600000001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86.34</v>
      </c>
      <c r="K12" s="722">
        <f t="shared" ref="K12:Q12" si="1">SUM(K6:K11)</f>
        <v>101.44</v>
      </c>
      <c r="L12" s="722">
        <f t="shared" si="1"/>
        <v>116.74</v>
      </c>
      <c r="M12" s="722">
        <f t="shared" si="1"/>
        <v>156.44</v>
      </c>
      <c r="N12" s="722">
        <f t="shared" si="1"/>
        <v>183.94</v>
      </c>
      <c r="O12" s="722">
        <f t="shared" si="1"/>
        <v>242.14000000000001</v>
      </c>
      <c r="P12" s="722">
        <f t="shared" si="1"/>
        <v>305.44000000000005</v>
      </c>
      <c r="Q12" s="722">
        <f t="shared" si="1"/>
        <v>377.84000000000003</v>
      </c>
      <c r="R12" s="723">
        <f t="shared" ref="R12" si="2">SUM(R6:R11)</f>
        <v>380.94000000000005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63</v>
      </c>
      <c r="AD13" s="737">
        <f>SUM(AD14:AD16)</f>
        <v>385.58</v>
      </c>
      <c r="AE13" s="738">
        <f t="shared" si="0"/>
        <v>1.388088E-2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63</v>
      </c>
      <c r="AD16" s="671">
        <f>VLOOKUP(年度マスタ!$K$4&amp;"_令和4年度",データシート3!A:AB,MATCH("ea_"&amp;$Y16&amp;"_年間発電",データシート3!$A$1:$AB$1,0),0)/10^3</f>
        <v>385.58</v>
      </c>
      <c r="AE16" s="606">
        <f t="shared" si="0"/>
        <v>1.388088E-2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0.30984784999999998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4.3686456600000003</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44.21242079999999</v>
      </c>
      <c r="K19" s="682">
        <f>K6*別紙!$C5/100*別紙!$E5/10^3</f>
        <v>62.334232799999995</v>
      </c>
      <c r="L19" s="682">
        <f>L6*別紙!$C5/100*別紙!$E5/10^3</f>
        <v>80.696068799999992</v>
      </c>
      <c r="M19" s="682">
        <f>M6*別紙!$C5/100*別紙!$E5/10^3</f>
        <v>104.81848079999999</v>
      </c>
      <c r="N19" s="682">
        <f>N6*別紙!$C5/100*別紙!$E5/10^3</f>
        <v>136.7416728</v>
      </c>
      <c r="O19" s="682">
        <f>O6*別紙!$C5/100*別紙!$E5/10^3</f>
        <v>148.2628248</v>
      </c>
      <c r="P19" s="682">
        <f>P6*別紙!$C5/100*別紙!$E5/10^3</f>
        <v>164.82448080000003</v>
      </c>
      <c r="Q19" s="682">
        <f>Q6*別紙!$C5/100*別紙!$E5/10^3</f>
        <v>192.30722880000002</v>
      </c>
      <c r="R19" s="710">
        <f>R6*別紙!$C5/100*別紙!$E5/10^3</f>
        <v>196.02760079999999</v>
      </c>
      <c r="S19" s="631"/>
      <c r="T19" s="227"/>
      <c r="U19" s="647"/>
      <c r="W19" s="237"/>
      <c r="X19" s="237"/>
      <c r="Y19" s="209"/>
      <c r="Z19" s="699" t="s">
        <v>229</v>
      </c>
      <c r="AA19" s="748"/>
      <c r="AB19" s="749"/>
      <c r="AC19" s="750">
        <f>SUM($AC$6,$AC$9,$AC$10,$AC$13)</f>
        <v>10692710</v>
      </c>
      <c r="AD19" s="750">
        <f>SUM($AD$6,$AD$9,$AD$10,$AD$13)</f>
        <v>25977356.349999998</v>
      </c>
      <c r="AE19" s="751">
        <f>SUM($AE$6,$AE$9,$AE$10,$AE$13,$AE$17,$AE$18)</f>
        <v>939.8633221099999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65.476619999999983</v>
      </c>
      <c r="K20" s="684">
        <f>K7*別紙!$C6/100*別紙!$E6/10^3</f>
        <v>65.476619999999983</v>
      </c>
      <c r="L20" s="684">
        <f>L7*別紙!$C6/100*別紙!$E6/10^3</f>
        <v>65.476619999999983</v>
      </c>
      <c r="M20" s="684">
        <f>M7*別紙!$C6/100*別紙!$E6/10^3</f>
        <v>65.476619999999983</v>
      </c>
      <c r="N20" s="684">
        <f>N7*別紙!$C6/100*別紙!$E6/10^3</f>
        <v>66.138000000000005</v>
      </c>
      <c r="O20" s="684">
        <f>O7*別紙!$C6/100*別紙!$E6/10^3</f>
        <v>130.95323999999997</v>
      </c>
      <c r="P20" s="684">
        <f>P7*別紙!$C6/100*別紙!$E6/10^3</f>
        <v>196.42986000000002</v>
      </c>
      <c r="Q20" s="684">
        <f>Q7*別紙!$C6/100*別紙!$E6/10^3</f>
        <v>261.90647999999993</v>
      </c>
      <c r="R20" s="705">
        <f>R7*別紙!$C6/100*別紙!$E6/10^3</f>
        <v>261.90647999999993</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42.580607999999998</v>
      </c>
      <c r="N21" s="684">
        <f>N8*別紙!$C7/100*別紙!$E7/10^3</f>
        <v>43.449599999999997</v>
      </c>
      <c r="O21" s="684">
        <f>O8*別紙!$C7/100*別紙!$E7/10^3</f>
        <v>42.580607999999998</v>
      </c>
      <c r="P21" s="684">
        <f>P8*別紙!$C7/100*別紙!$E7/10^3</f>
        <v>42.580607999999998</v>
      </c>
      <c r="Q21" s="684">
        <f>Q8*別紙!$C7/100*別紙!$E7/10^3</f>
        <v>42.580607999999998</v>
      </c>
      <c r="R21" s="705">
        <f>R8*別紙!$C7/100*別紙!$E7/10^3</f>
        <v>42.580607999999998</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109.68904079999997</v>
      </c>
      <c r="K25" s="728">
        <f t="shared" si="3"/>
        <v>127.81085279999998</v>
      </c>
      <c r="L25" s="728">
        <f t="shared" si="3"/>
        <v>146.17268879999997</v>
      </c>
      <c r="M25" s="728">
        <f t="shared" si="3"/>
        <v>212.87570879999998</v>
      </c>
      <c r="N25" s="728">
        <f t="shared" si="3"/>
        <v>246.32927280000001</v>
      </c>
      <c r="O25" s="728">
        <f t="shared" si="3"/>
        <v>321.79667279999995</v>
      </c>
      <c r="P25" s="728">
        <f t="shared" si="3"/>
        <v>403.83494880000001</v>
      </c>
      <c r="Q25" s="728">
        <f t="shared" si="3"/>
        <v>496.79431679999993</v>
      </c>
      <c r="R25" s="729">
        <f t="shared" ref="R25" si="4">SUM(R19:R24)</f>
        <v>500.51468879999993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54771.835635843621</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49286.38739807927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52583.007093700027</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47960.596043330166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49052.973394567656</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49123.872600066257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44252.204778167841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49144.730908241239</v>
      </c>
      <c r="R26" s="726">
        <f>Q26</f>
        <v>49144.730908241239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2.0026540926851391E-3</v>
      </c>
      <c r="K27" s="951">
        <f t="shared" ref="K27:P27" si="5">K25/K26</f>
        <v>2.5932282633679268E-3</v>
      </c>
      <c r="L27" s="951">
        <f t="shared" si="5"/>
        <v>2.7798465108609762E-3</v>
      </c>
      <c r="M27" s="951">
        <f t="shared" si="5"/>
        <v>4.4385542791769454E-3</v>
      </c>
      <c r="N27" s="951">
        <f t="shared" si="5"/>
        <v>5.0216991092181095E-3</v>
      </c>
      <c r="O27" s="951">
        <f t="shared" si="5"/>
        <v>6.5507187395393972E-3</v>
      </c>
      <c r="P27" s="951">
        <f t="shared" si="5"/>
        <v>9.1257588367491919E-3</v>
      </c>
      <c r="Q27" s="951">
        <f>Q25/Q26</f>
        <v>1.0108801241125341E-2</v>
      </c>
      <c r="R27" s="952">
        <f>R25/R26</f>
        <v>1.0184503598860219E-2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1.0184503598860219E-2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528.58884095840619</v>
      </c>
      <c r="AA52" s="209"/>
      <c r="AB52" s="755" t="s">
        <v>232</v>
      </c>
      <c r="AC52" s="756">
        <f>$AD6</f>
        <v>3792070.412</v>
      </c>
      <c r="AD52" s="757">
        <f>R19+R20</f>
        <v>457.93408079999995</v>
      </c>
      <c r="AE52" s="758">
        <f t="shared" ref="AE52:AE54" si="6">IFERROR(AD52/AC52,"-")</f>
        <v>1.2076096460415618E-4</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25928211.619091757</v>
      </c>
      <c r="Z53" s="1142"/>
      <c r="AA53" s="209"/>
      <c r="AB53" s="755" t="s">
        <v>222</v>
      </c>
      <c r="AC53" s="756">
        <f>$AD9</f>
        <v>22179261.022</v>
      </c>
      <c r="AD53" s="757">
        <f>R21</f>
        <v>42.580607999999998</v>
      </c>
      <c r="AE53" s="758">
        <f t="shared" si="6"/>
        <v>1.9198388962447191E-6</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5639.3360000000002</v>
      </c>
      <c r="AD54" s="756">
        <f>R22</f>
        <v>0</v>
      </c>
      <c r="AE54" s="758">
        <f t="shared" si="6"/>
        <v>0</v>
      </c>
      <c r="AF54" s="523"/>
      <c r="AG54" s="47"/>
      <c r="AH54" s="468"/>
      <c r="AI54" s="490" t="s">
        <v>1284</v>
      </c>
      <c r="AJ54" s="491">
        <f>VLOOKUP(年度マスタ!$K$4&amp;"_"&amp;AJ$53,データシート1!$A$1:$BS$996,MATCH("ca_太陽光発電（10kW未満）",データシート1!$A$1:$BS$1,0),0)</f>
        <v>8</v>
      </c>
      <c r="AK54" s="491">
        <f>VLOOKUP(年度マスタ!$K$4&amp;"_"&amp;AK$53,データシート1!$A$1:$BS$996,MATCH("ca_太陽光発電（10kW未満）",データシート1!$A$1:$BS$1,0),0)</f>
        <v>10</v>
      </c>
      <c r="AL54" s="491">
        <f>VLOOKUP(年度マスタ!$K$4&amp;"_"&amp;AL$53,データシート1!$A$1:$BS$996,MATCH("ca_太陽光発電（10kW未満）",データシート1!$A$1:$BS$1,0),0)</f>
        <v>12</v>
      </c>
      <c r="AM54" s="491">
        <f>VLOOKUP(年度マスタ!$K$4&amp;"_"&amp;AM$53,データシート1!$A$1:$BS$996,MATCH("ca_太陽光発電（10kW未満）",データシート1!$A$1:$BS$1,0),0)</f>
        <v>15</v>
      </c>
      <c r="AN54" s="491">
        <f>VLOOKUP(年度マスタ!$K$4&amp;"_"&amp;AN$53,データシート1!$A$1:$BS$996,MATCH("ca_太陽光発電（10kW未満）",データシート1!$A$1:$BS$1,0),0)</f>
        <v>19</v>
      </c>
      <c r="AO54" s="201">
        <f>VLOOKUP(年度マスタ!$K$4&amp;"_"&amp;AO$53,データシート1!$A$1:$BS$996,MATCH("ca_太陽光発電（10kW未満）",データシート1!$A$1:$BS$1,0),0)</f>
        <v>20</v>
      </c>
      <c r="AP54" s="201">
        <f>VLOOKUP(年度マスタ!$K$4&amp;"_"&amp;AP$53,データシート1!$A$1:$BS$996,MATCH("ca_太陽光発電（10kW未満）",データシート1!$A$1:$BS$1,0),0)</f>
        <v>22</v>
      </c>
      <c r="AQ54" s="201">
        <f>VLOOKUP(年度マスタ!$K$4&amp;"_"&amp;AQ$53,データシート1!$A$1:$BS$996,MATCH("ca_太陽光発電（10kW未満）",データシート1!$A$1:$BS$1,0),0)</f>
        <v>25</v>
      </c>
      <c r="AR54" s="201">
        <f>VLOOKUP(年度マスタ!$K$4&amp;"_"&amp;AR$53,データシート1!$A$1:$BS$996,MATCH("ca_太陽光発電（10kW未満）",データシート1!$A$1:$BS$1,0),0)</f>
        <v>26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385.58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枝幸町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枝幸町</v>
      </c>
      <c r="AZ12" s="25" t="str">
        <f>年度マスタ!$K4</f>
        <v>01514</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01586</v>
      </c>
      <c r="AY21" s="20" t="str">
        <f>IF(IFERROR(比較地域マスタ!$Z6,"")=0,"",IFERROR(比較地域マスタ!$Z6,""))</f>
        <v>むかわ町</v>
      </c>
      <c r="BB21" s="122" t="str">
        <f t="shared" ref="BB21:BC68" si="0">AX21</f>
        <v>01586</v>
      </c>
      <c r="BC21" s="123" t="str">
        <f t="shared" si="0"/>
        <v>むかわ町</v>
      </c>
      <c r="BD21" s="40">
        <f>SUM(BE21,BI21:BK21,BQ21)</f>
        <v>87.727424083506762</v>
      </c>
      <c r="BE21" s="40">
        <f>SUM(BF21:BH21)</f>
        <v>35.883447892604465</v>
      </c>
      <c r="BF21" s="40">
        <f>VLOOKUP($AX21&amp;"_"&amp;$BC$14,データシート1!$A:$BS,MATCH($BC$12&amp;"_"&amp;BF$20,データシート1!$A$1:$BS$1,0),0)</f>
        <v>5.724736857422819</v>
      </c>
      <c r="BG21" s="40">
        <f>VLOOKUP($AX21&amp;"_"&amp;$BC$14,データシート1!$A:$BS,MATCH($BC$12&amp;"_"&amp;BG$20,データシート1!$A$1:$BS$1,0),0)</f>
        <v>1.4433145408004582</v>
      </c>
      <c r="BH21" s="40">
        <f>VLOOKUP($AX21&amp;"_"&amp;$BC$14,データシート1!$A:$BS,MATCH($BC$12&amp;"_"&amp;BH$20,データシート1!$A$1:$BS$1,0),0)</f>
        <v>28.715396494381192</v>
      </c>
      <c r="BI21" s="40">
        <f>VLOOKUP($AX21&amp;"_"&amp;$BC$14,データシート1!$A:$BS,MATCH($BC$12&amp;"_"&amp;BI$20,データシート1!$A$1:$BS$1,0),0)</f>
        <v>9.7108664321220495</v>
      </c>
      <c r="BJ21" s="40">
        <f>VLOOKUP($AX21&amp;"_"&amp;$BC$14,データシート1!$A:$BS,MATCH($BC$12&amp;"_"&amp;BJ$20,データシート1!$A$1:$BS$1,0),0)</f>
        <v>18.061770463743102</v>
      </c>
      <c r="BK21" s="40">
        <f t="shared" ref="BK21:BK68" si="1">SUM(BL21,BO21:BP21)</f>
        <v>23.302480415156797</v>
      </c>
      <c r="BL21" s="40">
        <f t="shared" ref="BL21:BL67" si="2">SUM(BM21:BN21)</f>
        <v>22.846459250239096</v>
      </c>
      <c r="BM21" s="40">
        <f>VLOOKUP($AX21&amp;"_"&amp;$BC$14,データシート1!$A:$BS,MATCH($BC$12&amp;"_"&amp;BM$20,データシート1!$A$1:$BS$1,0),0)</f>
        <v>8.0061612309807728</v>
      </c>
      <c r="BN21" s="40">
        <f>VLOOKUP($AX21&amp;"_"&amp;$BC$14,データシート1!$A:$BS,MATCH($BC$12&amp;"_"&amp;BN$20,データシート1!$A$1:$BS$1,0),0)</f>
        <v>14.840298019258324</v>
      </c>
      <c r="BO21" s="40">
        <f>VLOOKUP($AX21&amp;"_"&amp;$BC$14,データシート1!$A:$BS,MATCH($BC$12&amp;"_"&amp;BO$20,データシート1!$A$1:$BS$1,0),0)</f>
        <v>0.45602116491769967</v>
      </c>
      <c r="BP21" s="40">
        <f>VLOOKUP($AX21&amp;"_"&amp;$BC$14,データシート1!$A:$BS,MATCH($BC$12&amp;"_"&amp;BP$20,データシート1!$A$1:$BS$1,0),0)</f>
        <v>0</v>
      </c>
      <c r="BQ21" s="40">
        <f>VLOOKUP($AX21&amp;"_"&amp;$BC$14,データシート1!$A:$BS,MATCH($BC$12&amp;"_"&amp;BQ$20,データシート1!$A$1:$BS$1,0),0)</f>
        <v>0.7688588798803484</v>
      </c>
      <c r="BR21" s="41">
        <f t="shared" ref="BR21:BR68" si="3">BD21</f>
        <v>87.727424083506762</v>
      </c>
      <c r="BT21" s="124" t="str">
        <f t="shared" ref="BT21:BT68" si="4">AY21</f>
        <v>むかわ町</v>
      </c>
      <c r="BU21" s="40">
        <f>BD21</f>
        <v>87.727424083506762</v>
      </c>
      <c r="BV21" s="70">
        <f>BE21/$BR21</f>
        <v>0.40903341534851645</v>
      </c>
      <c r="BW21" s="70">
        <f t="shared" ref="BW21:CH42" si="5">BF21/$BR21</f>
        <v>6.5255955218444642E-2</v>
      </c>
      <c r="BX21" s="70">
        <f t="shared" si="5"/>
        <v>1.6452261717232037E-2</v>
      </c>
      <c r="BY21" s="70">
        <f t="shared" si="5"/>
        <v>0.3273251984128398</v>
      </c>
      <c r="BZ21" s="70">
        <f t="shared" si="5"/>
        <v>0.11069362327199285</v>
      </c>
      <c r="CA21" s="70">
        <f t="shared" si="5"/>
        <v>0.20588511121163552</v>
      </c>
      <c r="CB21" s="70">
        <f t="shared" si="5"/>
        <v>0.26562367080304816</v>
      </c>
      <c r="CC21" s="70">
        <f t="shared" si="5"/>
        <v>0.26042551105218598</v>
      </c>
      <c r="CD21" s="70">
        <f t="shared" si="5"/>
        <v>9.1261784038703761E-2</v>
      </c>
      <c r="CE21" s="70">
        <f t="shared" si="5"/>
        <v>0.16916372701348223</v>
      </c>
      <c r="CF21" s="70">
        <f t="shared" si="5"/>
        <v>5.1981597508621502E-3</v>
      </c>
      <c r="CG21" s="70">
        <f t="shared" si="5"/>
        <v>0</v>
      </c>
      <c r="CH21" s="70">
        <f>BQ21/$BR21</f>
        <v>8.7641793648070669E-3</v>
      </c>
      <c r="CI21" s="125">
        <f t="shared" ref="CI21:CI68" si="6">BR21/$BR21</f>
        <v>1</v>
      </c>
      <c r="CK21" s="126" t="str">
        <f t="shared" ref="CK21:CK68" si="7">AY21</f>
        <v>むかわ町</v>
      </c>
      <c r="CL21" s="127">
        <f>CN21+CP21+CR21</f>
        <v>35.883447892604465</v>
      </c>
      <c r="CM21" s="71">
        <f>IF(IF(CL21=0,0,CW21/CL21)&gt;1,1,IF(CL21=0,0,CW21/CL21))</f>
        <v>0</v>
      </c>
      <c r="CN21" s="72">
        <f>BF21</f>
        <v>5.724736857422819</v>
      </c>
      <c r="CO21" s="71">
        <f>IF(IF(CN21=0,0,CX21/CN21)&gt;1,1,IF(CN21=0,0,CX21/CN21))</f>
        <v>0</v>
      </c>
      <c r="CP21" s="72">
        <f t="shared" ref="CP21:CP68" si="8">BG21</f>
        <v>1.4433145408004582</v>
      </c>
      <c r="CQ21" s="71">
        <f>IF(IF(CP21=0,0,CY21/CP21)&gt;1,1,IF(CP21=0,0,CY21/CP21))</f>
        <v>0</v>
      </c>
      <c r="CR21" s="72">
        <f t="shared" ref="CR21:CR68" si="9">BH21</f>
        <v>28.715396494381192</v>
      </c>
      <c r="CS21" s="71">
        <f>IF(IF(CR21=0,0,CZ21/CR21)&gt;1,1,IF(CR21=0,0,CZ21/CR21))</f>
        <v>0</v>
      </c>
      <c r="CT21" s="72">
        <f t="shared" ref="CT21:CT68" si="10">BI21</f>
        <v>9.7108664321220495</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01514</v>
      </c>
      <c r="AY22" s="20" t="str">
        <f>IF(IFERROR(比較地域マスタ!$Z7,"")=0,"",IFERROR(比較地域マスタ!$Z7,""))</f>
        <v>枝幸町</v>
      </c>
      <c r="BB22" s="122" t="str">
        <f t="shared" si="0"/>
        <v>01514</v>
      </c>
      <c r="BC22" s="123" t="str">
        <f t="shared" si="0"/>
        <v>枝幸町</v>
      </c>
      <c r="BD22" s="40">
        <f t="shared" ref="BD22:BD68" si="14">SUM(BE22,BI22:BK22,BQ22)</f>
        <v>95.119108601922079</v>
      </c>
      <c r="BE22" s="40">
        <f t="shared" ref="BE22:BE67" si="15">SUM(BF22:BH22)</f>
        <v>45.523311576847298</v>
      </c>
      <c r="BF22" s="40">
        <f>VLOOKUP($AX22&amp;"_"&amp;$BC$14,データシート1!$A:$BS,MATCH($BC$12&amp;"_"&amp;BF$20,データシート1!$A$1:$BS$1,0),0)</f>
        <v>36.259465271027707</v>
      </c>
      <c r="BG22" s="40">
        <f>VLOOKUP($AX22&amp;"_"&amp;$BC$14,データシート1!$A:$BS,MATCH($BC$12&amp;"_"&amp;BG$20,データシート1!$A$1:$BS$1,0),0)</f>
        <v>1.0039183801938671</v>
      </c>
      <c r="BH22" s="40">
        <f>VLOOKUP($AX22&amp;"_"&amp;$BC$14,データシート1!$A:$BS,MATCH($BC$12&amp;"_"&amp;BH$20,データシート1!$A$1:$BS$1,0),0)</f>
        <v>8.259927925625723</v>
      </c>
      <c r="BI22" s="40">
        <f>VLOOKUP($AX22&amp;"_"&amp;$BC$14,データシート1!$A:$BS,MATCH($BC$12&amp;"_"&amp;BI$20,データシート1!$A$1:$BS$1,0),0)</f>
        <v>10.353497298953656</v>
      </c>
      <c r="BJ22" s="40">
        <f>VLOOKUP($AX22&amp;"_"&amp;$BC$14,データシート1!$A:$BS,MATCH($BC$12&amp;"_"&amp;BJ$20,データシート1!$A$1:$BS$1,0),0)</f>
        <v>17.443856091490996</v>
      </c>
      <c r="BK22" s="40">
        <f t="shared" si="1"/>
        <v>20.651687016595936</v>
      </c>
      <c r="BL22" s="40">
        <f t="shared" si="2"/>
        <v>19.327377039779989</v>
      </c>
      <c r="BM22" s="40">
        <f>VLOOKUP($AX22&amp;"_"&amp;$BC$14,データシート1!$A:$BS,MATCH($BC$12&amp;"_"&amp;BM$20,データシート1!$A$1:$BS$1,0),0)</f>
        <v>7.3372318360482769</v>
      </c>
      <c r="BN22" s="40">
        <f>VLOOKUP($AX22&amp;"_"&amp;$BC$14,データシート1!$A:$BS,MATCH($BC$12&amp;"_"&amp;BN$20,データシート1!$A$1:$BS$1,0),0)</f>
        <v>11.990145203731711</v>
      </c>
      <c r="BO22" s="40">
        <f>VLOOKUP($AX22&amp;"_"&amp;$BC$14,データシート1!$A:$BS,MATCH($BC$12&amp;"_"&amp;BO$20,データシート1!$A$1:$BS$1,0),0)</f>
        <v>0.46321467178606784</v>
      </c>
      <c r="BP22" s="40">
        <f>VLOOKUP($AX22&amp;"_"&amp;$BC$14,データシート1!$A:$BS,MATCH($BC$12&amp;"_"&amp;BP$20,データシート1!$A$1:$BS$1,0),0)</f>
        <v>0.86109530502987675</v>
      </c>
      <c r="BQ22" s="40">
        <f>VLOOKUP($AX22&amp;"_"&amp;$BC$14,データシート1!$A:$BS,MATCH($BC$12&amp;"_"&amp;BQ$20,データシート1!$A$1:$BS$1,0),0)</f>
        <v>1.146756618034203</v>
      </c>
      <c r="BR22" s="41">
        <f t="shared" si="3"/>
        <v>95.119108601922079</v>
      </c>
      <c r="BT22" s="134" t="str">
        <f t="shared" si="4"/>
        <v>枝幸町</v>
      </c>
      <c r="BU22" s="38">
        <f>BD22</f>
        <v>95.119108601922079</v>
      </c>
      <c r="BV22" s="69">
        <f t="shared" ref="BV22:BZ68" si="16">BE22/$BR22</f>
        <v>0.47859270598681164</v>
      </c>
      <c r="BW22" s="69">
        <f t="shared" si="5"/>
        <v>0.38120064205789889</v>
      </c>
      <c r="BX22" s="69">
        <f t="shared" si="5"/>
        <v>1.0554329145317294E-2</v>
      </c>
      <c r="BY22" s="69">
        <f t="shared" si="5"/>
        <v>8.6837734783595466E-2</v>
      </c>
      <c r="BZ22" s="69">
        <f t="shared" si="5"/>
        <v>0.10884771158110329</v>
      </c>
      <c r="CA22" s="69">
        <f t="shared" si="5"/>
        <v>0.18338960854326705</v>
      </c>
      <c r="CB22" s="69">
        <f t="shared" si="5"/>
        <v>0.21711396711069078</v>
      </c>
      <c r="CC22" s="69">
        <f t="shared" si="5"/>
        <v>0.20319131795763526</v>
      </c>
      <c r="CD22" s="69">
        <f t="shared" si="5"/>
        <v>7.7137306519081628E-2</v>
      </c>
      <c r="CE22" s="69">
        <f t="shared" si="5"/>
        <v>0.12605401143855363</v>
      </c>
      <c r="CF22" s="69">
        <f t="shared" si="5"/>
        <v>4.8698382332896216E-3</v>
      </c>
      <c r="CG22" s="69">
        <f t="shared" si="5"/>
        <v>9.0528109197658795E-3</v>
      </c>
      <c r="CH22" s="69">
        <f t="shared" si="5"/>
        <v>1.2056006778127338E-2</v>
      </c>
      <c r="CI22" s="135">
        <f t="shared" si="6"/>
        <v>1</v>
      </c>
      <c r="CK22" s="136" t="str">
        <f t="shared" si="7"/>
        <v>枝幸町</v>
      </c>
      <c r="CL22" s="137">
        <f t="shared" ref="CL22:CL68" si="17">CN22+CP22+CR22</f>
        <v>45.523311576847298</v>
      </c>
      <c r="CM22" s="75">
        <f t="shared" ref="CM22:CM68" si="18">IF(IF(CL22=0,0,CW22/CL22)&gt;1,1,IF(CL22=0,0,CW22/CL22))</f>
        <v>0</v>
      </c>
      <c r="CN22" s="76">
        <f t="shared" ref="CN22:CN68" si="19">BF22</f>
        <v>36.259465271027707</v>
      </c>
      <c r="CO22" s="75">
        <f t="shared" ref="CO22:CO68" si="20">IF(IF(CN22=0,0,CX22/CN22)&gt;1,1,IF(CN22=0,0,CX22/CN22))</f>
        <v>0</v>
      </c>
      <c r="CP22" s="76">
        <f t="shared" si="8"/>
        <v>1.0039183801938671</v>
      </c>
      <c r="CQ22" s="75">
        <f t="shared" ref="CQ22:CQ68" si="21">IF(IF(CP22=0,0,CY22/CP22)&gt;1,1,IF(CP22=0,0,CY22/CP22))</f>
        <v>0</v>
      </c>
      <c r="CR22" s="76">
        <f t="shared" si="9"/>
        <v>8.259927925625723</v>
      </c>
      <c r="CS22" s="75">
        <f t="shared" ref="CS22:CS68" si="22">IF(IF(CR22=0,0,CZ22/CR22)&gt;1,1,IF(CR22=0,0,CZ22/CR22))</f>
        <v>0</v>
      </c>
      <c r="CT22" s="76">
        <f t="shared" si="10"/>
        <v>10.353497298953656</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25443</v>
      </c>
      <c r="AY23" s="20" t="str">
        <f>IF(IFERROR(比較地域マスタ!$Z8,"")=0,"",IFERROR(比較地域マスタ!$Z8,""))</f>
        <v>多賀町</v>
      </c>
      <c r="BB23" s="122" t="str">
        <f t="shared" si="0"/>
        <v>25443</v>
      </c>
      <c r="BC23" s="123" t="str">
        <f t="shared" si="0"/>
        <v>多賀町</v>
      </c>
      <c r="BD23" s="40">
        <f t="shared" si="14"/>
        <v>123.70312265145316</v>
      </c>
      <c r="BE23" s="40">
        <f t="shared" si="15"/>
        <v>91.507861976102092</v>
      </c>
      <c r="BF23" s="40">
        <f>VLOOKUP($AX23&amp;"_"&amp;$BC$14,データシート1!$A:$BS,MATCH($BC$12&amp;"_"&amp;BF$20,データシート1!$A$1:$BS$1,0),0)</f>
        <v>87.705152306644962</v>
      </c>
      <c r="BG23" s="40">
        <f>VLOOKUP($AX23&amp;"_"&amp;$BC$14,データシート1!$A:$BS,MATCH($BC$12&amp;"_"&amp;BG$20,データシート1!$A$1:$BS$1,0),0)</f>
        <v>0.42607352306464091</v>
      </c>
      <c r="BH23" s="40">
        <f>VLOOKUP($AX23&amp;"_"&amp;$BC$14,データシート1!$A:$BS,MATCH($BC$12&amp;"_"&amp;BH$20,データシート1!$A$1:$BS$1,0),0)</f>
        <v>3.3766361463924834</v>
      </c>
      <c r="BI23" s="40">
        <f>VLOOKUP($AX23&amp;"_"&amp;$BC$14,データシート1!$A:$BS,MATCH($BC$12&amp;"_"&amp;BI$20,データシート1!$A$1:$BS$1,0),0)</f>
        <v>9.6079780872373863</v>
      </c>
      <c r="BJ23" s="40">
        <f>VLOOKUP($AX23&amp;"_"&amp;$BC$14,データシート1!$A:$BS,MATCH($BC$12&amp;"_"&amp;BJ$20,データシート1!$A$1:$BS$1,0),0)</f>
        <v>6.7170756511948442</v>
      </c>
      <c r="BK23" s="40">
        <f t="shared" si="1"/>
        <v>15.870206936918828</v>
      </c>
      <c r="BL23" s="40">
        <f t="shared" si="2"/>
        <v>15.42332506351422</v>
      </c>
      <c r="BM23" s="40">
        <f>VLOOKUP($AX23&amp;"_"&amp;$BC$14,データシート1!$A:$BS,MATCH($BC$12&amp;"_"&amp;BM$20,データシート1!$A$1:$BS$1,0),0)</f>
        <v>6.8152429985800316</v>
      </c>
      <c r="BN23" s="40">
        <f>VLOOKUP($AX23&amp;"_"&amp;$BC$14,データシート1!$A:$BS,MATCH($BC$12&amp;"_"&amp;BN$20,データシート1!$A$1:$BS$1,0),0)</f>
        <v>8.6080820649341891</v>
      </c>
      <c r="BO23" s="40">
        <f>VLOOKUP($AX23&amp;"_"&amp;$BC$14,データシート1!$A:$BS,MATCH($BC$12&amp;"_"&amp;BO$20,データシート1!$A$1:$BS$1,0),0)</f>
        <v>0.446881873404609</v>
      </c>
      <c r="BP23" s="40">
        <f>VLOOKUP($AX23&amp;"_"&amp;$BC$14,データシート1!$A:$BS,MATCH($BC$12&amp;"_"&amp;BP$20,データシート1!$A$1:$BS$1,0),0)</f>
        <v>0</v>
      </c>
      <c r="BQ23" s="40">
        <f>VLOOKUP($AX23&amp;"_"&amp;$BC$14,データシート1!$A:$BS,MATCH($BC$12&amp;"_"&amp;BQ$20,データシート1!$A$1:$BS$1,0),0)</f>
        <v>0</v>
      </c>
      <c r="BR23" s="41">
        <f t="shared" si="3"/>
        <v>123.70312265145316</v>
      </c>
      <c r="BT23" s="134" t="str">
        <f t="shared" si="4"/>
        <v>多賀町</v>
      </c>
      <c r="BU23" s="38">
        <f t="shared" ref="BU23:BU68" si="25">BD23</f>
        <v>123.70312265145316</v>
      </c>
      <c r="BV23" s="69">
        <f t="shared" si="16"/>
        <v>0.739737688222595</v>
      </c>
      <c r="BW23" s="69">
        <f t="shared" si="5"/>
        <v>0.70899707644214971</v>
      </c>
      <c r="BX23" s="69">
        <f t="shared" si="5"/>
        <v>3.4443231014074627E-3</v>
      </c>
      <c r="BY23" s="69">
        <f t="shared" si="5"/>
        <v>2.7296288679037786E-2</v>
      </c>
      <c r="BZ23" s="69">
        <f t="shared" si="5"/>
        <v>7.7669648763102755E-2</v>
      </c>
      <c r="CA23" s="69">
        <f t="shared" si="5"/>
        <v>5.4299968401937002E-2</v>
      </c>
      <c r="CB23" s="69">
        <f t="shared" si="5"/>
        <v>0.12829269461236514</v>
      </c>
      <c r="CC23" s="69">
        <f t="shared" si="5"/>
        <v>0.1246801595055211</v>
      </c>
      <c r="CD23" s="69">
        <f t="shared" si="5"/>
        <v>5.5093540506513411E-2</v>
      </c>
      <c r="CE23" s="69">
        <f t="shared" si="5"/>
        <v>6.9586618999007699E-2</v>
      </c>
      <c r="CF23" s="69">
        <f t="shared" si="5"/>
        <v>3.6125351068440423E-3</v>
      </c>
      <c r="CG23" s="69">
        <f t="shared" si="5"/>
        <v>0</v>
      </c>
      <c r="CH23" s="69">
        <f t="shared" si="5"/>
        <v>0</v>
      </c>
      <c r="CI23" s="135">
        <f t="shared" si="6"/>
        <v>1</v>
      </c>
      <c r="CK23" s="136" t="str">
        <f t="shared" si="7"/>
        <v>多賀町</v>
      </c>
      <c r="CL23" s="137">
        <f t="shared" si="17"/>
        <v>91.507861976102092</v>
      </c>
      <c r="CM23" s="75">
        <f t="shared" si="18"/>
        <v>0.75645959270775875</v>
      </c>
      <c r="CN23" s="76">
        <f t="shared" si="19"/>
        <v>87.705152306644962</v>
      </c>
      <c r="CO23" s="75">
        <f t="shared" si="20"/>
        <v>0.78925807868137532</v>
      </c>
      <c r="CP23" s="76">
        <f t="shared" si="8"/>
        <v>0.42607352306464091</v>
      </c>
      <c r="CQ23" s="75">
        <f t="shared" si="21"/>
        <v>0</v>
      </c>
      <c r="CR23" s="76">
        <f t="shared" si="9"/>
        <v>3.3766361463924834</v>
      </c>
      <c r="CS23" s="75">
        <f t="shared" si="22"/>
        <v>0</v>
      </c>
      <c r="CT23" s="76">
        <f t="shared" si="10"/>
        <v>9.6079780872373863</v>
      </c>
      <c r="CU23" s="77">
        <f t="shared" si="23"/>
        <v>0</v>
      </c>
      <c r="CV23" s="18"/>
      <c r="CW23" s="1078">
        <f t="shared" si="24"/>
        <v>69.221999999999994</v>
      </c>
      <c r="CX23" s="1081">
        <f>VLOOKUP($AX23&amp;"_"&amp;$CW$14,データシート1!$A:$BS,MATCH($CW$12&amp;"_"&amp;CX$20,データシート1!$A$1:$BS$1,0),0)</f>
        <v>69.221999999999994</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69.221999999999994</v>
      </c>
      <c r="DE23" s="18"/>
      <c r="DF23" s="138">
        <f>VLOOKUP($AX23&amp;"_"&amp;$DF$14,データシート1!$A:$BS,MATCH($DF$12&amp;"_"&amp;DF$20,データシート1!$A$1:$BS$1,0),0)</f>
        <v>10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10</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12427</v>
      </c>
      <c r="AY24" s="20" t="str">
        <f>IF(IFERROR(比較地域マスタ!$Z9,"")=0,"",IFERROR(比較地域マスタ!$Z9,""))</f>
        <v>長南町</v>
      </c>
      <c r="BB24" s="122" t="str">
        <f t="shared" si="0"/>
        <v>12427</v>
      </c>
      <c r="BC24" s="123" t="str">
        <f t="shared" si="0"/>
        <v>長南町</v>
      </c>
      <c r="BD24" s="40">
        <f t="shared" si="14"/>
        <v>140.08700065158354</v>
      </c>
      <c r="BE24" s="40">
        <f t="shared" si="15"/>
        <v>103.88076500827641</v>
      </c>
      <c r="BF24" s="40">
        <f>VLOOKUP($AX24&amp;"_"&amp;$BC$14,データシート1!$A:$BS,MATCH($BC$12&amp;"_"&amp;BF$20,データシート1!$A$1:$BS$1,0),0)</f>
        <v>97.91046254600117</v>
      </c>
      <c r="BG24" s="40">
        <f>VLOOKUP($AX24&amp;"_"&amp;$BC$14,データシート1!$A:$BS,MATCH($BC$12&amp;"_"&amp;BG$20,データシート1!$A$1:$BS$1,0),0)</f>
        <v>0.49978078837514134</v>
      </c>
      <c r="BH24" s="40">
        <f>VLOOKUP($AX24&amp;"_"&amp;$BC$14,データシート1!$A:$BS,MATCH($BC$12&amp;"_"&amp;BH$20,データシート1!$A$1:$BS$1,0),0)</f>
        <v>5.4705216739000884</v>
      </c>
      <c r="BI24" s="40">
        <f>VLOOKUP($AX24&amp;"_"&amp;$BC$14,データシート1!$A:$BS,MATCH($BC$12&amp;"_"&amp;BI$20,データシート1!$A$1:$BS$1,0),0)</f>
        <v>7.5294410919341273</v>
      </c>
      <c r="BJ24" s="40">
        <f>VLOOKUP($AX24&amp;"_"&amp;$BC$14,データシート1!$A:$BS,MATCH($BC$12&amp;"_"&amp;BJ$20,データシート1!$A$1:$BS$1,0),0)</f>
        <v>7.5896435488521625</v>
      </c>
      <c r="BK24" s="40">
        <f t="shared" si="1"/>
        <v>19.803763708787486</v>
      </c>
      <c r="BL24" s="40">
        <f t="shared" si="2"/>
        <v>19.347211875330316</v>
      </c>
      <c r="BM24" s="40">
        <f>VLOOKUP($AX24&amp;"_"&amp;$BC$14,データシート1!$A:$BS,MATCH($BC$12&amp;"_"&amp;BM$20,データシート1!$A$1:$BS$1,0),0)</f>
        <v>8.3056400814317239</v>
      </c>
      <c r="BN24" s="40">
        <f>VLOOKUP($AX24&amp;"_"&amp;$BC$14,データシート1!$A:$BS,MATCH($BC$12&amp;"_"&amp;BN$20,データシート1!$A$1:$BS$1,0),0)</f>
        <v>11.041571793898592</v>
      </c>
      <c r="BO24" s="40">
        <f>VLOOKUP($AX24&amp;"_"&amp;$BC$14,データシート1!$A:$BS,MATCH($BC$12&amp;"_"&amp;BO$20,データシート1!$A$1:$BS$1,0),0)</f>
        <v>0.45655183345716949</v>
      </c>
      <c r="BP24" s="40">
        <f>VLOOKUP($AX24&amp;"_"&amp;$BC$14,データシート1!$A:$BS,MATCH($BC$12&amp;"_"&amp;BP$20,データシート1!$A$1:$BS$1,0),0)</f>
        <v>0</v>
      </c>
      <c r="BQ24" s="40">
        <f>VLOOKUP($AX24&amp;"_"&amp;$BC$14,データシート1!$A:$BS,MATCH($BC$12&amp;"_"&amp;BQ$20,データシート1!$A$1:$BS$1,0),0)</f>
        <v>1.2833872937333379</v>
      </c>
      <c r="BR24" s="41">
        <f t="shared" si="3"/>
        <v>140.08700065158354</v>
      </c>
      <c r="BT24" s="134" t="str">
        <f t="shared" si="4"/>
        <v>長南町</v>
      </c>
      <c r="BU24" s="38">
        <f t="shared" si="25"/>
        <v>140.08700065158354</v>
      </c>
      <c r="BV24" s="69">
        <f t="shared" si="16"/>
        <v>0.74154464386487062</v>
      </c>
      <c r="BW24" s="69">
        <f t="shared" si="5"/>
        <v>0.69892611084963219</v>
      </c>
      <c r="BX24" s="69">
        <f t="shared" si="5"/>
        <v>3.5676457205202632E-3</v>
      </c>
      <c r="BY24" s="69">
        <f t="shared" si="5"/>
        <v>3.905088729471809E-2</v>
      </c>
      <c r="BZ24" s="69">
        <f t="shared" si="5"/>
        <v>5.3748321092696727E-2</v>
      </c>
      <c r="CA24" s="69">
        <f t="shared" si="5"/>
        <v>5.4178071580879186E-2</v>
      </c>
      <c r="CB24" s="69">
        <f t="shared" si="5"/>
        <v>0.14136760453628588</v>
      </c>
      <c r="CC24" s="69">
        <f t="shared" si="5"/>
        <v>0.13810854529928587</v>
      </c>
      <c r="CD24" s="69">
        <f t="shared" si="5"/>
        <v>5.9289156329994118E-2</v>
      </c>
      <c r="CE24" s="69">
        <f t="shared" si="5"/>
        <v>7.8819388969291776E-2</v>
      </c>
      <c r="CF24" s="69">
        <f t="shared" si="5"/>
        <v>3.2590592370000081E-3</v>
      </c>
      <c r="CG24" s="69">
        <f t="shared" si="5"/>
        <v>0</v>
      </c>
      <c r="CH24" s="69">
        <f t="shared" si="5"/>
        <v>9.1613589252674925E-3</v>
      </c>
      <c r="CI24" s="135">
        <f t="shared" si="6"/>
        <v>1</v>
      </c>
      <c r="CK24" s="136" t="str">
        <f t="shared" si="7"/>
        <v>長南町</v>
      </c>
      <c r="CL24" s="137">
        <f t="shared" si="17"/>
        <v>103.88076500827641</v>
      </c>
      <c r="CM24" s="75">
        <f t="shared" si="18"/>
        <v>8.8649712959529114E-2</v>
      </c>
      <c r="CN24" s="76">
        <f t="shared" si="19"/>
        <v>97.91046254600117</v>
      </c>
      <c r="CO24" s="75">
        <f t="shared" si="20"/>
        <v>9.4055321163183603E-2</v>
      </c>
      <c r="CP24" s="76">
        <f t="shared" si="8"/>
        <v>0.49978078837514134</v>
      </c>
      <c r="CQ24" s="75">
        <f t="shared" si="21"/>
        <v>0</v>
      </c>
      <c r="CR24" s="76">
        <f t="shared" si="9"/>
        <v>5.4705216739000884</v>
      </c>
      <c r="CS24" s="75">
        <f t="shared" si="22"/>
        <v>0</v>
      </c>
      <c r="CT24" s="76">
        <f t="shared" si="10"/>
        <v>7.5294410919341273</v>
      </c>
      <c r="CU24" s="77">
        <f t="shared" si="23"/>
        <v>0</v>
      </c>
      <c r="CV24" s="18"/>
      <c r="CW24" s="1078">
        <f t="shared" si="24"/>
        <v>9.2089999999999996</v>
      </c>
      <c r="CX24" s="1081">
        <f>VLOOKUP($AX24&amp;"_"&amp;$CW$14,データシート1!$A:$BS,MATCH($CW$12&amp;"_"&amp;CX$20,データシート1!$A$1:$BS$1,0),0)</f>
        <v>9.2089999999999996</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9.2089999999999996</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2</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06324</v>
      </c>
      <c r="AY25" s="20" t="str">
        <f>IF(IFERROR(比較地域マスタ!$Z10,"")=0,"",IFERROR(比較地域マスタ!$Z10,""))</f>
        <v>大江町</v>
      </c>
      <c r="BB25" s="122" t="str">
        <f t="shared" si="0"/>
        <v>06324</v>
      </c>
      <c r="BC25" s="123" t="str">
        <f t="shared" si="0"/>
        <v>大江町</v>
      </c>
      <c r="BD25" s="40">
        <f t="shared" si="14"/>
        <v>45.638339519444258</v>
      </c>
      <c r="BE25" s="40">
        <f t="shared" si="15"/>
        <v>11.898986697236529</v>
      </c>
      <c r="BF25" s="40">
        <f>VLOOKUP($AX25&amp;"_"&amp;$BC$14,データシート1!$A:$BS,MATCH($BC$12&amp;"_"&amp;BF$20,データシート1!$A$1:$BS$1,0),0)</f>
        <v>10.73168338654688</v>
      </c>
      <c r="BG25" s="40">
        <f>VLOOKUP($AX25&amp;"_"&amp;$BC$14,データシート1!$A:$BS,MATCH($BC$12&amp;"_"&amp;BG$20,データシート1!$A$1:$BS$1,0),0)</f>
        <v>0.58587393293883538</v>
      </c>
      <c r="BH25" s="40">
        <f>VLOOKUP($AX25&amp;"_"&amp;$BC$14,データシート1!$A:$BS,MATCH($BC$12&amp;"_"&amp;BH$20,データシート1!$A$1:$BS$1,0),0)</f>
        <v>0.58142937775081338</v>
      </c>
      <c r="BI25" s="40">
        <f>VLOOKUP($AX25&amp;"_"&amp;$BC$14,データシート1!$A:$BS,MATCH($BC$12&amp;"_"&amp;BI$20,データシート1!$A$1:$BS$1,0),0)</f>
        <v>5.704491092116581</v>
      </c>
      <c r="BJ25" s="40">
        <f>VLOOKUP($AX25&amp;"_"&amp;$BC$14,データシート1!$A:$BS,MATCH($BC$12&amp;"_"&amp;BJ$20,データシート1!$A$1:$BS$1,0),0)</f>
        <v>11.213800179484824</v>
      </c>
      <c r="BK25" s="40">
        <f t="shared" si="1"/>
        <v>15.518688101921789</v>
      </c>
      <c r="BL25" s="40">
        <f t="shared" si="2"/>
        <v>15.057890920148861</v>
      </c>
      <c r="BM25" s="40">
        <f>VLOOKUP($AX25&amp;"_"&amp;$BC$14,データシート1!$A:$BS,MATCH($BC$12&amp;"_"&amp;BM$20,データシート1!$A$1:$BS$1,0),0)</f>
        <v>7.2210788239574875</v>
      </c>
      <c r="BN25" s="40">
        <f>VLOOKUP($AX25&amp;"_"&amp;$BC$14,データシート1!$A:$BS,MATCH($BC$12&amp;"_"&amp;BN$20,データシート1!$A$1:$BS$1,0),0)</f>
        <v>7.8368120961913741</v>
      </c>
      <c r="BO25" s="40">
        <f>VLOOKUP($AX25&amp;"_"&amp;$BC$14,データシート1!$A:$BS,MATCH($BC$12&amp;"_"&amp;BO$20,データシート1!$A$1:$BS$1,0),0)</f>
        <v>0.46079718177292778</v>
      </c>
      <c r="BP25" s="40">
        <f>VLOOKUP($AX25&amp;"_"&amp;$BC$14,データシート1!$A:$BS,MATCH($BC$12&amp;"_"&amp;BP$20,データシート1!$A$1:$BS$1,0),0)</f>
        <v>0</v>
      </c>
      <c r="BQ25" s="40">
        <f>VLOOKUP($AX25&amp;"_"&amp;$BC$14,データシート1!$A:$BS,MATCH($BC$12&amp;"_"&amp;BQ$20,データシート1!$A$1:$BS$1,0),0)</f>
        <v>1.302373448684534</v>
      </c>
      <c r="BR25" s="41">
        <f t="shared" si="3"/>
        <v>45.638339519444258</v>
      </c>
      <c r="BT25" s="134" t="str">
        <f t="shared" si="4"/>
        <v>大江町</v>
      </c>
      <c r="BU25" s="38">
        <f t="shared" si="25"/>
        <v>45.638339519444258</v>
      </c>
      <c r="BV25" s="69">
        <f t="shared" si="16"/>
        <v>0.26072347991904821</v>
      </c>
      <c r="BW25" s="69">
        <f t="shared" si="5"/>
        <v>0.23514622792037901</v>
      </c>
      <c r="BX25" s="69">
        <f t="shared" si="5"/>
        <v>1.2837319216866408E-2</v>
      </c>
      <c r="BY25" s="69">
        <f t="shared" si="5"/>
        <v>1.2739932781802783E-2</v>
      </c>
      <c r="BZ25" s="69">
        <f t="shared" si="5"/>
        <v>0.12499339704693194</v>
      </c>
      <c r="CA25" s="69">
        <f t="shared" si="5"/>
        <v>0.24571008274100714</v>
      </c>
      <c r="CB25" s="69">
        <f t="shared" si="5"/>
        <v>0.34003621221385666</v>
      </c>
      <c r="CC25" s="69">
        <f t="shared" si="5"/>
        <v>0.32993949996216299</v>
      </c>
      <c r="CD25" s="69">
        <f t="shared" si="5"/>
        <v>0.1582239603805248</v>
      </c>
      <c r="CE25" s="69">
        <f t="shared" si="5"/>
        <v>0.17171553958163821</v>
      </c>
      <c r="CF25" s="69">
        <f t="shared" si="5"/>
        <v>1.009671225169366E-2</v>
      </c>
      <c r="CG25" s="69">
        <f t="shared" si="5"/>
        <v>0</v>
      </c>
      <c r="CH25" s="69">
        <f t="shared" si="5"/>
        <v>2.8536828079156046E-2</v>
      </c>
      <c r="CI25" s="135">
        <f t="shared" si="6"/>
        <v>1</v>
      </c>
      <c r="CK25" s="136" t="str">
        <f t="shared" si="7"/>
        <v>大江町</v>
      </c>
      <c r="CL25" s="137">
        <f t="shared" si="17"/>
        <v>11.898986697236529</v>
      </c>
      <c r="CM25" s="75">
        <f t="shared" si="18"/>
        <v>1</v>
      </c>
      <c r="CN25" s="76">
        <f t="shared" si="19"/>
        <v>10.73168338654688</v>
      </c>
      <c r="CO25" s="75">
        <f t="shared" si="20"/>
        <v>1</v>
      </c>
      <c r="CP25" s="76">
        <f t="shared" si="8"/>
        <v>0.58587393293883538</v>
      </c>
      <c r="CQ25" s="75">
        <f t="shared" si="21"/>
        <v>0</v>
      </c>
      <c r="CR25" s="76">
        <f t="shared" si="9"/>
        <v>0.58142937775081338</v>
      </c>
      <c r="CS25" s="75">
        <f t="shared" si="22"/>
        <v>0</v>
      </c>
      <c r="CT25" s="76">
        <f t="shared" si="10"/>
        <v>5.704491092116581</v>
      </c>
      <c r="CU25" s="77">
        <f t="shared" si="23"/>
        <v>0</v>
      </c>
      <c r="CV25" s="18"/>
      <c r="CW25" s="1078">
        <f t="shared" si="24"/>
        <v>33.110999999999997</v>
      </c>
      <c r="CX25" s="1081">
        <f>VLOOKUP($AX25&amp;"_"&amp;$CW$14,データシート1!$A:$BS,MATCH($CW$12&amp;"_"&amp;CX$20,データシート1!$A$1:$BS$1,0),0)</f>
        <v>33.110999999999997</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33.110999999999997</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21506</v>
      </c>
      <c r="AY26" s="20" t="str">
        <f>IF(IFERROR(比較地域マスタ!$Z11,"")=0,"",IFERROR(比較地域マスタ!$Z11,""))</f>
        <v>白川町</v>
      </c>
      <c r="BB26" s="122" t="str">
        <f t="shared" si="0"/>
        <v>21506</v>
      </c>
      <c r="BC26" s="123" t="str">
        <f t="shared" si="0"/>
        <v>白川町</v>
      </c>
      <c r="BD26" s="40">
        <f t="shared" si="14"/>
        <v>48.140227938837334</v>
      </c>
      <c r="BE26" s="40">
        <f t="shared" si="15"/>
        <v>10.45094538341891</v>
      </c>
      <c r="BF26" s="40">
        <f>VLOOKUP($AX26&amp;"_"&amp;$BC$14,データシート1!$A:$BS,MATCH($BC$12&amp;"_"&amp;BF$20,データシート1!$A$1:$BS$1,0),0)</f>
        <v>5.5921161569274709</v>
      </c>
      <c r="BG26" s="40">
        <f>VLOOKUP($AX26&amp;"_"&amp;$BC$14,データシート1!$A:$BS,MATCH($BC$12&amp;"_"&amp;BG$20,データシート1!$A$1:$BS$1,0),0)</f>
        <v>1.4215977894677763</v>
      </c>
      <c r="BH26" s="40">
        <f>VLOOKUP($AX26&amp;"_"&amp;$BC$14,データシート1!$A:$BS,MATCH($BC$12&amp;"_"&amp;BH$20,データシート1!$A$1:$BS$1,0),0)</f>
        <v>3.4372314370236627</v>
      </c>
      <c r="BI26" s="40">
        <f>VLOOKUP($AX26&amp;"_"&amp;$BC$14,データシート1!$A:$BS,MATCH($BC$12&amp;"_"&amp;BI$20,データシート1!$A$1:$BS$1,0),0)</f>
        <v>6.8918868762671046</v>
      </c>
      <c r="BJ26" s="40">
        <f>VLOOKUP($AX26&amp;"_"&amp;$BC$14,データシート1!$A:$BS,MATCH($BC$12&amp;"_"&amp;BJ$20,データシート1!$A$1:$BS$1,0),0)</f>
        <v>9.2813705914661142</v>
      </c>
      <c r="BK26" s="40">
        <f t="shared" si="1"/>
        <v>20.40257618147626</v>
      </c>
      <c r="BL26" s="40">
        <f t="shared" si="2"/>
        <v>19.941720036532281</v>
      </c>
      <c r="BM26" s="40">
        <f>VLOOKUP($AX26&amp;"_"&amp;$BC$14,データシート1!$A:$BS,MATCH($BC$12&amp;"_"&amp;BM$20,データシート1!$A$1:$BS$1,0),0)</f>
        <v>6.9985688369401933</v>
      </c>
      <c r="BN26" s="40">
        <f>VLOOKUP($AX26&amp;"_"&amp;$BC$14,データシート1!$A:$BS,MATCH($BC$12&amp;"_"&amp;BN$20,データシート1!$A$1:$BS$1,0),0)</f>
        <v>12.943151199592087</v>
      </c>
      <c r="BO26" s="40">
        <f>VLOOKUP($AX26&amp;"_"&amp;$BC$14,データシート1!$A:$BS,MATCH($BC$12&amp;"_"&amp;BO$20,データシート1!$A$1:$BS$1,0),0)</f>
        <v>0.46085614494397992</v>
      </c>
      <c r="BP26" s="40">
        <f>VLOOKUP($AX26&amp;"_"&amp;$BC$14,データシート1!$A:$BS,MATCH($BC$12&amp;"_"&amp;BP$20,データシート1!$A$1:$BS$1,0),0)</f>
        <v>0</v>
      </c>
      <c r="BQ26" s="40">
        <f>VLOOKUP($AX26&amp;"_"&amp;$BC$14,データシート1!$A:$BS,MATCH($BC$12&amp;"_"&amp;BQ$20,データシート1!$A$1:$BS$1,0),0)</f>
        <v>1.1134489062089521</v>
      </c>
      <c r="BR26" s="41">
        <f t="shared" si="3"/>
        <v>48.140227938837334</v>
      </c>
      <c r="BT26" s="134" t="str">
        <f t="shared" si="4"/>
        <v>白川町</v>
      </c>
      <c r="BU26" s="38">
        <f t="shared" si="25"/>
        <v>48.140227938837334</v>
      </c>
      <c r="BV26" s="69">
        <f t="shared" si="16"/>
        <v>0.2170938076300126</v>
      </c>
      <c r="BW26" s="69">
        <f t="shared" si="5"/>
        <v>0.11616305938626451</v>
      </c>
      <c r="BX26" s="69">
        <f t="shared" si="5"/>
        <v>2.9530350194310072E-2</v>
      </c>
      <c r="BY26" s="69">
        <f t="shared" si="5"/>
        <v>7.1400398049438013E-2</v>
      </c>
      <c r="BZ26" s="69">
        <f t="shared" si="5"/>
        <v>0.14316273876025928</v>
      </c>
      <c r="CA26" s="69">
        <f t="shared" si="5"/>
        <v>0.19279864240065903</v>
      </c>
      <c r="CB26" s="69">
        <f t="shared" si="5"/>
        <v>0.42381552923675281</v>
      </c>
      <c r="CC26" s="69">
        <f t="shared" si="5"/>
        <v>0.41424232685122403</v>
      </c>
      <c r="CD26" s="69">
        <f t="shared" si="5"/>
        <v>0.14537880555596763</v>
      </c>
      <c r="CE26" s="69">
        <f t="shared" si="5"/>
        <v>0.26886352129525637</v>
      </c>
      <c r="CF26" s="69">
        <f t="shared" si="5"/>
        <v>9.5732023855288444E-3</v>
      </c>
      <c r="CG26" s="69">
        <f t="shared" si="5"/>
        <v>0</v>
      </c>
      <c r="CH26" s="69">
        <f t="shared" si="5"/>
        <v>2.3129281972316389E-2</v>
      </c>
      <c r="CI26" s="135">
        <f t="shared" si="6"/>
        <v>1</v>
      </c>
      <c r="CK26" s="136" t="str">
        <f t="shared" si="7"/>
        <v>白川町</v>
      </c>
      <c r="CL26" s="137">
        <f t="shared" si="17"/>
        <v>10.45094538341891</v>
      </c>
      <c r="CM26" s="75">
        <f t="shared" si="18"/>
        <v>0</v>
      </c>
      <c r="CN26" s="76">
        <f t="shared" si="19"/>
        <v>5.5921161569274709</v>
      </c>
      <c r="CO26" s="75">
        <f t="shared" si="20"/>
        <v>0</v>
      </c>
      <c r="CP26" s="76">
        <f t="shared" si="8"/>
        <v>1.4215977894677763</v>
      </c>
      <c r="CQ26" s="75">
        <f t="shared" si="21"/>
        <v>0</v>
      </c>
      <c r="CR26" s="76">
        <f t="shared" si="9"/>
        <v>3.4372314370236627</v>
      </c>
      <c r="CS26" s="75">
        <f t="shared" si="22"/>
        <v>0</v>
      </c>
      <c r="CT26" s="76">
        <f t="shared" si="10"/>
        <v>6.8918868762671046</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38386</v>
      </c>
      <c r="AY27" s="20" t="str">
        <f>IF(IFERROR(比較地域マスタ!$Z12,"")=0,"",IFERROR(比較地域マスタ!$Z12,""))</f>
        <v>久万高原町</v>
      </c>
      <c r="BB27" s="122" t="str">
        <f t="shared" si="0"/>
        <v>38386</v>
      </c>
      <c r="BC27" s="123" t="str">
        <f t="shared" si="0"/>
        <v>久万高原町</v>
      </c>
      <c r="BD27" s="40">
        <f t="shared" si="14"/>
        <v>58.494673539320488</v>
      </c>
      <c r="BE27" s="40">
        <f t="shared" si="15"/>
        <v>13.950156363951535</v>
      </c>
      <c r="BF27" s="40">
        <f>VLOOKUP($AX27&amp;"_"&amp;$BC$14,データシート1!$A:$BS,MATCH($BC$12&amp;"_"&amp;BF$20,データシート1!$A$1:$BS$1,0),0)</f>
        <v>5.3755965702006838</v>
      </c>
      <c r="BG27" s="40">
        <f>VLOOKUP($AX27&amp;"_"&amp;$BC$14,データシート1!$A:$BS,MATCH($BC$12&amp;"_"&amp;BG$20,データシート1!$A$1:$BS$1,0),0)</f>
        <v>0.66577801196770048</v>
      </c>
      <c r="BH27" s="40">
        <f>VLOOKUP($AX27&amp;"_"&amp;$BC$14,データシート1!$A:$BS,MATCH($BC$12&amp;"_"&amp;BH$20,データシート1!$A$1:$BS$1,0),0)</f>
        <v>7.9087817817831514</v>
      </c>
      <c r="BI27" s="40">
        <f>VLOOKUP($AX27&amp;"_"&amp;$BC$14,データシート1!$A:$BS,MATCH($BC$12&amp;"_"&amp;BI$20,データシート1!$A$1:$BS$1,0),0)</f>
        <v>9.992991500285914</v>
      </c>
      <c r="BJ27" s="40">
        <f>VLOOKUP($AX27&amp;"_"&amp;$BC$14,データシート1!$A:$BS,MATCH($BC$12&amp;"_"&amp;BJ$20,データシート1!$A$1:$BS$1,0),0)</f>
        <v>13.974739423911002</v>
      </c>
      <c r="BK27" s="40">
        <f t="shared" si="1"/>
        <v>20.576786251172038</v>
      </c>
      <c r="BL27" s="40">
        <f t="shared" si="2"/>
        <v>20.109562083754422</v>
      </c>
      <c r="BM27" s="40">
        <f>VLOOKUP($AX27&amp;"_"&amp;$BC$14,データシート1!$A:$BS,MATCH($BC$12&amp;"_"&amp;BM$20,データシート1!$A$1:$BS$1,0),0)</f>
        <v>6.5591465984280513</v>
      </c>
      <c r="BN27" s="40">
        <f>VLOOKUP($AX27&amp;"_"&amp;$BC$14,データシート1!$A:$BS,MATCH($BC$12&amp;"_"&amp;BN$20,データシート1!$A$1:$BS$1,0),0)</f>
        <v>13.550415485326372</v>
      </c>
      <c r="BO27" s="40">
        <f>VLOOKUP($AX27&amp;"_"&amp;$BC$14,データシート1!$A:$BS,MATCH($BC$12&amp;"_"&amp;BO$20,データシート1!$A$1:$BS$1,0),0)</f>
        <v>0.46722416741761735</v>
      </c>
      <c r="BP27" s="40">
        <f>VLOOKUP($AX27&amp;"_"&amp;$BC$14,データシート1!$A:$BS,MATCH($BC$12&amp;"_"&amp;BP$20,データシート1!$A$1:$BS$1,0),0)</f>
        <v>0</v>
      </c>
      <c r="BQ27" s="40">
        <f>VLOOKUP($AX27&amp;"_"&amp;$BC$14,データシート1!$A:$BS,MATCH($BC$12&amp;"_"&amp;BQ$20,データシート1!$A$1:$BS$1,0),0)</f>
        <v>0</v>
      </c>
      <c r="BR27" s="41">
        <f t="shared" si="3"/>
        <v>58.494673539320488</v>
      </c>
      <c r="BT27" s="134" t="str">
        <f t="shared" si="4"/>
        <v>久万高原町</v>
      </c>
      <c r="BU27" s="38">
        <f t="shared" si="25"/>
        <v>58.494673539320488</v>
      </c>
      <c r="BV27" s="69">
        <f t="shared" si="16"/>
        <v>0.23848592563858234</v>
      </c>
      <c r="BW27" s="69">
        <f t="shared" si="5"/>
        <v>9.1898907113092509E-2</v>
      </c>
      <c r="BX27" s="69">
        <f t="shared" si="5"/>
        <v>1.1381857042422167E-2</v>
      </c>
      <c r="BY27" s="69">
        <f t="shared" si="5"/>
        <v>0.13520516148306766</v>
      </c>
      <c r="BZ27" s="69">
        <f t="shared" si="5"/>
        <v>0.17083592224116889</v>
      </c>
      <c r="CA27" s="69">
        <f t="shared" si="5"/>
        <v>0.23890618715081971</v>
      </c>
      <c r="CB27" s="69">
        <f t="shared" si="5"/>
        <v>0.35177196496942909</v>
      </c>
      <c r="CC27" s="69">
        <f t="shared" si="5"/>
        <v>0.34378449980127929</v>
      </c>
      <c r="CD27" s="69">
        <f t="shared" si="5"/>
        <v>0.1121323737967176</v>
      </c>
      <c r="CE27" s="69">
        <f t="shared" si="5"/>
        <v>0.23165212600456173</v>
      </c>
      <c r="CF27" s="69">
        <f t="shared" si="5"/>
        <v>7.9874651681498196E-3</v>
      </c>
      <c r="CG27" s="69">
        <f t="shared" si="5"/>
        <v>0</v>
      </c>
      <c r="CH27" s="69">
        <f t="shared" si="5"/>
        <v>0</v>
      </c>
      <c r="CI27" s="135">
        <f t="shared" si="6"/>
        <v>1</v>
      </c>
      <c r="CK27" s="136" t="str">
        <f t="shared" si="7"/>
        <v>久万高原町</v>
      </c>
      <c r="CL27" s="137">
        <f t="shared" si="17"/>
        <v>13.950156363951535</v>
      </c>
      <c r="CM27" s="75">
        <f t="shared" si="18"/>
        <v>0</v>
      </c>
      <c r="CN27" s="76">
        <f t="shared" si="19"/>
        <v>5.3755965702006838</v>
      </c>
      <c r="CO27" s="75">
        <f t="shared" si="20"/>
        <v>0</v>
      </c>
      <c r="CP27" s="76">
        <f t="shared" si="8"/>
        <v>0.66577801196770048</v>
      </c>
      <c r="CQ27" s="75">
        <f t="shared" si="21"/>
        <v>0</v>
      </c>
      <c r="CR27" s="76">
        <f t="shared" si="9"/>
        <v>7.9087817817831514</v>
      </c>
      <c r="CS27" s="75">
        <f t="shared" si="22"/>
        <v>0</v>
      </c>
      <c r="CT27" s="76">
        <f t="shared" si="10"/>
        <v>9.992991500285914</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02367</v>
      </c>
      <c r="AY28" s="20" t="str">
        <f>IF(IFERROR(比較地域マスタ!$Z13,"")=0,"",IFERROR(比較地域マスタ!$Z13,""))</f>
        <v>田舎館村</v>
      </c>
      <c r="BB28" s="122" t="str">
        <f t="shared" si="0"/>
        <v>02367</v>
      </c>
      <c r="BC28" s="123" t="str">
        <f t="shared" si="0"/>
        <v>田舎館村</v>
      </c>
      <c r="BD28" s="40">
        <f t="shared" si="14"/>
        <v>69.002295513213866</v>
      </c>
      <c r="BE28" s="40">
        <f t="shared" si="15"/>
        <v>36.830352485376238</v>
      </c>
      <c r="BF28" s="40">
        <f>VLOOKUP($AX28&amp;"_"&amp;$BC$14,データシート1!$A:$BS,MATCH($BC$12&amp;"_"&amp;BF$20,データシート1!$A$1:$BS$1,0),0)</f>
        <v>32.810477467908058</v>
      </c>
      <c r="BG28" s="40">
        <f>VLOOKUP($AX28&amp;"_"&amp;$BC$14,データシート1!$A:$BS,MATCH($BC$12&amp;"_"&amp;BG$20,データシート1!$A$1:$BS$1,0),0)</f>
        <v>0.63289627569074669</v>
      </c>
      <c r="BH28" s="40">
        <f>VLOOKUP($AX28&amp;"_"&amp;$BC$14,データシート1!$A:$BS,MATCH($BC$12&amp;"_"&amp;BH$20,データシート1!$A$1:$BS$1,0),0)</f>
        <v>3.3869787417774369</v>
      </c>
      <c r="BI28" s="40">
        <f>VLOOKUP($AX28&amp;"_"&amp;$BC$14,データシート1!$A:$BS,MATCH($BC$12&amp;"_"&amp;BI$20,データシート1!$A$1:$BS$1,0),0)</f>
        <v>4.2379815887928345</v>
      </c>
      <c r="BJ28" s="40">
        <f>VLOOKUP($AX28&amp;"_"&amp;$BC$14,データシート1!$A:$BS,MATCH($BC$12&amp;"_"&amp;BJ$20,データシート1!$A$1:$BS$1,0),0)</f>
        <v>12.893231539382791</v>
      </c>
      <c r="BK28" s="40">
        <f t="shared" si="1"/>
        <v>14.387147013110919</v>
      </c>
      <c r="BL28" s="40">
        <f t="shared" si="2"/>
        <v>13.933189559180047</v>
      </c>
      <c r="BM28" s="40">
        <f>VLOOKUP($AX28&amp;"_"&amp;$BC$14,データシート1!$A:$BS,MATCH($BC$12&amp;"_"&amp;BM$20,データシート1!$A$1:$BS$1,0),0)</f>
        <v>6.1938943555883412</v>
      </c>
      <c r="BN28" s="40">
        <f>VLOOKUP($AX28&amp;"_"&amp;$BC$14,データシート1!$A:$BS,MATCH($BC$12&amp;"_"&amp;BN$20,データシート1!$A$1:$BS$1,0),0)</f>
        <v>7.7392952035917064</v>
      </c>
      <c r="BO28" s="40">
        <f>VLOOKUP($AX28&amp;"_"&amp;$BC$14,データシート1!$A:$BS,MATCH($BC$12&amp;"_"&amp;BO$20,データシート1!$A$1:$BS$1,0),0)</f>
        <v>0.45395745393087272</v>
      </c>
      <c r="BP28" s="40">
        <f>VLOOKUP($AX28&amp;"_"&amp;$BC$14,データシート1!$A:$BS,MATCH($BC$12&amp;"_"&amp;BP$20,データシート1!$A$1:$BS$1,0),0)</f>
        <v>0</v>
      </c>
      <c r="BQ28" s="40">
        <f>VLOOKUP($AX28&amp;"_"&amp;$BC$14,データシート1!$A:$BS,MATCH($BC$12&amp;"_"&amp;BQ$20,データシート1!$A$1:$BS$1,0),0)</f>
        <v>0.65358288655108931</v>
      </c>
      <c r="BR28" s="41">
        <f t="shared" si="3"/>
        <v>69.002295513213866</v>
      </c>
      <c r="BT28" s="134" t="str">
        <f t="shared" si="4"/>
        <v>田舎館村</v>
      </c>
      <c r="BU28" s="38">
        <f t="shared" si="25"/>
        <v>69.002295513213866</v>
      </c>
      <c r="BV28" s="69">
        <f t="shared" si="16"/>
        <v>0.5337554672847552</v>
      </c>
      <c r="BW28" s="69">
        <f t="shared" si="5"/>
        <v>0.47549834717636147</v>
      </c>
      <c r="BX28" s="69">
        <f t="shared" si="5"/>
        <v>9.1721046522220077E-3</v>
      </c>
      <c r="BY28" s="69">
        <f t="shared" si="5"/>
        <v>4.9085015456171804E-2</v>
      </c>
      <c r="BZ28" s="69">
        <f t="shared" si="5"/>
        <v>6.1417979753749866E-2</v>
      </c>
      <c r="CA28" s="69">
        <f t="shared" si="5"/>
        <v>0.18685221185016593</v>
      </c>
      <c r="CB28" s="69">
        <f t="shared" si="5"/>
        <v>0.20850244047831418</v>
      </c>
      <c r="CC28" s="69">
        <f t="shared" si="5"/>
        <v>0.20192356581110923</v>
      </c>
      <c r="CD28" s="69">
        <f t="shared" si="5"/>
        <v>8.9763598580603995E-2</v>
      </c>
      <c r="CE28" s="69">
        <f t="shared" si="5"/>
        <v>0.11215996723050525</v>
      </c>
      <c r="CF28" s="69">
        <f t="shared" si="5"/>
        <v>6.5788746672049538E-3</v>
      </c>
      <c r="CG28" s="69">
        <f t="shared" si="5"/>
        <v>0</v>
      </c>
      <c r="CH28" s="69">
        <f t="shared" si="5"/>
        <v>9.4719006330148663E-3</v>
      </c>
      <c r="CI28" s="135">
        <f t="shared" si="6"/>
        <v>1</v>
      </c>
      <c r="CK28" s="136" t="str">
        <f t="shared" si="7"/>
        <v>田舎館村</v>
      </c>
      <c r="CL28" s="137">
        <f t="shared" si="17"/>
        <v>36.830352485376238</v>
      </c>
      <c r="CM28" s="75">
        <f t="shared" si="18"/>
        <v>0</v>
      </c>
      <c r="CN28" s="76">
        <f t="shared" si="19"/>
        <v>32.810477467908058</v>
      </c>
      <c r="CO28" s="75">
        <f t="shared" si="20"/>
        <v>0</v>
      </c>
      <c r="CP28" s="76">
        <f t="shared" si="8"/>
        <v>0.63289627569074669</v>
      </c>
      <c r="CQ28" s="75">
        <f t="shared" si="21"/>
        <v>0</v>
      </c>
      <c r="CR28" s="76">
        <f t="shared" si="9"/>
        <v>3.3869787417774369</v>
      </c>
      <c r="CS28" s="75">
        <f t="shared" si="22"/>
        <v>0</v>
      </c>
      <c r="CT28" s="76">
        <f t="shared" si="10"/>
        <v>4.2379815887928345</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47361</v>
      </c>
      <c r="AY29" s="20" t="str">
        <f>IF(IFERROR(比較地域マスタ!$Z14,"")=0,"",IFERROR(比較地域マスタ!$Z14,""))</f>
        <v>久米島町</v>
      </c>
      <c r="BB29" s="122" t="str">
        <f t="shared" si="0"/>
        <v>47361</v>
      </c>
      <c r="BC29" s="123" t="str">
        <f t="shared" si="0"/>
        <v>久米島町</v>
      </c>
      <c r="BD29" s="40">
        <f t="shared" si="14"/>
        <v>60.466435234097645</v>
      </c>
      <c r="BE29" s="40">
        <f t="shared" si="15"/>
        <v>9.7363848373525066</v>
      </c>
      <c r="BF29" s="40">
        <f>VLOOKUP($AX29&amp;"_"&amp;$BC$14,データシート1!$A:$BS,MATCH($BC$12&amp;"_"&amp;BF$20,データシート1!$A$1:$BS$1,0),0)</f>
        <v>3.4834389407427109</v>
      </c>
      <c r="BG29" s="40">
        <f>VLOOKUP($AX29&amp;"_"&amp;$BC$14,データシート1!$A:$BS,MATCH($BC$12&amp;"_"&amp;BG$20,データシート1!$A$1:$BS$1,0),0)</f>
        <v>0.49770795949026292</v>
      </c>
      <c r="BH29" s="40">
        <f>VLOOKUP($AX29&amp;"_"&amp;$BC$14,データシート1!$A:$BS,MATCH($BC$12&amp;"_"&amp;BH$20,データシート1!$A$1:$BS$1,0),0)</f>
        <v>5.7552379371195324</v>
      </c>
      <c r="BI29" s="40">
        <f>VLOOKUP($AX29&amp;"_"&amp;$BC$14,データシート1!$A:$BS,MATCH($BC$12&amp;"_"&amp;BI$20,データシート1!$A$1:$BS$1,0),0)</f>
        <v>11.930664448918209</v>
      </c>
      <c r="BJ29" s="40">
        <f>VLOOKUP($AX29&amp;"_"&amp;$BC$14,データシート1!$A:$BS,MATCH($BC$12&amp;"_"&amp;BJ$20,データシート1!$A$1:$BS$1,0),0)</f>
        <v>12.554173701252273</v>
      </c>
      <c r="BK29" s="40">
        <f t="shared" si="1"/>
        <v>24.936023524294658</v>
      </c>
      <c r="BL29" s="40">
        <f t="shared" si="2"/>
        <v>20.3702353358678</v>
      </c>
      <c r="BM29" s="40">
        <f>VLOOKUP($AX29&amp;"_"&amp;$BC$14,データシート1!$A:$BS,MATCH($BC$12&amp;"_"&amp;BM$20,データシート1!$A$1:$BS$1,0),0)</f>
        <v>6.2036903927526241</v>
      </c>
      <c r="BN29" s="40">
        <f>VLOOKUP($AX29&amp;"_"&amp;$BC$14,データシート1!$A:$BS,MATCH($BC$12&amp;"_"&amp;BN$20,データシート1!$A$1:$BS$1,0),0)</f>
        <v>14.166544943115175</v>
      </c>
      <c r="BO29" s="40">
        <f>VLOOKUP($AX29&amp;"_"&amp;$BC$14,データシート1!$A:$BS,MATCH($BC$12&amp;"_"&amp;BO$20,データシート1!$A$1:$BS$1,0),0)</f>
        <v>0.4536626380756118</v>
      </c>
      <c r="BP29" s="40">
        <f>VLOOKUP($AX29&amp;"_"&amp;$BC$14,データシート1!$A:$BS,MATCH($BC$12&amp;"_"&amp;BP$20,データシート1!$A$1:$BS$1,0),0)</f>
        <v>4.1121255503512435</v>
      </c>
      <c r="BQ29" s="40">
        <f>VLOOKUP($AX29&amp;"_"&amp;$BC$14,データシート1!$A:$BS,MATCH($BC$12&amp;"_"&amp;BQ$20,データシート1!$A$1:$BS$1,0),0)</f>
        <v>1.3091887222800001</v>
      </c>
      <c r="BR29" s="41">
        <f t="shared" si="3"/>
        <v>60.466435234097645</v>
      </c>
      <c r="BT29" s="134" t="str">
        <f t="shared" si="4"/>
        <v>久米島町</v>
      </c>
      <c r="BU29" s="38">
        <f t="shared" si="25"/>
        <v>60.466435234097645</v>
      </c>
      <c r="BV29" s="69">
        <f t="shared" si="16"/>
        <v>0.16102131371988107</v>
      </c>
      <c r="BW29" s="69">
        <f t="shared" si="5"/>
        <v>5.7609464279752408E-2</v>
      </c>
      <c r="BX29" s="69">
        <f t="shared" si="5"/>
        <v>8.2311443954546249E-3</v>
      </c>
      <c r="BY29" s="69">
        <f t="shared" si="5"/>
        <v>9.5180705044674019E-2</v>
      </c>
      <c r="BZ29" s="69">
        <f t="shared" si="5"/>
        <v>0.19731053108601951</v>
      </c>
      <c r="CA29" s="69">
        <f t="shared" si="5"/>
        <v>0.20762218994138495</v>
      </c>
      <c r="CB29" s="69">
        <f t="shared" si="5"/>
        <v>0.41239447021730458</v>
      </c>
      <c r="CC29" s="69">
        <f t="shared" si="5"/>
        <v>0.33688500499498297</v>
      </c>
      <c r="CD29" s="69">
        <f t="shared" si="5"/>
        <v>0.10259725695313189</v>
      </c>
      <c r="CE29" s="69">
        <f t="shared" si="5"/>
        <v>0.23428774804185107</v>
      </c>
      <c r="CF29" s="69">
        <f t="shared" si="5"/>
        <v>7.5027184307995516E-3</v>
      </c>
      <c r="CG29" s="69">
        <f t="shared" si="5"/>
        <v>6.8006746791522008E-2</v>
      </c>
      <c r="CH29" s="69">
        <f t="shared" si="5"/>
        <v>2.1651495035409911E-2</v>
      </c>
      <c r="CI29" s="135">
        <f t="shared" si="6"/>
        <v>1</v>
      </c>
      <c r="CK29" s="136" t="str">
        <f t="shared" si="7"/>
        <v>久米島町</v>
      </c>
      <c r="CL29" s="137">
        <f t="shared" si="17"/>
        <v>9.7363848373525066</v>
      </c>
      <c r="CM29" s="75">
        <f t="shared" si="18"/>
        <v>0</v>
      </c>
      <c r="CN29" s="76">
        <f t="shared" si="19"/>
        <v>3.4834389407427109</v>
      </c>
      <c r="CO29" s="75">
        <f t="shared" si="20"/>
        <v>0</v>
      </c>
      <c r="CP29" s="76">
        <f t="shared" si="8"/>
        <v>0.49770795949026292</v>
      </c>
      <c r="CQ29" s="75">
        <f t="shared" si="21"/>
        <v>0</v>
      </c>
      <c r="CR29" s="76">
        <f t="shared" si="9"/>
        <v>5.7552379371195324</v>
      </c>
      <c r="CS29" s="75">
        <f t="shared" si="22"/>
        <v>0</v>
      </c>
      <c r="CT29" s="76">
        <f t="shared" si="10"/>
        <v>11.930664448918209</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1.6679999999999999</v>
      </c>
      <c r="DC29" s="1081">
        <f>VLOOKUP($AX29&amp;"_"&amp;$CW$14,データシート1!$A:$BS,MATCH($CW$12&amp;"_"&amp;DC$20,データシート1!$A$1:$BS$1,0),0)</f>
        <v>0</v>
      </c>
      <c r="DD29" s="1080">
        <f t="shared" si="11"/>
        <v>1.6679999999999999</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1</v>
      </c>
      <c r="DK29" s="74">
        <f>VLOOKUP($AX29&amp;"_"&amp;$DF$14,データシート1!$A:$BS,MATCH($DF$12&amp;"_"&amp;DK$20,データシート1!$A$1:$BS$1,0),0)</f>
        <v>0</v>
      </c>
      <c r="DL29" s="78">
        <f t="shared" si="12"/>
        <v>1</v>
      </c>
      <c r="DM29" s="18"/>
      <c r="DN29" s="139">
        <f t="shared" si="26"/>
        <v>0</v>
      </c>
      <c r="DO29" s="140">
        <f t="shared" si="27"/>
        <v>0</v>
      </c>
      <c r="DP29" s="140">
        <f t="shared" si="13"/>
        <v>0</v>
      </c>
      <c r="DQ29" s="140">
        <f t="shared" si="13"/>
        <v>0</v>
      </c>
      <c r="DR29" s="140">
        <f t="shared" si="13"/>
        <v>1</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40646</v>
      </c>
      <c r="AY30" s="20" t="str">
        <f>IF(IFERROR(比較地域マスタ!$Z15,"")=0,"",IFERROR(比較地域マスタ!$Z15,""))</f>
        <v>上毛町</v>
      </c>
      <c r="BB30" s="122" t="str">
        <f t="shared" si="0"/>
        <v>40646</v>
      </c>
      <c r="BC30" s="123" t="str">
        <f t="shared" si="0"/>
        <v>上毛町</v>
      </c>
      <c r="BD30" s="40">
        <f t="shared" si="14"/>
        <v>92.175215691016575</v>
      </c>
      <c r="BE30" s="40">
        <f t="shared" si="15"/>
        <v>64.979536590109561</v>
      </c>
      <c r="BF30" s="40">
        <f>VLOOKUP($AX30&amp;"_"&amp;$BC$14,データシート1!$A:$BS,MATCH($BC$12&amp;"_"&amp;BF$20,データシート1!$A$1:$BS$1,0),0)</f>
        <v>60.196763702859712</v>
      </c>
      <c r="BG30" s="40">
        <f>VLOOKUP($AX30&amp;"_"&amp;$BC$14,データシート1!$A:$BS,MATCH($BC$12&amp;"_"&amp;BG$20,データシート1!$A$1:$BS$1,0),0)</f>
        <v>0.30336267139020423</v>
      </c>
      <c r="BH30" s="40">
        <f>VLOOKUP($AX30&amp;"_"&amp;$BC$14,データシート1!$A:$BS,MATCH($BC$12&amp;"_"&amp;BH$20,データシート1!$A$1:$BS$1,0),0)</f>
        <v>4.4794102158596409</v>
      </c>
      <c r="BI30" s="40">
        <f>VLOOKUP($AX30&amp;"_"&amp;$BC$14,データシート1!$A:$BS,MATCH($BC$12&amp;"_"&amp;BI$20,データシート1!$A$1:$BS$1,0),0)</f>
        <v>4.0324508727003394</v>
      </c>
      <c r="BJ30" s="40">
        <f>VLOOKUP($AX30&amp;"_"&amp;$BC$14,データシート1!$A:$BS,MATCH($BC$12&amp;"_"&amp;BJ$20,データシート1!$A$1:$BS$1,0),0)</f>
        <v>6.1250988753829638</v>
      </c>
      <c r="BK30" s="40">
        <f t="shared" si="1"/>
        <v>16.256788785532621</v>
      </c>
      <c r="BL30" s="40">
        <f t="shared" si="2"/>
        <v>15.810024838470117</v>
      </c>
      <c r="BM30" s="40">
        <f>VLOOKUP($AX30&amp;"_"&amp;$BC$14,データシート1!$A:$BS,MATCH($BC$12&amp;"_"&amp;BM$20,データシート1!$A$1:$BS$1,0),0)</f>
        <v>7.2462686338085023</v>
      </c>
      <c r="BN30" s="40">
        <f>VLOOKUP($AX30&amp;"_"&amp;$BC$14,データシート1!$A:$BS,MATCH($BC$12&amp;"_"&amp;BN$20,データシート1!$A$1:$BS$1,0),0)</f>
        <v>8.5637562046616136</v>
      </c>
      <c r="BO30" s="40">
        <f>VLOOKUP($AX30&amp;"_"&amp;$BC$14,データシート1!$A:$BS,MATCH($BC$12&amp;"_"&amp;BO$20,データシート1!$A$1:$BS$1,0),0)</f>
        <v>0.44676394706250461</v>
      </c>
      <c r="BP30" s="40">
        <f>VLOOKUP($AX30&amp;"_"&amp;$BC$14,データシート1!$A:$BS,MATCH($BC$12&amp;"_"&amp;BP$20,データシート1!$A$1:$BS$1,0),0)</f>
        <v>0</v>
      </c>
      <c r="BQ30" s="40">
        <f>VLOOKUP($AX30&amp;"_"&amp;$BC$14,データシート1!$A:$BS,MATCH($BC$12&amp;"_"&amp;BQ$20,データシート1!$A$1:$BS$1,0),0)</f>
        <v>0.7813405672910948</v>
      </c>
      <c r="BR30" s="41">
        <f t="shared" si="3"/>
        <v>92.175215691016575</v>
      </c>
      <c r="BT30" s="134" t="str">
        <f t="shared" si="4"/>
        <v>上毛町</v>
      </c>
      <c r="BU30" s="38">
        <f t="shared" si="25"/>
        <v>92.175215691016575</v>
      </c>
      <c r="BV30" s="69">
        <f t="shared" si="16"/>
        <v>0.70495670775460395</v>
      </c>
      <c r="BW30" s="69">
        <f t="shared" si="5"/>
        <v>0.65306886728258029</v>
      </c>
      <c r="BX30" s="69">
        <f t="shared" si="5"/>
        <v>3.2911522811849524E-3</v>
      </c>
      <c r="BY30" s="69">
        <f t="shared" si="5"/>
        <v>4.859668819083876E-2</v>
      </c>
      <c r="BZ30" s="69">
        <f t="shared" si="5"/>
        <v>4.3747669506059461E-2</v>
      </c>
      <c r="CA30" s="69">
        <f t="shared" si="5"/>
        <v>6.6450605289767914E-2</v>
      </c>
      <c r="CB30" s="69">
        <f t="shared" si="5"/>
        <v>0.17636832920497317</v>
      </c>
      <c r="CC30" s="69">
        <f t="shared" si="5"/>
        <v>0.17152143035354966</v>
      </c>
      <c r="CD30" s="69">
        <f t="shared" si="5"/>
        <v>7.8614067561273149E-2</v>
      </c>
      <c r="CE30" s="69">
        <f t="shared" si="5"/>
        <v>9.2907362792276488E-2</v>
      </c>
      <c r="CF30" s="69">
        <f t="shared" si="5"/>
        <v>4.8468988514235329E-3</v>
      </c>
      <c r="CG30" s="69">
        <f t="shared" si="5"/>
        <v>0</v>
      </c>
      <c r="CH30" s="69">
        <f t="shared" si="5"/>
        <v>8.4766882445954997E-3</v>
      </c>
      <c r="CI30" s="135">
        <f t="shared" si="6"/>
        <v>1</v>
      </c>
      <c r="CK30" s="136" t="str">
        <f t="shared" si="7"/>
        <v>上毛町</v>
      </c>
      <c r="CL30" s="137">
        <f t="shared" si="17"/>
        <v>64.979536590109561</v>
      </c>
      <c r="CM30" s="75">
        <f t="shared" si="18"/>
        <v>0.11217377627635232</v>
      </c>
      <c r="CN30" s="76">
        <f t="shared" si="19"/>
        <v>60.196763702859712</v>
      </c>
      <c r="CO30" s="75">
        <f t="shared" si="20"/>
        <v>0.12108624370538591</v>
      </c>
      <c r="CP30" s="76">
        <f t="shared" si="8"/>
        <v>0.30336267139020423</v>
      </c>
      <c r="CQ30" s="75">
        <f t="shared" si="21"/>
        <v>0</v>
      </c>
      <c r="CR30" s="76">
        <f t="shared" si="9"/>
        <v>4.4794102158596409</v>
      </c>
      <c r="CS30" s="75">
        <f t="shared" si="22"/>
        <v>0</v>
      </c>
      <c r="CT30" s="76">
        <f t="shared" si="10"/>
        <v>4.0324508727003394</v>
      </c>
      <c r="CU30" s="77">
        <f t="shared" si="23"/>
        <v>0.26782719345983641</v>
      </c>
      <c r="CV30" s="18"/>
      <c r="CW30" s="1078">
        <f t="shared" si="24"/>
        <v>7.2889999999999997</v>
      </c>
      <c r="CX30" s="1081">
        <f>VLOOKUP($AX30&amp;"_"&amp;$CW$14,データシート1!$A:$BS,MATCH($CW$12&amp;"_"&amp;CX$20,データシート1!$A$1:$BS$1,0),0)</f>
        <v>7.2889999999999997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1.08</v>
      </c>
      <c r="DB30" s="1081">
        <f>VLOOKUP($AX30&amp;"_"&amp;$CW$14,データシート1!$A:$BS,MATCH($CW$12&amp;"_"&amp;DB$20,データシート1!$A$1:$BS$1,0),0)</f>
        <v>0</v>
      </c>
      <c r="DC30" s="1081">
        <f>VLOOKUP($AX30&amp;"_"&amp;$CW$14,データシート1!$A:$BS,MATCH($CW$12&amp;"_"&amp;DC$20,データシート1!$A$1:$BS$1,0),0)</f>
        <v>0</v>
      </c>
      <c r="DD30" s="1080">
        <f t="shared" si="11"/>
        <v>8.3689999999999998</v>
      </c>
      <c r="DE30" s="18"/>
      <c r="DF30" s="138">
        <f>VLOOKUP($AX30&amp;"_"&amp;$DF$14,データシート1!$A:$BS,MATCH($DF$12&amp;"_"&amp;DF$20,データシート1!$A$1:$BS$1,0),0)</f>
        <v>2</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v>
      </c>
      <c r="DJ30" s="74">
        <f>VLOOKUP($AX30&amp;"_"&amp;$DF$14,データシート1!$A:$BS,MATCH($DF$12&amp;"_"&amp;DJ$20,データシート1!$A$1:$BS$1,0),0)</f>
        <v>0</v>
      </c>
      <c r="DK30" s="74">
        <f>VLOOKUP($AX30&amp;"_"&amp;$DF$14,データシート1!$A:$BS,MATCH($DF$12&amp;"_"&amp;DK$20,データシート1!$A$1:$BS$1,0),0)</f>
        <v>0</v>
      </c>
      <c r="DL30" s="78">
        <f t="shared" si="12"/>
        <v>3</v>
      </c>
      <c r="DM30" s="18"/>
      <c r="DN30" s="139">
        <f t="shared" si="26"/>
        <v>0.87</v>
      </c>
      <c r="DO30" s="140">
        <f t="shared" si="27"/>
        <v>0</v>
      </c>
      <c r="DP30" s="140">
        <f t="shared" si="13"/>
        <v>0</v>
      </c>
      <c r="DQ30" s="140">
        <f t="shared" si="13"/>
        <v>0.13</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01585</v>
      </c>
      <c r="AY31" s="20" t="str">
        <f>IF(IFERROR(比較地域マスタ!$Z16,"")=0,"",IFERROR(比較地域マスタ!$Z16,""))</f>
        <v>安平町</v>
      </c>
      <c r="BB31" s="122" t="str">
        <f t="shared" si="0"/>
        <v>01585</v>
      </c>
      <c r="BC31" s="123" t="str">
        <f t="shared" si="0"/>
        <v>安平町</v>
      </c>
      <c r="BD31" s="40">
        <f t="shared" si="14"/>
        <v>115.57600194633252</v>
      </c>
      <c r="BE31" s="40">
        <f t="shared" si="15"/>
        <v>67.620960431887084</v>
      </c>
      <c r="BF31" s="40">
        <f>VLOOKUP($AX31&amp;"_"&amp;$BC$14,データシート1!$A:$BS,MATCH($BC$12&amp;"_"&amp;BF$20,データシート1!$A$1:$BS$1,0),0)</f>
        <v>53.669136955305987</v>
      </c>
      <c r="BG31" s="40">
        <f>VLOOKUP($AX31&amp;"_"&amp;$BC$14,データシート1!$A:$BS,MATCH($BC$12&amp;"_"&amp;BG$20,データシート1!$A$1:$BS$1,0),0)</f>
        <v>0.88170222956157018</v>
      </c>
      <c r="BH31" s="40">
        <f>VLOOKUP($AX31&amp;"_"&amp;$BC$14,データシート1!$A:$BS,MATCH($BC$12&amp;"_"&amp;BH$20,データシート1!$A$1:$BS$1,0),0)</f>
        <v>13.070121247019529</v>
      </c>
      <c r="BI31" s="40">
        <f>VLOOKUP($AX31&amp;"_"&amp;$BC$14,データシート1!$A:$BS,MATCH($BC$12&amp;"_"&amp;BI$20,データシート1!$A$1:$BS$1,0),0)</f>
        <v>11.500414887673953</v>
      </c>
      <c r="BJ31" s="40">
        <f>VLOOKUP($AX31&amp;"_"&amp;$BC$14,データシート1!$A:$BS,MATCH($BC$12&amp;"_"&amp;BJ$20,データシート1!$A$1:$BS$1,0),0)</f>
        <v>17.90618051389545</v>
      </c>
      <c r="BK31" s="40">
        <f t="shared" si="1"/>
        <v>18.548446112876039</v>
      </c>
      <c r="BL31" s="40">
        <f t="shared" si="2"/>
        <v>18.102330760695111</v>
      </c>
      <c r="BM31" s="40">
        <f>VLOOKUP($AX31&amp;"_"&amp;$BC$14,データシート1!$A:$BS,MATCH($BC$12&amp;"_"&amp;BM$20,データシート1!$A$1:$BS$1,0),0)</f>
        <v>7.4197984350043793</v>
      </c>
      <c r="BN31" s="40">
        <f>VLOOKUP($AX31&amp;"_"&amp;$BC$14,データシート1!$A:$BS,MATCH($BC$12&amp;"_"&amp;BN$20,データシート1!$A$1:$BS$1,0),0)</f>
        <v>10.68253232569073</v>
      </c>
      <c r="BO31" s="40">
        <f>VLOOKUP($AX31&amp;"_"&amp;$BC$14,データシート1!$A:$BS,MATCH($BC$12&amp;"_"&amp;BO$20,データシート1!$A$1:$BS$1,0),0)</f>
        <v>0.4461153521809304</v>
      </c>
      <c r="BP31" s="40">
        <f>VLOOKUP($AX31&amp;"_"&amp;$BC$14,データシート1!$A:$BS,MATCH($BC$12&amp;"_"&amp;BP$20,データシート1!$A$1:$BS$1,0),0)</f>
        <v>0</v>
      </c>
      <c r="BQ31" s="40">
        <f>VLOOKUP($AX31&amp;"_"&amp;$BC$14,データシート1!$A:$BS,MATCH($BC$12&amp;"_"&amp;BQ$20,データシート1!$A$1:$BS$1,0),0)</f>
        <v>0</v>
      </c>
      <c r="BR31" s="41">
        <f t="shared" si="3"/>
        <v>115.57600194633252</v>
      </c>
      <c r="BT31" s="134" t="str">
        <f t="shared" si="4"/>
        <v>安平町</v>
      </c>
      <c r="BU31" s="38">
        <f t="shared" si="25"/>
        <v>115.57600194633252</v>
      </c>
      <c r="BV31" s="69">
        <f t="shared" si="16"/>
        <v>0.58507786472218282</v>
      </c>
      <c r="BW31" s="69">
        <f t="shared" si="5"/>
        <v>0.46436229019435316</v>
      </c>
      <c r="BX31" s="69">
        <f t="shared" si="5"/>
        <v>7.6287656149499512E-3</v>
      </c>
      <c r="BY31" s="69">
        <f t="shared" si="5"/>
        <v>0.11308680891287978</v>
      </c>
      <c r="BZ31" s="69">
        <f t="shared" si="5"/>
        <v>9.9505214698585503E-2</v>
      </c>
      <c r="CA31" s="69">
        <f t="shared" si="5"/>
        <v>0.15492991808290918</v>
      </c>
      <c r="CB31" s="69">
        <f t="shared" si="5"/>
        <v>0.16048700249632247</v>
      </c>
      <c r="CC31" s="69">
        <f t="shared" si="5"/>
        <v>0.15662707184750074</v>
      </c>
      <c r="CD31" s="69">
        <f t="shared" si="5"/>
        <v>6.4198434883132122E-2</v>
      </c>
      <c r="CE31" s="69">
        <f t="shared" si="5"/>
        <v>9.2428636964368621E-2</v>
      </c>
      <c r="CF31" s="69">
        <f t="shared" si="5"/>
        <v>3.8599306488217434E-3</v>
      </c>
      <c r="CG31" s="69">
        <f t="shared" si="5"/>
        <v>0</v>
      </c>
      <c r="CH31" s="69">
        <f t="shared" si="5"/>
        <v>0</v>
      </c>
      <c r="CI31" s="135">
        <f t="shared" si="6"/>
        <v>1</v>
      </c>
      <c r="CK31" s="136" t="str">
        <f t="shared" si="7"/>
        <v>安平町</v>
      </c>
      <c r="CL31" s="137">
        <f t="shared" si="17"/>
        <v>67.620960431887084</v>
      </c>
      <c r="CM31" s="75">
        <f t="shared" si="18"/>
        <v>6.2554568479706446E-2</v>
      </c>
      <c r="CN31" s="76">
        <f t="shared" si="19"/>
        <v>53.669136955305987</v>
      </c>
      <c r="CO31" s="75">
        <f t="shared" si="20"/>
        <v>7.8816247846925785E-2</v>
      </c>
      <c r="CP31" s="76">
        <f t="shared" si="8"/>
        <v>0.88170222956157018</v>
      </c>
      <c r="CQ31" s="75">
        <f t="shared" si="21"/>
        <v>0</v>
      </c>
      <c r="CR31" s="76">
        <f t="shared" si="9"/>
        <v>13.070121247019529</v>
      </c>
      <c r="CS31" s="75">
        <f t="shared" si="22"/>
        <v>0</v>
      </c>
      <c r="CT31" s="76">
        <f t="shared" si="10"/>
        <v>11.500414887673953</v>
      </c>
      <c r="CU31" s="77">
        <f t="shared" si="23"/>
        <v>0.74284276553851236</v>
      </c>
      <c r="CV31" s="18"/>
      <c r="CW31" s="1078">
        <f t="shared" si="24"/>
        <v>4.2300000000000004</v>
      </c>
      <c r="CX31" s="1081">
        <f>VLOOKUP($AX31&amp;"_"&amp;$CW$14,データシート1!$A:$BS,MATCH($CW$12&amp;"_"&amp;CX$20,データシート1!$A$1:$BS$1,0),0)</f>
        <v>4.2300000000000004</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8.5429999999999993</v>
      </c>
      <c r="DB31" s="1081">
        <f>VLOOKUP($AX31&amp;"_"&amp;$CW$14,データシート1!$A:$BS,MATCH($CW$12&amp;"_"&amp;DB$20,データシート1!$A$1:$BS$1,0),0)</f>
        <v>0</v>
      </c>
      <c r="DC31" s="1081">
        <f>VLOOKUP($AX31&amp;"_"&amp;$CW$14,データシート1!$A:$BS,MATCH($CW$12&amp;"_"&amp;DC$20,データシート1!$A$1:$BS$1,0),0)</f>
        <v>0</v>
      </c>
      <c r="DD31" s="1080">
        <f t="shared" si="11"/>
        <v>12.773</v>
      </c>
      <c r="DE31" s="18"/>
      <c r="DF31" s="138">
        <f>VLOOKUP($AX31&amp;"_"&amp;$DF$14,データシート1!$A:$BS,MATCH($DF$12&amp;"_"&amp;DF$20,データシート1!$A$1:$BS$1,0),0)</f>
        <v>1</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0.33</v>
      </c>
      <c r="DO31" s="140">
        <f t="shared" si="27"/>
        <v>0</v>
      </c>
      <c r="DP31" s="140">
        <f t="shared" si="13"/>
        <v>0</v>
      </c>
      <c r="DQ31" s="140">
        <f t="shared" si="13"/>
        <v>0.67</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02323</v>
      </c>
      <c r="AY32" s="20" t="str">
        <f>IF(IFERROR(比較地域マスタ!$Z17,"")=0,"",IFERROR(比較地域マスタ!$Z17,""))</f>
        <v>深浦町</v>
      </c>
      <c r="AZ32" s="18"/>
      <c r="BA32" s="18"/>
      <c r="BB32" s="122" t="str">
        <f t="shared" si="0"/>
        <v>02323</v>
      </c>
      <c r="BC32" s="123" t="str">
        <f t="shared" si="0"/>
        <v>深浦町</v>
      </c>
      <c r="BD32" s="40">
        <f t="shared" si="14"/>
        <v>56.240984791391512</v>
      </c>
      <c r="BE32" s="40">
        <f t="shared" si="15"/>
        <v>16.030819712433662</v>
      </c>
      <c r="BF32" s="40">
        <f>VLOOKUP($AX32&amp;"_"&amp;$BC$14,データシート1!$A:$BS,MATCH($BC$12&amp;"_"&amp;BF$20,データシート1!$A$1:$BS$1,0),0)</f>
        <v>2.245072584973931</v>
      </c>
      <c r="BG32" s="40">
        <f>VLOOKUP($AX32&amp;"_"&amp;$BC$14,データシート1!$A:$BS,MATCH($BC$12&amp;"_"&amp;BG$20,データシート1!$A$1:$BS$1,0),0)</f>
        <v>1.3197837028622208</v>
      </c>
      <c r="BH32" s="40">
        <f>VLOOKUP($AX32&amp;"_"&amp;$BC$14,データシート1!$A:$BS,MATCH($BC$12&amp;"_"&amp;BH$20,データシート1!$A$1:$BS$1,0),0)</f>
        <v>12.46596342459751</v>
      </c>
      <c r="BI32" s="40">
        <f>VLOOKUP($AX32&amp;"_"&amp;$BC$14,データシート1!$A:$BS,MATCH($BC$12&amp;"_"&amp;BI$20,データシート1!$A$1:$BS$1,0),0)</f>
        <v>6.6179136076520431</v>
      </c>
      <c r="BJ32" s="40">
        <f>VLOOKUP($AX32&amp;"_"&amp;$BC$14,データシート1!$A:$BS,MATCH($BC$12&amp;"_"&amp;BJ$20,データシート1!$A$1:$BS$1,0),0)</f>
        <v>16.673850949836957</v>
      </c>
      <c r="BK32" s="40">
        <f t="shared" si="1"/>
        <v>15.696729896601079</v>
      </c>
      <c r="BL32" s="40">
        <f t="shared" si="2"/>
        <v>14.980811016563742</v>
      </c>
      <c r="BM32" s="40">
        <f>VLOOKUP($AX32&amp;"_"&amp;$BC$14,データシート1!$A:$BS,MATCH($BC$12&amp;"_"&amp;BM$20,データシート1!$A$1:$BS$1,0),0)</f>
        <v>5.6369196711047982</v>
      </c>
      <c r="BN32" s="40">
        <f>VLOOKUP($AX32&amp;"_"&amp;$BC$14,データシート1!$A:$BS,MATCH($BC$12&amp;"_"&amp;BN$20,データシート1!$A$1:$BS$1,0),0)</f>
        <v>9.3438913454589443</v>
      </c>
      <c r="BO32" s="40">
        <f>VLOOKUP($AX32&amp;"_"&amp;$BC$14,データシート1!$A:$BS,MATCH($BC$12&amp;"_"&amp;BO$20,データシート1!$A$1:$BS$1,0),0)</f>
        <v>0.45914621298346625</v>
      </c>
      <c r="BP32" s="40">
        <f>VLOOKUP($AX32&amp;"_"&amp;$BC$14,データシート1!$A:$BS,MATCH($BC$12&amp;"_"&amp;BP$20,データシート1!$A$1:$BS$1,0),0)</f>
        <v>0.25677266705387219</v>
      </c>
      <c r="BQ32" s="40">
        <f>VLOOKUP($AX32&amp;"_"&amp;$BC$14,データシート1!$A:$BS,MATCH($BC$12&amp;"_"&amp;BQ$20,データシート1!$A$1:$BS$1,0),0)</f>
        <v>1.221670624867778</v>
      </c>
      <c r="BR32" s="41">
        <f t="shared" si="3"/>
        <v>56.240984791391512</v>
      </c>
      <c r="BS32" s="23"/>
      <c r="BT32" s="134" t="str">
        <f t="shared" si="4"/>
        <v>深浦町</v>
      </c>
      <c r="BU32" s="38">
        <f t="shared" si="25"/>
        <v>56.240984791391512</v>
      </c>
      <c r="BV32" s="69">
        <f t="shared" si="16"/>
        <v>0.28503803359587343</v>
      </c>
      <c r="BW32" s="69">
        <f t="shared" si="5"/>
        <v>3.9918799311593339E-2</v>
      </c>
      <c r="BX32" s="69">
        <f t="shared" si="5"/>
        <v>2.3466582382181769E-2</v>
      </c>
      <c r="BY32" s="69">
        <f t="shared" si="5"/>
        <v>0.22165265190209835</v>
      </c>
      <c r="BZ32" s="69">
        <f t="shared" si="5"/>
        <v>0.11767065658965861</v>
      </c>
      <c r="CA32" s="69">
        <f t="shared" si="5"/>
        <v>0.29647153248975699</v>
      </c>
      <c r="CB32" s="69">
        <f t="shared" si="5"/>
        <v>0.27909770703381581</v>
      </c>
      <c r="CC32" s="69">
        <f t="shared" si="5"/>
        <v>0.26636822011795158</v>
      </c>
      <c r="CD32" s="69">
        <f t="shared" si="5"/>
        <v>0.10022796883826277</v>
      </c>
      <c r="CE32" s="69">
        <f t="shared" si="5"/>
        <v>0.16614025127968884</v>
      </c>
      <c r="CF32" s="69">
        <f t="shared" si="5"/>
        <v>8.1639077744909104E-3</v>
      </c>
      <c r="CG32" s="69">
        <f t="shared" si="5"/>
        <v>4.5655791413733377E-3</v>
      </c>
      <c r="CH32" s="69">
        <f t="shared" si="5"/>
        <v>2.1722070290895266E-2</v>
      </c>
      <c r="CI32" s="135">
        <f t="shared" si="6"/>
        <v>1</v>
      </c>
      <c r="CJ32" s="18"/>
      <c r="CK32" s="136" t="str">
        <f t="shared" si="7"/>
        <v>深浦町</v>
      </c>
      <c r="CL32" s="137">
        <f t="shared" si="17"/>
        <v>16.030819712433662</v>
      </c>
      <c r="CM32" s="75">
        <f t="shared" si="18"/>
        <v>0</v>
      </c>
      <c r="CN32" s="76">
        <f t="shared" si="19"/>
        <v>2.245072584973931</v>
      </c>
      <c r="CO32" s="75">
        <f t="shared" si="20"/>
        <v>0</v>
      </c>
      <c r="CP32" s="76">
        <f t="shared" si="8"/>
        <v>1.3197837028622208</v>
      </c>
      <c r="CQ32" s="75">
        <f t="shared" si="21"/>
        <v>0</v>
      </c>
      <c r="CR32" s="76">
        <f t="shared" si="9"/>
        <v>12.46596342459751</v>
      </c>
      <c r="CS32" s="75">
        <f t="shared" si="22"/>
        <v>0</v>
      </c>
      <c r="CT32" s="76">
        <f t="shared" si="10"/>
        <v>6.6179136076520431</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01668</v>
      </c>
      <c r="AY33" s="20" t="str">
        <f>IF(IFERROR(比較地域マスタ!$Z18,"")=0,"",IFERROR(比較地域マスタ!$Z18,""))</f>
        <v>白糠町</v>
      </c>
      <c r="BB33" s="122" t="str">
        <f t="shared" si="0"/>
        <v>01668</v>
      </c>
      <c r="BC33" s="123" t="str">
        <f t="shared" si="0"/>
        <v>白糠町</v>
      </c>
      <c r="BD33" s="40">
        <f t="shared" si="14"/>
        <v>142.53387937770628</v>
      </c>
      <c r="BE33" s="40">
        <f t="shared" si="15"/>
        <v>96.204820391673877</v>
      </c>
      <c r="BF33" s="40">
        <f>VLOOKUP($AX33&amp;"_"&amp;$BC$14,データシート1!$A:$BS,MATCH($BC$12&amp;"_"&amp;BF$20,データシート1!$A$1:$BS$1,0),0)</f>
        <v>87.0271226891483</v>
      </c>
      <c r="BG33" s="40">
        <f>VLOOKUP($AX33&amp;"_"&amp;$BC$14,データシート1!$A:$BS,MATCH($BC$12&amp;"_"&amp;BG$20,データシート1!$A$1:$BS$1,0),0)</f>
        <v>0.8205941542454217</v>
      </c>
      <c r="BH33" s="40">
        <f>VLOOKUP($AX33&amp;"_"&amp;$BC$14,データシート1!$A:$BS,MATCH($BC$12&amp;"_"&amp;BH$20,データシート1!$A$1:$BS$1,0),0)</f>
        <v>8.3571035482801435</v>
      </c>
      <c r="BI33" s="40">
        <f>VLOOKUP($AX33&amp;"_"&amp;$BC$14,データシート1!$A:$BS,MATCH($BC$12&amp;"_"&amp;BI$20,データシート1!$A$1:$BS$1,0),0)</f>
        <v>9.4966561431781802</v>
      </c>
      <c r="BJ33" s="40">
        <f>VLOOKUP($AX33&amp;"_"&amp;$BC$14,データシート1!$A:$BS,MATCH($BC$12&amp;"_"&amp;BJ$20,データシート1!$A$1:$BS$1,0),0)</f>
        <v>18.110670162266647</v>
      </c>
      <c r="BK33" s="40">
        <f t="shared" si="1"/>
        <v>18.109427524439745</v>
      </c>
      <c r="BL33" s="40">
        <f t="shared" si="2"/>
        <v>17.664904177877222</v>
      </c>
      <c r="BM33" s="40">
        <f>VLOOKUP($AX33&amp;"_"&amp;$BC$14,データシート1!$A:$BS,MATCH($BC$12&amp;"_"&amp;BM$20,データシート1!$A$1:$BS$1,0),0)</f>
        <v>7.4211978688849918</v>
      </c>
      <c r="BN33" s="40">
        <f>VLOOKUP($AX33&amp;"_"&amp;$BC$14,データシート1!$A:$BS,MATCH($BC$12&amp;"_"&amp;BN$20,データシート1!$A$1:$BS$1,0),0)</f>
        <v>10.24370630899223</v>
      </c>
      <c r="BO33" s="40">
        <f>VLOOKUP($AX33&amp;"_"&amp;$BC$14,データシート1!$A:$BS,MATCH($BC$12&amp;"_"&amp;BO$20,データシート1!$A$1:$BS$1,0),0)</f>
        <v>0.44452334656252113</v>
      </c>
      <c r="BP33" s="40">
        <f>VLOOKUP($AX33&amp;"_"&amp;$BC$14,データシート1!$A:$BS,MATCH($BC$12&amp;"_"&amp;BP$20,データシート1!$A$1:$BS$1,0),0)</f>
        <v>0</v>
      </c>
      <c r="BQ33" s="40">
        <f>VLOOKUP($AX33&amp;"_"&amp;$BC$14,データシート1!$A:$BS,MATCH($BC$12&amp;"_"&amp;BQ$20,データシート1!$A$1:$BS$1,0),0)</f>
        <v>0.61230515614785364</v>
      </c>
      <c r="BR33" s="41">
        <f t="shared" si="3"/>
        <v>142.53387937770628</v>
      </c>
      <c r="BT33" s="134" t="str">
        <f t="shared" si="4"/>
        <v>白糠町</v>
      </c>
      <c r="BU33" s="38">
        <f t="shared" si="25"/>
        <v>142.53387937770628</v>
      </c>
      <c r="BV33" s="69">
        <f t="shared" si="16"/>
        <v>0.67496107459993304</v>
      </c>
      <c r="BW33" s="69">
        <f t="shared" si="5"/>
        <v>0.61057148706751752</v>
      </c>
      <c r="BX33" s="69">
        <f t="shared" si="5"/>
        <v>5.7571866971423413E-3</v>
      </c>
      <c r="BY33" s="69">
        <f t="shared" si="5"/>
        <v>5.8632400835273116E-2</v>
      </c>
      <c r="BZ33" s="69">
        <f t="shared" si="5"/>
        <v>6.6627360348570933E-2</v>
      </c>
      <c r="CA33" s="69">
        <f t="shared" si="5"/>
        <v>0.12706221314775593</v>
      </c>
      <c r="CB33" s="69">
        <f t="shared" si="5"/>
        <v>0.12705349495505444</v>
      </c>
      <c r="CC33" s="69">
        <f t="shared" si="5"/>
        <v>0.12393477434979706</v>
      </c>
      <c r="CD33" s="69">
        <f t="shared" si="5"/>
        <v>5.2066202795331626E-2</v>
      </c>
      <c r="CE33" s="69">
        <f t="shared" si="5"/>
        <v>7.1868571554465438E-2</v>
      </c>
      <c r="CF33" s="69">
        <f t="shared" si="5"/>
        <v>3.11872060525737E-3</v>
      </c>
      <c r="CG33" s="69">
        <f t="shared" si="5"/>
        <v>0</v>
      </c>
      <c r="CH33" s="69">
        <f t="shared" si="5"/>
        <v>4.2958569486857331E-3</v>
      </c>
      <c r="CI33" s="135">
        <f t="shared" si="6"/>
        <v>1</v>
      </c>
      <c r="CK33" s="136" t="str">
        <f t="shared" si="7"/>
        <v>白糠町</v>
      </c>
      <c r="CL33" s="137">
        <f t="shared" si="17"/>
        <v>96.204820391673877</v>
      </c>
      <c r="CM33" s="75">
        <f t="shared" si="18"/>
        <v>0.21682905196510657</v>
      </c>
      <c r="CN33" s="76">
        <f t="shared" si="19"/>
        <v>87.0271226891483</v>
      </c>
      <c r="CO33" s="75">
        <f t="shared" si="20"/>
        <v>0.23969538869519699</v>
      </c>
      <c r="CP33" s="76">
        <f t="shared" si="8"/>
        <v>0.8205941542454217</v>
      </c>
      <c r="CQ33" s="75">
        <f t="shared" si="21"/>
        <v>0</v>
      </c>
      <c r="CR33" s="76">
        <f t="shared" si="9"/>
        <v>8.3571035482801435</v>
      </c>
      <c r="CS33" s="75">
        <f t="shared" si="22"/>
        <v>0</v>
      </c>
      <c r="CT33" s="76">
        <f t="shared" si="10"/>
        <v>9.4966561431781802</v>
      </c>
      <c r="CU33" s="77">
        <f t="shared" si="23"/>
        <v>0</v>
      </c>
      <c r="CV33" s="18"/>
      <c r="CW33" s="1078">
        <f t="shared" si="24"/>
        <v>20.86</v>
      </c>
      <c r="CX33" s="1081">
        <f>VLOOKUP($AX33&amp;"_"&amp;$CW$14,データシート1!$A:$BS,MATCH($CW$12&amp;"_"&amp;CX$20,データシート1!$A$1:$BS$1,0),0)</f>
        <v>20.86</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20.86</v>
      </c>
      <c r="DE33" s="18"/>
      <c r="DF33" s="138">
        <f>VLOOKUP($AX33&amp;"_"&amp;$DF$14,データシート1!$A:$BS,MATCH($DF$12&amp;"_"&amp;DF$20,データシート1!$A$1:$BS$1,0),0)</f>
        <v>4</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4</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25441</v>
      </c>
      <c r="AY34" s="20" t="str">
        <f>IF(IFERROR(比較地域マスタ!$Z19,"")=0,"",IFERROR(比較地域マスタ!$Z19,""))</f>
        <v>豊郷町</v>
      </c>
      <c r="BB34" s="122" t="str">
        <f t="shared" si="0"/>
        <v>25441</v>
      </c>
      <c r="BC34" s="123" t="str">
        <f t="shared" si="0"/>
        <v>豊郷町</v>
      </c>
      <c r="BD34" s="40">
        <f t="shared" si="14"/>
        <v>38.583551496263603</v>
      </c>
      <c r="BE34" s="40">
        <f t="shared" si="15"/>
        <v>7.4368935229762894</v>
      </c>
      <c r="BF34" s="40">
        <f>VLOOKUP($AX34&amp;"_"&amp;$BC$14,データシート1!$A:$BS,MATCH($BC$12&amp;"_"&amp;BF$20,データシート1!$A$1:$BS$1,0),0)</f>
        <v>6.271801336017611</v>
      </c>
      <c r="BG34" s="40">
        <f>VLOOKUP($AX34&amp;"_"&amp;$BC$14,データシート1!$A:$BS,MATCH($BC$12&amp;"_"&amp;BG$20,データシート1!$A$1:$BS$1,0),0)</f>
        <v>0.25013271503297324</v>
      </c>
      <c r="BH34" s="40">
        <f>VLOOKUP($AX34&amp;"_"&amp;$BC$14,データシート1!$A:$BS,MATCH($BC$12&amp;"_"&amp;BH$20,データシート1!$A$1:$BS$1,0),0)</f>
        <v>0.91495947192570526</v>
      </c>
      <c r="BI34" s="40">
        <f>VLOOKUP($AX34&amp;"_"&amp;$BC$14,データシート1!$A:$BS,MATCH($BC$12&amp;"_"&amp;BI$20,データシート1!$A$1:$BS$1,0),0)</f>
        <v>8.9861673968316271</v>
      </c>
      <c r="BJ34" s="40">
        <f>VLOOKUP($AX34&amp;"_"&amp;$BC$14,データシート1!$A:$BS,MATCH($BC$12&amp;"_"&amp;BJ$20,データシート1!$A$1:$BS$1,0),0)</f>
        <v>7.1128785238186607</v>
      </c>
      <c r="BK34" s="40">
        <f t="shared" si="1"/>
        <v>15.047612052637025</v>
      </c>
      <c r="BL34" s="40">
        <f t="shared" si="2"/>
        <v>14.614232745403369</v>
      </c>
      <c r="BM34" s="40">
        <f>VLOOKUP($AX34&amp;"_"&amp;$BC$14,データシート1!$A:$BS,MATCH($BC$12&amp;"_"&amp;BM$20,データシート1!$A$1:$BS$1,0),0)</f>
        <v>6.9369937461932683</v>
      </c>
      <c r="BN34" s="40">
        <f>VLOOKUP($AX34&amp;"_"&amp;$BC$14,データシート1!$A:$BS,MATCH($BC$12&amp;"_"&amp;BN$20,データシート1!$A$1:$BS$1,0),0)</f>
        <v>7.6772389992101004</v>
      </c>
      <c r="BO34" s="40">
        <f>VLOOKUP($AX34&amp;"_"&amp;$BC$14,データシート1!$A:$BS,MATCH($BC$12&amp;"_"&amp;BO$20,データシート1!$A$1:$BS$1,0),0)</f>
        <v>0.4333793072336557</v>
      </c>
      <c r="BP34" s="40">
        <f>VLOOKUP($AX34&amp;"_"&amp;$BC$14,データシート1!$A:$BS,MATCH($BC$12&amp;"_"&amp;BP$20,データシート1!$A$1:$BS$1,0),0)</f>
        <v>0</v>
      </c>
      <c r="BQ34" s="40">
        <f>VLOOKUP($AX34&amp;"_"&amp;$BC$14,データシート1!$A:$BS,MATCH($BC$12&amp;"_"&amp;BQ$20,データシート1!$A$1:$BS$1,0),0)</f>
        <v>0</v>
      </c>
      <c r="BR34" s="41">
        <f t="shared" si="3"/>
        <v>38.583551496263603</v>
      </c>
      <c r="BT34" s="134" t="str">
        <f t="shared" si="4"/>
        <v>豊郷町</v>
      </c>
      <c r="BU34" s="38">
        <f t="shared" si="25"/>
        <v>38.583551496263603</v>
      </c>
      <c r="BV34" s="69">
        <f t="shared" si="16"/>
        <v>0.19274777034707319</v>
      </c>
      <c r="BW34" s="69">
        <f t="shared" si="5"/>
        <v>0.16255116734458638</v>
      </c>
      <c r="BX34" s="69">
        <f t="shared" si="5"/>
        <v>6.4828846835728914E-3</v>
      </c>
      <c r="BY34" s="69">
        <f t="shared" si="5"/>
        <v>2.3713718318913932E-2</v>
      </c>
      <c r="BZ34" s="69">
        <f t="shared" si="5"/>
        <v>0.23290150979755816</v>
      </c>
      <c r="CA34" s="69">
        <f t="shared" si="5"/>
        <v>0.18435002087631736</v>
      </c>
      <c r="CB34" s="69">
        <f t="shared" si="5"/>
        <v>0.39000069897905126</v>
      </c>
      <c r="CC34" s="69">
        <f t="shared" si="5"/>
        <v>0.37876846942974129</v>
      </c>
      <c r="CD34" s="69">
        <f t="shared" si="5"/>
        <v>0.1797914779012772</v>
      </c>
      <c r="CE34" s="69">
        <f t="shared" si="5"/>
        <v>0.19897699152846407</v>
      </c>
      <c r="CF34" s="69">
        <f t="shared" si="5"/>
        <v>1.123222954930999E-2</v>
      </c>
      <c r="CG34" s="69">
        <f t="shared" si="5"/>
        <v>0</v>
      </c>
      <c r="CH34" s="69">
        <f t="shared" si="5"/>
        <v>0</v>
      </c>
      <c r="CI34" s="135">
        <f t="shared" si="6"/>
        <v>1</v>
      </c>
      <c r="CK34" s="136" t="str">
        <f t="shared" si="7"/>
        <v>豊郷町</v>
      </c>
      <c r="CL34" s="137">
        <f t="shared" si="17"/>
        <v>7.4368935229762894</v>
      </c>
      <c r="CM34" s="75">
        <f t="shared" si="18"/>
        <v>1</v>
      </c>
      <c r="CN34" s="76">
        <f t="shared" si="19"/>
        <v>6.271801336017611</v>
      </c>
      <c r="CO34" s="75">
        <f t="shared" si="20"/>
        <v>1</v>
      </c>
      <c r="CP34" s="76">
        <f t="shared" si="8"/>
        <v>0.25013271503297324</v>
      </c>
      <c r="CQ34" s="75">
        <f t="shared" si="21"/>
        <v>0</v>
      </c>
      <c r="CR34" s="76">
        <f t="shared" si="9"/>
        <v>0.91495947192570526</v>
      </c>
      <c r="CS34" s="75">
        <f t="shared" si="22"/>
        <v>0</v>
      </c>
      <c r="CT34" s="76">
        <f t="shared" si="10"/>
        <v>8.9861673968316271</v>
      </c>
      <c r="CU34" s="77">
        <f t="shared" si="23"/>
        <v>0</v>
      </c>
      <c r="CV34" s="18"/>
      <c r="CW34" s="1078">
        <f t="shared" si="24"/>
        <v>8.7520000000000007</v>
      </c>
      <c r="CX34" s="1081">
        <f>VLOOKUP($AX34&amp;"_"&amp;$CW$14,データシート1!$A:$BS,MATCH($CW$12&amp;"_"&amp;CX$20,データシート1!$A$1:$BS$1,0),0)</f>
        <v>8.7520000000000007</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8.7520000000000007</v>
      </c>
      <c r="DE34" s="18"/>
      <c r="DF34" s="138">
        <f>VLOOKUP($AX34&amp;"_"&amp;$DF$14,データシート1!$A:$BS,MATCH($DF$12&amp;"_"&amp;DF$20,データシート1!$A$1:$BS$1,0),0)</f>
        <v>2</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2</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06426</v>
      </c>
      <c r="AY35" s="20" t="str">
        <f>IF(IFERROR(比較地域マスタ!$Z20,"")=0,"",IFERROR(比較地域マスタ!$Z20,""))</f>
        <v>三川町</v>
      </c>
      <c r="BB35" s="122" t="str">
        <f t="shared" si="0"/>
        <v>06426</v>
      </c>
      <c r="BC35" s="123" t="str">
        <f t="shared" si="0"/>
        <v>三川町</v>
      </c>
      <c r="BD35" s="40">
        <f t="shared" si="14"/>
        <v>54.38123279381368</v>
      </c>
      <c r="BE35" s="40">
        <f t="shared" si="15"/>
        <v>12.928574100579667</v>
      </c>
      <c r="BF35" s="40">
        <f>VLOOKUP($AX35&amp;"_"&amp;$BC$14,データシート1!$A:$BS,MATCH($BC$12&amp;"_"&amp;BF$20,データシート1!$A$1:$BS$1,0),0)</f>
        <v>9.5269013545832539</v>
      </c>
      <c r="BG35" s="40">
        <f>VLOOKUP($AX35&amp;"_"&amp;$BC$14,データシート1!$A:$BS,MATCH($BC$12&amp;"_"&amp;BG$20,データシート1!$A$1:$BS$1,0),0)</f>
        <v>0.80234141016924865</v>
      </c>
      <c r="BH35" s="40">
        <f>VLOOKUP($AX35&amp;"_"&amp;$BC$14,データシート1!$A:$BS,MATCH($BC$12&amp;"_"&amp;BH$20,データシート1!$A$1:$BS$1,0),0)</f>
        <v>2.5993313358271655</v>
      </c>
      <c r="BI35" s="40">
        <f>VLOOKUP($AX35&amp;"_"&amp;$BC$14,データシート1!$A:$BS,MATCH($BC$12&amp;"_"&amp;BI$20,データシート1!$A$1:$BS$1,0),0)</f>
        <v>15.121191887736106</v>
      </c>
      <c r="BJ35" s="40">
        <f>VLOOKUP($AX35&amp;"_"&amp;$BC$14,データシート1!$A:$BS,MATCH($BC$12&amp;"_"&amp;BJ$20,データシート1!$A$1:$BS$1,0),0)</f>
        <v>9.6415156088647489</v>
      </c>
      <c r="BK35" s="40">
        <f t="shared" si="1"/>
        <v>16.68995119663316</v>
      </c>
      <c r="BL35" s="40">
        <f t="shared" si="2"/>
        <v>16.254979883781097</v>
      </c>
      <c r="BM35" s="40">
        <f>VLOOKUP($AX35&amp;"_"&amp;$BC$14,データシート1!$A:$BS,MATCH($BC$12&amp;"_"&amp;BM$20,データシート1!$A$1:$BS$1,0),0)</f>
        <v>6.9775773287310141</v>
      </c>
      <c r="BN35" s="40">
        <f>VLOOKUP($AX35&amp;"_"&amp;$BC$14,データシート1!$A:$BS,MATCH($BC$12&amp;"_"&amp;BN$20,データシート1!$A$1:$BS$1,0),0)</f>
        <v>9.2774025550500809</v>
      </c>
      <c r="BO35" s="40">
        <f>VLOOKUP($AX35&amp;"_"&amp;$BC$14,データシート1!$A:$BS,MATCH($BC$12&amp;"_"&amp;BO$20,データシート1!$A$1:$BS$1,0),0)</f>
        <v>0.43497131285206497</v>
      </c>
      <c r="BP35" s="40">
        <f>VLOOKUP($AX35&amp;"_"&amp;$BC$14,データシート1!$A:$BS,MATCH($BC$12&amp;"_"&amp;BP$20,データシート1!$A$1:$BS$1,0),0)</f>
        <v>0</v>
      </c>
      <c r="BQ35" s="40">
        <f>VLOOKUP($AX35&amp;"_"&amp;$BC$14,データシート1!$A:$BS,MATCH($BC$12&amp;"_"&amp;BQ$20,データシート1!$A$1:$BS$1,0),0)</f>
        <v>0</v>
      </c>
      <c r="BR35" s="41">
        <f t="shared" si="3"/>
        <v>54.38123279381368</v>
      </c>
      <c r="BT35" s="134" t="str">
        <f t="shared" si="4"/>
        <v>三川町</v>
      </c>
      <c r="BU35" s="38">
        <f t="shared" si="25"/>
        <v>54.38123279381368</v>
      </c>
      <c r="BV35" s="69">
        <f t="shared" si="16"/>
        <v>0.23773962884582492</v>
      </c>
      <c r="BW35" s="69">
        <f t="shared" si="5"/>
        <v>0.17518730019792819</v>
      </c>
      <c r="BX35" s="69">
        <f t="shared" si="5"/>
        <v>1.4754012900209973E-2</v>
      </c>
      <c r="BY35" s="69">
        <f t="shared" si="5"/>
        <v>4.7798315747686788E-2</v>
      </c>
      <c r="BZ35" s="69">
        <f t="shared" si="5"/>
        <v>0.27805901247344045</v>
      </c>
      <c r="CA35" s="69">
        <f t="shared" si="5"/>
        <v>0.17729490696580075</v>
      </c>
      <c r="CB35" s="69">
        <f t="shared" si="5"/>
        <v>0.30690645171493391</v>
      </c>
      <c r="CC35" s="69">
        <f t="shared" si="5"/>
        <v>0.29890789613784258</v>
      </c>
      <c r="CD35" s="69">
        <f t="shared" si="5"/>
        <v>0.12830855370981534</v>
      </c>
      <c r="CE35" s="69">
        <f t="shared" si="5"/>
        <v>0.17059934242802718</v>
      </c>
      <c r="CF35" s="69">
        <f t="shared" si="5"/>
        <v>7.9985555770914155E-3</v>
      </c>
      <c r="CG35" s="69">
        <f t="shared" si="5"/>
        <v>0</v>
      </c>
      <c r="CH35" s="69">
        <f t="shared" si="5"/>
        <v>0</v>
      </c>
      <c r="CI35" s="135">
        <f t="shared" si="6"/>
        <v>1</v>
      </c>
      <c r="CK35" s="136" t="str">
        <f t="shared" si="7"/>
        <v>三川町</v>
      </c>
      <c r="CL35" s="137">
        <f t="shared" si="17"/>
        <v>12.928574100579667</v>
      </c>
      <c r="CM35" s="75">
        <f t="shared" si="18"/>
        <v>0</v>
      </c>
      <c r="CN35" s="76">
        <f t="shared" si="19"/>
        <v>9.5269013545832539</v>
      </c>
      <c r="CO35" s="75">
        <f t="shared" si="20"/>
        <v>0</v>
      </c>
      <c r="CP35" s="76">
        <f t="shared" si="8"/>
        <v>0.80234141016924865</v>
      </c>
      <c r="CQ35" s="75">
        <f t="shared" si="21"/>
        <v>0</v>
      </c>
      <c r="CR35" s="76">
        <f t="shared" si="9"/>
        <v>2.5993313358271655</v>
      </c>
      <c r="CS35" s="75">
        <f t="shared" si="22"/>
        <v>0</v>
      </c>
      <c r="CT35" s="76">
        <f t="shared" si="10"/>
        <v>15.121191887736106</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01664</v>
      </c>
      <c r="AY36" s="20" t="str">
        <f>IF(IFERROR(比較地域マスタ!$Z21,"")=0,"",IFERROR(比較地域マスタ!$Z21,""))</f>
        <v>標茶町</v>
      </c>
      <c r="BB36" s="122" t="str">
        <f t="shared" si="0"/>
        <v>01664</v>
      </c>
      <c r="BC36" s="123" t="str">
        <f t="shared" si="0"/>
        <v>標茶町</v>
      </c>
      <c r="BD36" s="40">
        <f t="shared" si="14"/>
        <v>121.43553275128035</v>
      </c>
      <c r="BE36" s="40">
        <f t="shared" si="15"/>
        <v>70.179542905399359</v>
      </c>
      <c r="BF36" s="40">
        <f>VLOOKUP($AX36&amp;"_"&amp;$BC$14,データシート1!$A:$BS,MATCH($BC$12&amp;"_"&amp;BF$20,データシート1!$A$1:$BS$1,0),0)</f>
        <v>47.435622872908461</v>
      </c>
      <c r="BG36" s="40">
        <f>VLOOKUP($AX36&amp;"_"&amp;$BC$14,データシート1!$A:$BS,MATCH($BC$12&amp;"_"&amp;BG$20,データシート1!$A$1:$BS$1,0),0)</f>
        <v>1.0737561805551796</v>
      </c>
      <c r="BH36" s="40">
        <f>VLOOKUP($AX36&amp;"_"&amp;$BC$14,データシート1!$A:$BS,MATCH($BC$12&amp;"_"&amp;BH$20,データシート1!$A$1:$BS$1,0),0)</f>
        <v>21.670163851935726</v>
      </c>
      <c r="BI36" s="40">
        <f>VLOOKUP($AX36&amp;"_"&amp;$BC$14,データシート1!$A:$BS,MATCH($BC$12&amp;"_"&amp;BI$20,データシート1!$A$1:$BS$1,0),0)</f>
        <v>9.8715241488299501</v>
      </c>
      <c r="BJ36" s="40">
        <f>VLOOKUP($AX36&amp;"_"&amp;$BC$14,データシート1!$A:$BS,MATCH($BC$12&amp;"_"&amp;BJ$20,データシート1!$A$1:$BS$1,0),0)</f>
        <v>16.288045035479872</v>
      </c>
      <c r="BK36" s="40">
        <f t="shared" si="1"/>
        <v>24.013466206011177</v>
      </c>
      <c r="BL36" s="40">
        <f t="shared" si="2"/>
        <v>23.575664660948608</v>
      </c>
      <c r="BM36" s="40">
        <f>VLOOKUP($AX36&amp;"_"&amp;$BC$14,データシート1!$A:$BS,MATCH($BC$12&amp;"_"&amp;BM$20,データシート1!$A$1:$BS$1,0),0)</f>
        <v>8.3098383830735578</v>
      </c>
      <c r="BN36" s="40">
        <f>VLOOKUP($AX36&amp;"_"&amp;$BC$14,データシート1!$A:$BS,MATCH($BC$12&amp;"_"&amp;BN$20,データシート1!$A$1:$BS$1,0),0)</f>
        <v>15.26582627787505</v>
      </c>
      <c r="BO36" s="40">
        <f>VLOOKUP($AX36&amp;"_"&amp;$BC$14,データシート1!$A:$BS,MATCH($BC$12&amp;"_"&amp;BO$20,データシート1!$A$1:$BS$1,0),0)</f>
        <v>0.43780154506257046</v>
      </c>
      <c r="BP36" s="40">
        <f>VLOOKUP($AX36&amp;"_"&amp;$BC$14,データシート1!$A:$BS,MATCH($BC$12&amp;"_"&amp;BP$20,データシート1!$A$1:$BS$1,0),0)</f>
        <v>0</v>
      </c>
      <c r="BQ36" s="40">
        <f>VLOOKUP($AX36&amp;"_"&amp;$BC$14,データシート1!$A:$BS,MATCH($BC$12&amp;"_"&amp;BQ$20,データシート1!$A$1:$BS$1,0),0)</f>
        <v>1.0829544555599999</v>
      </c>
      <c r="BR36" s="41">
        <f t="shared" si="3"/>
        <v>121.43553275128035</v>
      </c>
      <c r="BT36" s="134" t="str">
        <f t="shared" si="4"/>
        <v>標茶町</v>
      </c>
      <c r="BU36" s="38">
        <f t="shared" si="25"/>
        <v>121.43553275128035</v>
      </c>
      <c r="BV36" s="69">
        <f t="shared" si="16"/>
        <v>0.57791604578487288</v>
      </c>
      <c r="BW36" s="69">
        <f t="shared" si="5"/>
        <v>0.39062391211363401</v>
      </c>
      <c r="BX36" s="69">
        <f t="shared" si="5"/>
        <v>8.8421910476104738E-3</v>
      </c>
      <c r="BY36" s="69">
        <f t="shared" si="5"/>
        <v>0.1784499426236284</v>
      </c>
      <c r="BZ36" s="69">
        <f t="shared" si="5"/>
        <v>8.1290244504040113E-2</v>
      </c>
      <c r="CA36" s="69">
        <f t="shared" si="5"/>
        <v>0.13412915204020578</v>
      </c>
      <c r="CB36" s="69">
        <f t="shared" si="5"/>
        <v>0.19774662046564778</v>
      </c>
      <c r="CC36" s="69">
        <f t="shared" si="5"/>
        <v>0.19414140265877031</v>
      </c>
      <c r="CD36" s="69">
        <f t="shared" si="5"/>
        <v>6.8430040160431901E-2</v>
      </c>
      <c r="CE36" s="69">
        <f t="shared" si="5"/>
        <v>0.12571136249833842</v>
      </c>
      <c r="CF36" s="69">
        <f t="shared" si="5"/>
        <v>3.6052178068774893E-3</v>
      </c>
      <c r="CG36" s="69">
        <f t="shared" si="5"/>
        <v>0</v>
      </c>
      <c r="CH36" s="69">
        <f t="shared" si="5"/>
        <v>8.9179372052335462E-3</v>
      </c>
      <c r="CI36" s="135">
        <f t="shared" si="6"/>
        <v>1</v>
      </c>
      <c r="CK36" s="136" t="str">
        <f t="shared" si="7"/>
        <v>標茶町</v>
      </c>
      <c r="CL36" s="137">
        <f t="shared" si="17"/>
        <v>70.179542905399359</v>
      </c>
      <c r="CM36" s="75">
        <f t="shared" si="18"/>
        <v>0.32489524804593406</v>
      </c>
      <c r="CN36" s="76">
        <f t="shared" si="19"/>
        <v>47.435622872908461</v>
      </c>
      <c r="CO36" s="75">
        <f t="shared" si="20"/>
        <v>0.48067251190290911</v>
      </c>
      <c r="CP36" s="76">
        <f t="shared" si="8"/>
        <v>1.0737561805551796</v>
      </c>
      <c r="CQ36" s="75">
        <f t="shared" si="21"/>
        <v>0</v>
      </c>
      <c r="CR36" s="76">
        <f t="shared" si="9"/>
        <v>21.670163851935726</v>
      </c>
      <c r="CS36" s="75">
        <f t="shared" si="22"/>
        <v>0</v>
      </c>
      <c r="CT36" s="76">
        <f t="shared" si="10"/>
        <v>9.8715241488299501</v>
      </c>
      <c r="CU36" s="77">
        <f t="shared" si="23"/>
        <v>0</v>
      </c>
      <c r="CV36" s="18"/>
      <c r="CW36" s="1078">
        <f t="shared" si="24"/>
        <v>22.800999999999998</v>
      </c>
      <c r="CX36" s="1081">
        <f>VLOOKUP($AX36&amp;"_"&amp;$CW$14,データシート1!$A:$BS,MATCH($CW$12&amp;"_"&amp;CX$20,データシート1!$A$1:$BS$1,0),0)</f>
        <v>22.800999999999998</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22.800999999999998</v>
      </c>
      <c r="DE36" s="18"/>
      <c r="DF36" s="138">
        <f>VLOOKUP($AX36&amp;"_"&amp;$DF$14,データシート1!$A:$BS,MATCH($DF$12&amp;"_"&amp;DF$20,データシート1!$A$1:$BS$1,0),0)</f>
        <v>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13361</v>
      </c>
      <c r="AY37" s="20" t="str">
        <f>IF(IFERROR(比較地域マスタ!$Z22,"")=0,"",IFERROR(比較地域マスタ!$Z22,""))</f>
        <v>大島町</v>
      </c>
      <c r="BB37" s="122" t="str">
        <f t="shared" si="0"/>
        <v>13361</v>
      </c>
      <c r="BC37" s="123" t="str">
        <f t="shared" si="0"/>
        <v>大島町</v>
      </c>
      <c r="BD37" s="40">
        <f t="shared" si="14"/>
        <v>68.864828267371507</v>
      </c>
      <c r="BE37" s="40">
        <f t="shared" si="15"/>
        <v>2.6537648737789148</v>
      </c>
      <c r="BF37" s="40">
        <f>VLOOKUP($AX37&amp;"_"&amp;$BC$14,データシート1!$A:$BS,MATCH($BC$12&amp;"_"&amp;BF$20,データシート1!$A$1:$BS$1,0),0)</f>
        <v>0.31666984595963282</v>
      </c>
      <c r="BG37" s="40">
        <f>VLOOKUP($AX37&amp;"_"&amp;$BC$14,データシート1!$A:$BS,MATCH($BC$12&amp;"_"&amp;BG$20,データシート1!$A$1:$BS$1,0),0)</f>
        <v>0.91082400863582269</v>
      </c>
      <c r="BH37" s="40">
        <f>VLOOKUP($AX37&amp;"_"&amp;$BC$14,データシート1!$A:$BS,MATCH($BC$12&amp;"_"&amp;BH$20,データシート1!$A$1:$BS$1,0),0)</f>
        <v>1.4262710191834596</v>
      </c>
      <c r="BI37" s="40">
        <f>VLOOKUP($AX37&amp;"_"&amp;$BC$14,データシート1!$A:$BS,MATCH($BC$12&amp;"_"&amp;BI$20,データシート1!$A$1:$BS$1,0),0)</f>
        <v>8.7079904474842209</v>
      </c>
      <c r="BJ37" s="40">
        <f>VLOOKUP($AX37&amp;"_"&amp;$BC$14,データシート1!$A:$BS,MATCH($BC$12&amp;"_"&amp;BJ$20,データシート1!$A$1:$BS$1,0),0)</f>
        <v>10.414955358361382</v>
      </c>
      <c r="BK37" s="40">
        <f t="shared" si="1"/>
        <v>46.174924644146998</v>
      </c>
      <c r="BL37" s="40">
        <f t="shared" si="2"/>
        <v>23.571886612245343</v>
      </c>
      <c r="BM37" s="40">
        <f>VLOOKUP($AX37&amp;"_"&amp;$BC$14,データシート1!$A:$BS,MATCH($BC$12&amp;"_"&amp;BM$20,データシート1!$A$1:$BS$1,0),0)</f>
        <v>6.5241607514127535</v>
      </c>
      <c r="BN37" s="40">
        <f>VLOOKUP($AX37&amp;"_"&amp;$BC$14,データシート1!$A:$BS,MATCH($BC$12&amp;"_"&amp;BN$20,データシート1!$A$1:$BS$1,0),0)</f>
        <v>17.047725860832589</v>
      </c>
      <c r="BO37" s="40">
        <f>VLOOKUP($AX37&amp;"_"&amp;$BC$14,データシート1!$A:$BS,MATCH($BC$12&amp;"_"&amp;BO$20,データシート1!$A$1:$BS$1,0),0)</f>
        <v>0.43697606066783973</v>
      </c>
      <c r="BP37" s="40">
        <f>VLOOKUP($AX37&amp;"_"&amp;$BC$14,データシート1!$A:$BS,MATCH($BC$12&amp;"_"&amp;BP$20,データシート1!$A$1:$BS$1,0),0)</f>
        <v>22.166061971233812</v>
      </c>
      <c r="BQ37" s="40">
        <f>VLOOKUP($AX37&amp;"_"&amp;$BC$14,データシート1!$A:$BS,MATCH($BC$12&amp;"_"&amp;BQ$20,データシート1!$A$1:$BS$1,0),0)</f>
        <v>0.91319294359999992</v>
      </c>
      <c r="BR37" s="41">
        <f t="shared" si="3"/>
        <v>68.864828267371507</v>
      </c>
      <c r="BT37" s="134" t="str">
        <f t="shared" si="4"/>
        <v>大島町</v>
      </c>
      <c r="BU37" s="38">
        <f t="shared" si="25"/>
        <v>68.864828267371507</v>
      </c>
      <c r="BV37" s="69">
        <f t="shared" si="16"/>
        <v>3.8535852634025689E-2</v>
      </c>
      <c r="BW37" s="69">
        <f t="shared" si="5"/>
        <v>4.5984264235749582E-3</v>
      </c>
      <c r="BX37" s="69">
        <f t="shared" si="5"/>
        <v>1.3226258331749527E-2</v>
      </c>
      <c r="BY37" s="69">
        <f t="shared" si="5"/>
        <v>2.0711167878701205E-2</v>
      </c>
      <c r="BZ37" s="69">
        <f t="shared" si="5"/>
        <v>0.12645047793737271</v>
      </c>
      <c r="CA37" s="69">
        <f t="shared" si="5"/>
        <v>0.1512376581834306</v>
      </c>
      <c r="CB37" s="69">
        <f t="shared" si="5"/>
        <v>0.67051535313310151</v>
      </c>
      <c r="CC37" s="69">
        <f t="shared" si="5"/>
        <v>0.34229209896126056</v>
      </c>
      <c r="CD37" s="69">
        <f t="shared" si="5"/>
        <v>9.4738648386406166E-2</v>
      </c>
      <c r="CE37" s="69">
        <f t="shared" si="5"/>
        <v>0.24755345057485439</v>
      </c>
      <c r="CF37" s="69">
        <f t="shared" si="5"/>
        <v>6.3454171260146908E-3</v>
      </c>
      <c r="CG37" s="69">
        <f t="shared" si="5"/>
        <v>0.32187783704582623</v>
      </c>
      <c r="CH37" s="69">
        <f t="shared" si="5"/>
        <v>1.32606581120696E-2</v>
      </c>
      <c r="CI37" s="135">
        <f t="shared" si="6"/>
        <v>1</v>
      </c>
      <c r="CK37" s="136" t="str">
        <f t="shared" si="7"/>
        <v>大島町</v>
      </c>
      <c r="CL37" s="137">
        <f t="shared" si="17"/>
        <v>2.6537648737789148</v>
      </c>
      <c r="CM37" s="75">
        <f t="shared" si="18"/>
        <v>0</v>
      </c>
      <c r="CN37" s="76">
        <f t="shared" si="19"/>
        <v>0.31666984595963282</v>
      </c>
      <c r="CO37" s="75">
        <f t="shared" si="20"/>
        <v>0</v>
      </c>
      <c r="CP37" s="76">
        <f t="shared" si="8"/>
        <v>0.91082400863582269</v>
      </c>
      <c r="CQ37" s="75">
        <f t="shared" si="21"/>
        <v>0</v>
      </c>
      <c r="CR37" s="76">
        <f t="shared" si="9"/>
        <v>1.4262710191834596</v>
      </c>
      <c r="CS37" s="75">
        <f t="shared" si="22"/>
        <v>0</v>
      </c>
      <c r="CT37" s="76">
        <f t="shared" si="10"/>
        <v>8.7079904474842209</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0.99299999999999999</v>
      </c>
      <c r="DC37" s="1081">
        <f>VLOOKUP($AX37&amp;"_"&amp;$CW$14,データシート1!$A:$BS,MATCH($CW$12&amp;"_"&amp;DC$20,データシート1!$A$1:$BS$1,0),0)</f>
        <v>0</v>
      </c>
      <c r="DD37" s="1080">
        <f t="shared" si="11"/>
        <v>0.99299999999999999</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1</v>
      </c>
      <c r="DK37" s="74">
        <f>VLOOKUP($AX37&amp;"_"&amp;$DF$14,データシート1!$A:$BS,MATCH($DF$12&amp;"_"&amp;DK$20,データシート1!$A$1:$BS$1,0),0)</f>
        <v>0</v>
      </c>
      <c r="DL37" s="78">
        <f t="shared" si="12"/>
        <v>1</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1</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01371</v>
      </c>
      <c r="AY38" s="20" t="str">
        <f>IF(IFERROR(比較地域マスタ!$Z23,"")=0,"",IFERROR(比較地域マスタ!$Z23,""))</f>
        <v>せたな町</v>
      </c>
      <c r="BB38" s="122" t="str">
        <f t="shared" si="0"/>
        <v>01371</v>
      </c>
      <c r="BC38" s="123" t="str">
        <f t="shared" si="0"/>
        <v>せたな町</v>
      </c>
      <c r="BD38" s="40">
        <f t="shared" si="14"/>
        <v>55.939328814218072</v>
      </c>
      <c r="BE38" s="40">
        <f t="shared" si="15"/>
        <v>10.095711876388387</v>
      </c>
      <c r="BF38" s="40">
        <f>VLOOKUP($AX38&amp;"_"&amp;$BC$14,データシート1!$A:$BS,MATCH($BC$12&amp;"_"&amp;BF$20,データシート1!$A$1:$BS$1,0),0)</f>
        <v>1.868443830464223</v>
      </c>
      <c r="BG38" s="40">
        <f>VLOOKUP($AX38&amp;"_"&amp;$BC$14,データシート1!$A:$BS,MATCH($BC$12&amp;"_"&amp;BG$20,データシート1!$A$1:$BS$1,0),0)</f>
        <v>1.3763866487875336</v>
      </c>
      <c r="BH38" s="40">
        <f>VLOOKUP($AX38&amp;"_"&amp;$BC$14,データシート1!$A:$BS,MATCH($BC$12&amp;"_"&amp;BH$20,データシート1!$A$1:$BS$1,0),0)</f>
        <v>6.8508813971366305</v>
      </c>
      <c r="BI38" s="40">
        <f>VLOOKUP($AX38&amp;"_"&amp;$BC$14,データシート1!$A:$BS,MATCH($BC$12&amp;"_"&amp;BI$20,データシート1!$A$1:$BS$1,0),0)</f>
        <v>10.197302296598751</v>
      </c>
      <c r="BJ38" s="40">
        <f>VLOOKUP($AX38&amp;"_"&amp;$BC$14,データシート1!$A:$BS,MATCH($BC$12&amp;"_"&amp;BJ$20,データシート1!$A$1:$BS$1,0),0)</f>
        <v>18.110670162266647</v>
      </c>
      <c r="BK38" s="40">
        <f t="shared" si="1"/>
        <v>16.412836786229182</v>
      </c>
      <c r="BL38" s="40">
        <f t="shared" si="2"/>
        <v>15.630648268098112</v>
      </c>
      <c r="BM38" s="40">
        <f>VLOOKUP($AX38&amp;"_"&amp;$BC$14,データシート1!$A:$BS,MATCH($BC$12&amp;"_"&amp;BM$20,データシート1!$A$1:$BS$1,0),0)</f>
        <v>6.1449141697669241</v>
      </c>
      <c r="BN38" s="40">
        <f>VLOOKUP($AX38&amp;"_"&amp;$BC$14,データシート1!$A:$BS,MATCH($BC$12&amp;"_"&amp;BN$20,データシート1!$A$1:$BS$1,0),0)</f>
        <v>9.4857340983311875</v>
      </c>
      <c r="BO38" s="40">
        <f>VLOOKUP($AX38&amp;"_"&amp;$BC$14,データシート1!$A:$BS,MATCH($BC$12&amp;"_"&amp;BO$20,データシート1!$A$1:$BS$1,0),0)</f>
        <v>0.44593846266777382</v>
      </c>
      <c r="BP38" s="40">
        <f>VLOOKUP($AX38&amp;"_"&amp;$BC$14,データシート1!$A:$BS,MATCH($BC$12&amp;"_"&amp;BP$20,データシート1!$A$1:$BS$1,0),0)</f>
        <v>0.33625005546329662</v>
      </c>
      <c r="BQ38" s="40">
        <f>VLOOKUP($AX38&amp;"_"&amp;$BC$14,データシート1!$A:$BS,MATCH($BC$12&amp;"_"&amp;BQ$20,データシート1!$A$1:$BS$1,0),0)</f>
        <v>1.1228076927351109</v>
      </c>
      <c r="BR38" s="41">
        <f t="shared" si="3"/>
        <v>55.939328814218072</v>
      </c>
      <c r="BT38" s="134" t="str">
        <f t="shared" si="4"/>
        <v>せたな町</v>
      </c>
      <c r="BU38" s="38">
        <f t="shared" si="25"/>
        <v>55.939328814218072</v>
      </c>
      <c r="BV38" s="69">
        <f t="shared" si="16"/>
        <v>0.18047609955989255</v>
      </c>
      <c r="BW38" s="69">
        <f t="shared" si="5"/>
        <v>3.3401255790350519E-2</v>
      </c>
      <c r="BX38" s="69">
        <f t="shared" si="5"/>
        <v>2.4604990405921675E-2</v>
      </c>
      <c r="BY38" s="69">
        <f t="shared" si="5"/>
        <v>0.12246985336362036</v>
      </c>
      <c r="BZ38" s="69">
        <f t="shared" si="5"/>
        <v>0.1822921817754615</v>
      </c>
      <c r="CA38" s="69">
        <f t="shared" si="5"/>
        <v>0.32375558567058577</v>
      </c>
      <c r="CB38" s="69">
        <f t="shared" si="5"/>
        <v>0.29340424946352839</v>
      </c>
      <c r="CC38" s="69">
        <f t="shared" si="5"/>
        <v>0.27942144819094211</v>
      </c>
      <c r="CD38" s="69">
        <f t="shared" si="5"/>
        <v>0.10984962279713793</v>
      </c>
      <c r="CE38" s="69">
        <f t="shared" si="5"/>
        <v>0.16957182539380422</v>
      </c>
      <c r="CF38" s="69">
        <f t="shared" si="5"/>
        <v>7.9718236189210388E-3</v>
      </c>
      <c r="CG38" s="69">
        <f t="shared" si="5"/>
        <v>6.0109776536652346E-3</v>
      </c>
      <c r="CH38" s="69">
        <f t="shared" si="5"/>
        <v>2.0071883530531878E-2</v>
      </c>
      <c r="CI38" s="135">
        <f t="shared" si="6"/>
        <v>1</v>
      </c>
      <c r="CK38" s="136" t="str">
        <f t="shared" si="7"/>
        <v>せたな町</v>
      </c>
      <c r="CL38" s="137">
        <f t="shared" si="17"/>
        <v>10.095711876388387</v>
      </c>
      <c r="CM38" s="75">
        <f t="shared" si="18"/>
        <v>0</v>
      </c>
      <c r="CN38" s="76">
        <f t="shared" si="19"/>
        <v>1.868443830464223</v>
      </c>
      <c r="CO38" s="75">
        <f t="shared" si="20"/>
        <v>0</v>
      </c>
      <c r="CP38" s="76">
        <f t="shared" si="8"/>
        <v>1.3763866487875336</v>
      </c>
      <c r="CQ38" s="75">
        <f t="shared" si="21"/>
        <v>0</v>
      </c>
      <c r="CR38" s="76">
        <f t="shared" si="9"/>
        <v>6.8508813971366305</v>
      </c>
      <c r="CS38" s="75">
        <f t="shared" si="22"/>
        <v>0</v>
      </c>
      <c r="CT38" s="76">
        <f t="shared" si="10"/>
        <v>10.197302296598751</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40401</v>
      </c>
      <c r="AY39" s="20" t="str">
        <f>IF(IFERROR(比較地域マスタ!$Z24,"")=0,"",IFERROR(比較地域マスタ!$Z24,""))</f>
        <v>小竹町</v>
      </c>
      <c r="BB39" s="122" t="str">
        <f t="shared" si="0"/>
        <v>40401</v>
      </c>
      <c r="BC39" s="123" t="str">
        <f t="shared" si="0"/>
        <v>小竹町</v>
      </c>
      <c r="BD39" s="40">
        <f t="shared" si="14"/>
        <v>85.199498073816969</v>
      </c>
      <c r="BE39" s="40">
        <f t="shared" si="15"/>
        <v>56.473950173628459</v>
      </c>
      <c r="BF39" s="40">
        <f>VLOOKUP($AX39&amp;"_"&amp;$BC$14,データシート1!$A:$BS,MATCH($BC$12&amp;"_"&amp;BF$20,データシート1!$A$1:$BS$1,0),0)</f>
        <v>54.618492475869552</v>
      </c>
      <c r="BG39" s="40">
        <f>VLOOKUP($AX39&amp;"_"&amp;$BC$14,データシート1!$A:$BS,MATCH($BC$12&amp;"_"&amp;BG$20,データシート1!$A$1:$BS$1,0),0)</f>
        <v>0.52297491202851143</v>
      </c>
      <c r="BH39" s="40">
        <f>VLOOKUP($AX39&amp;"_"&amp;$BC$14,データシート1!$A:$BS,MATCH($BC$12&amp;"_"&amp;BH$20,データシート1!$A$1:$BS$1,0),0)</f>
        <v>1.3324827857303994</v>
      </c>
      <c r="BI39" s="40">
        <f>VLOOKUP($AX39&amp;"_"&amp;$BC$14,データシート1!$A:$BS,MATCH($BC$12&amp;"_"&amp;BI$20,データシート1!$A$1:$BS$1,0),0)</f>
        <v>6.5196936798953367</v>
      </c>
      <c r="BJ39" s="40">
        <f>VLOOKUP($AX39&amp;"_"&amp;$BC$14,データシート1!$A:$BS,MATCH($BC$12&amp;"_"&amp;BJ$20,データシート1!$A$1:$BS$1,0),0)</f>
        <v>7.2502714072918444</v>
      </c>
      <c r="BK39" s="40">
        <f t="shared" si="1"/>
        <v>14.955582813001325</v>
      </c>
      <c r="BL39" s="40">
        <f t="shared" si="2"/>
        <v>14.518311936478224</v>
      </c>
      <c r="BM39" s="40">
        <f>VLOOKUP($AX39&amp;"_"&amp;$BC$14,データシート1!$A:$BS,MATCH($BC$12&amp;"_"&amp;BM$20,データシート1!$A$1:$BS$1,0),0)</f>
        <v>7.0937303408218026</v>
      </c>
      <c r="BN39" s="40">
        <f>VLOOKUP($AX39&amp;"_"&amp;$BC$14,データシート1!$A:$BS,MATCH($BC$12&amp;"_"&amp;BN$20,データシート1!$A$1:$BS$1,0),0)</f>
        <v>7.4245815956564201</v>
      </c>
      <c r="BO39" s="40">
        <f>VLOOKUP($AX39&amp;"_"&amp;$BC$14,データシート1!$A:$BS,MATCH($BC$12&amp;"_"&amp;BO$20,データシート1!$A$1:$BS$1,0),0)</f>
        <v>0.4372708765231007</v>
      </c>
      <c r="BP39" s="40">
        <f>VLOOKUP($AX39&amp;"_"&amp;$BC$14,データシート1!$A:$BS,MATCH($BC$12&amp;"_"&amp;BP$20,データシート1!$A$1:$BS$1,0),0)</f>
        <v>0</v>
      </c>
      <c r="BQ39" s="40">
        <f>VLOOKUP($AX39&amp;"_"&amp;$BC$14,データシート1!$A:$BS,MATCH($BC$12&amp;"_"&amp;BQ$20,データシート1!$A$1:$BS$1,0),0)</f>
        <v>0</v>
      </c>
      <c r="BR39" s="41">
        <f t="shared" si="3"/>
        <v>85.199498073816969</v>
      </c>
      <c r="BT39" s="134" t="str">
        <f t="shared" si="4"/>
        <v>小竹町</v>
      </c>
      <c r="BU39" s="38">
        <f t="shared" si="25"/>
        <v>85.199498073816969</v>
      </c>
      <c r="BV39" s="69">
        <f t="shared" si="16"/>
        <v>0.66284369568350443</v>
      </c>
      <c r="BW39" s="69">
        <f t="shared" si="5"/>
        <v>0.64106589487825394</v>
      </c>
      <c r="BX39" s="69">
        <f t="shared" si="5"/>
        <v>6.1382393541263023E-3</v>
      </c>
      <c r="BY39" s="69">
        <f t="shared" si="5"/>
        <v>1.5639561451124211E-2</v>
      </c>
      <c r="BZ39" s="69">
        <f t="shared" si="5"/>
        <v>7.6522677096602904E-2</v>
      </c>
      <c r="CA39" s="69">
        <f t="shared" si="5"/>
        <v>8.509758356804166E-2</v>
      </c>
      <c r="CB39" s="69">
        <f t="shared" si="5"/>
        <v>0.17553604365185094</v>
      </c>
      <c r="CC39" s="69">
        <f t="shared" si="5"/>
        <v>0.17040372613345137</v>
      </c>
      <c r="CD39" s="69">
        <f t="shared" si="5"/>
        <v>8.3260236283032849E-2</v>
      </c>
      <c r="CE39" s="69">
        <f t="shared" si="5"/>
        <v>8.7143489850418504E-2</v>
      </c>
      <c r="CF39" s="69">
        <f t="shared" si="5"/>
        <v>5.1323175183995637E-3</v>
      </c>
      <c r="CG39" s="69">
        <f t="shared" si="5"/>
        <v>0</v>
      </c>
      <c r="CH39" s="69">
        <f t="shared" si="5"/>
        <v>0</v>
      </c>
      <c r="CI39" s="135">
        <f t="shared" si="6"/>
        <v>1</v>
      </c>
      <c r="CK39" s="136" t="str">
        <f t="shared" si="7"/>
        <v>小竹町</v>
      </c>
      <c r="CL39" s="137">
        <f t="shared" si="17"/>
        <v>56.473950173628459</v>
      </c>
      <c r="CM39" s="75">
        <f t="shared" si="18"/>
        <v>6.1727575090503438E-2</v>
      </c>
      <c r="CN39" s="76">
        <f t="shared" si="19"/>
        <v>54.618492475869552</v>
      </c>
      <c r="CO39" s="75">
        <f t="shared" si="20"/>
        <v>6.3824537111494148E-2</v>
      </c>
      <c r="CP39" s="76">
        <f t="shared" si="8"/>
        <v>0.52297491202851143</v>
      </c>
      <c r="CQ39" s="75">
        <f t="shared" si="21"/>
        <v>0</v>
      </c>
      <c r="CR39" s="76">
        <f t="shared" si="9"/>
        <v>1.3324827857303994</v>
      </c>
      <c r="CS39" s="75">
        <f t="shared" si="22"/>
        <v>0</v>
      </c>
      <c r="CT39" s="76">
        <f t="shared" si="10"/>
        <v>6.5196936798953367</v>
      </c>
      <c r="CU39" s="77">
        <f t="shared" si="23"/>
        <v>0</v>
      </c>
      <c r="CV39" s="18"/>
      <c r="CW39" s="1078">
        <f t="shared" si="24"/>
        <v>3.4860000000000002</v>
      </c>
      <c r="CX39" s="1081">
        <f>VLOOKUP($AX39&amp;"_"&amp;$CW$14,データシート1!$A:$BS,MATCH($CW$12&amp;"_"&amp;CX$20,データシート1!$A$1:$BS$1,0),0)</f>
        <v>3.4860000000000002</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3.4860000000000002</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12443</v>
      </c>
      <c r="AY40" s="20" t="str">
        <f>IF(IFERROR(比較地域マスタ!$Z25,"")=0,"",IFERROR(比較地域マスタ!$Z25,""))</f>
        <v>御宿町</v>
      </c>
      <c r="BB40" s="122" t="str">
        <f t="shared" si="0"/>
        <v>12443</v>
      </c>
      <c r="BC40" s="123" t="str">
        <f t="shared" si="0"/>
        <v>御宿町</v>
      </c>
      <c r="BD40" s="40">
        <f t="shared" si="14"/>
        <v>33.784154501553289</v>
      </c>
      <c r="BE40" s="40">
        <f t="shared" si="15"/>
        <v>3.2086684698201573</v>
      </c>
      <c r="BF40" s="40">
        <f>VLOOKUP($AX40&amp;"_"&amp;$BC$14,データシート1!$A:$BS,MATCH($BC$12&amp;"_"&amp;BF$20,データシート1!$A$1:$BS$1,0),0)</f>
        <v>1.6187333880229371</v>
      </c>
      <c r="BG40" s="40">
        <f>VLOOKUP($AX40&amp;"_"&amp;$BC$14,データシート1!$A:$BS,MATCH($BC$12&amp;"_"&amp;BG$20,データシート1!$A$1:$BS$1,0),0)</f>
        <v>0.27928926409199079</v>
      </c>
      <c r="BH40" s="40">
        <f>VLOOKUP($AX40&amp;"_"&amp;$BC$14,データシート1!$A:$BS,MATCH($BC$12&amp;"_"&amp;BH$20,データシート1!$A$1:$BS$1,0),0)</f>
        <v>1.3106458177052296</v>
      </c>
      <c r="BI40" s="40">
        <f>VLOOKUP($AX40&amp;"_"&amp;$BC$14,データシート1!$A:$BS,MATCH($BC$12&amp;"_"&amp;BI$20,データシート1!$A$1:$BS$1,0),0)</f>
        <v>6.6718644226075696</v>
      </c>
      <c r="BJ40" s="40">
        <f>VLOOKUP($AX40&amp;"_"&amp;$BC$14,データシート1!$A:$BS,MATCH($BC$12&amp;"_"&amp;BJ$20,データシート1!$A$1:$BS$1,0),0)</f>
        <v>8.6765554644902494</v>
      </c>
      <c r="BK40" s="40">
        <f t="shared" si="1"/>
        <v>11.230780680915315</v>
      </c>
      <c r="BL40" s="40">
        <f t="shared" si="2"/>
        <v>10.799641974181643</v>
      </c>
      <c r="BM40" s="40">
        <f>VLOOKUP($AX40&amp;"_"&amp;$BC$14,データシート1!$A:$BS,MATCH($BC$12&amp;"_"&amp;BM$20,データシート1!$A$1:$BS$1,0),0)</f>
        <v>5.9503928603618679</v>
      </c>
      <c r="BN40" s="40">
        <f>VLOOKUP($AX40&amp;"_"&amp;$BC$14,データシート1!$A:$BS,MATCH($BC$12&amp;"_"&amp;BN$20,データシート1!$A$1:$BS$1,0),0)</f>
        <v>4.8492491138197753</v>
      </c>
      <c r="BO40" s="40">
        <f>VLOOKUP($AX40&amp;"_"&amp;$BC$14,データシート1!$A:$BS,MATCH($BC$12&amp;"_"&amp;BO$20,データシート1!$A$1:$BS$1,0),0)</f>
        <v>0.43113870673367211</v>
      </c>
      <c r="BP40" s="40">
        <f>VLOOKUP($AX40&amp;"_"&amp;$BC$14,データシート1!$A:$BS,MATCH($BC$12&amp;"_"&amp;BP$20,データシート1!$A$1:$BS$1,0),0)</f>
        <v>0</v>
      </c>
      <c r="BQ40" s="40">
        <f>VLOOKUP($AX40&amp;"_"&amp;$BC$14,データシート1!$A:$BS,MATCH($BC$12&amp;"_"&amp;BQ$20,データシート1!$A$1:$BS$1,0),0)</f>
        <v>3.99628546372</v>
      </c>
      <c r="BR40" s="41">
        <f t="shared" si="3"/>
        <v>33.784154501553289</v>
      </c>
      <c r="BT40" s="134" t="str">
        <f t="shared" si="4"/>
        <v>御宿町</v>
      </c>
      <c r="BU40" s="38">
        <f t="shared" si="25"/>
        <v>33.784154501553289</v>
      </c>
      <c r="BV40" s="69">
        <f t="shared" si="16"/>
        <v>9.4975544516664845E-2</v>
      </c>
      <c r="BW40" s="69">
        <f t="shared" si="5"/>
        <v>4.7913982513563061E-2</v>
      </c>
      <c r="BX40" s="69">
        <f t="shared" si="5"/>
        <v>8.2668715027084654E-3</v>
      </c>
      <c r="BY40" s="69">
        <f t="shared" si="5"/>
        <v>3.8794690500393317E-2</v>
      </c>
      <c r="BZ40" s="69">
        <f t="shared" si="5"/>
        <v>0.19748501985748432</v>
      </c>
      <c r="CA40" s="69">
        <f t="shared" si="5"/>
        <v>0.25682322356450649</v>
      </c>
      <c r="CB40" s="69">
        <f t="shared" si="5"/>
        <v>0.33242746034680132</v>
      </c>
      <c r="CC40" s="69">
        <f t="shared" si="5"/>
        <v>0.31966589466328393</v>
      </c>
      <c r="CD40" s="69">
        <f t="shared" si="5"/>
        <v>0.17612969595223368</v>
      </c>
      <c r="CE40" s="69">
        <f t="shared" si="5"/>
        <v>0.14353619871105025</v>
      </c>
      <c r="CF40" s="69">
        <f t="shared" si="5"/>
        <v>1.2761565683517393E-2</v>
      </c>
      <c r="CG40" s="69">
        <f t="shared" si="5"/>
        <v>0</v>
      </c>
      <c r="CH40" s="69">
        <f t="shared" si="5"/>
        <v>0.11828875171454309</v>
      </c>
      <c r="CI40" s="135">
        <f t="shared" si="6"/>
        <v>1</v>
      </c>
      <c r="CK40" s="136" t="str">
        <f t="shared" si="7"/>
        <v>御宿町</v>
      </c>
      <c r="CL40" s="137">
        <f t="shared" si="17"/>
        <v>3.2086684698201573</v>
      </c>
      <c r="CM40" s="75">
        <f t="shared" si="18"/>
        <v>0</v>
      </c>
      <c r="CN40" s="76">
        <f t="shared" si="19"/>
        <v>1.6187333880229371</v>
      </c>
      <c r="CO40" s="75">
        <f t="shared" si="20"/>
        <v>0</v>
      </c>
      <c r="CP40" s="76">
        <f t="shared" si="8"/>
        <v>0.27928926409199079</v>
      </c>
      <c r="CQ40" s="75">
        <f t="shared" si="21"/>
        <v>0</v>
      </c>
      <c r="CR40" s="76">
        <f t="shared" si="9"/>
        <v>1.3106458177052296</v>
      </c>
      <c r="CS40" s="75">
        <f t="shared" si="22"/>
        <v>0</v>
      </c>
      <c r="CT40" s="76">
        <f t="shared" si="10"/>
        <v>6.6718644226075696</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29345</v>
      </c>
      <c r="AY41" s="20" t="str">
        <f>IF(IFERROR(比較地域マスタ!$Z26,"")=0,"",IFERROR(比較地域マスタ!$Z26,""))</f>
        <v>安堵町</v>
      </c>
      <c r="BB41" s="122" t="str">
        <f t="shared" si="0"/>
        <v>29345</v>
      </c>
      <c r="BC41" s="123" t="str">
        <f t="shared" si="0"/>
        <v>安堵町</v>
      </c>
      <c r="BD41" s="40">
        <f t="shared" si="14"/>
        <v>32.180525775937141</v>
      </c>
      <c r="BE41" s="40">
        <f t="shared" si="15"/>
        <v>10.106608964580907</v>
      </c>
      <c r="BF41" s="40">
        <f>VLOOKUP($AX41&amp;"_"&amp;$BC$14,データシート1!$A:$BS,MATCH($BC$12&amp;"_"&amp;BF$20,データシート1!$A$1:$BS$1,0),0)</f>
        <v>9.8466287521222924</v>
      </c>
      <c r="BG41" s="40">
        <f>VLOOKUP($AX41&amp;"_"&amp;$BC$14,データシート1!$A:$BS,MATCH($BC$12&amp;"_"&amp;BG$20,データシート1!$A$1:$BS$1,0),0)</f>
        <v>7.9355569009110657E-2</v>
      </c>
      <c r="BH41" s="40">
        <f>VLOOKUP($AX41&amp;"_"&amp;$BC$14,データシート1!$A:$BS,MATCH($BC$12&amp;"_"&amp;BH$20,データシート1!$A$1:$BS$1,0),0)</f>
        <v>0.18062464344950277</v>
      </c>
      <c r="BI41" s="40">
        <f>VLOOKUP($AX41&amp;"_"&amp;$BC$14,データシート1!$A:$BS,MATCH($BC$12&amp;"_"&amp;BI$20,データシート1!$A$1:$BS$1,0),0)</f>
        <v>3.9765379907257405</v>
      </c>
      <c r="BJ41" s="40">
        <f>VLOOKUP($AX41&amp;"_"&amp;$BC$14,データシート1!$A:$BS,MATCH($BC$12&amp;"_"&amp;BJ$20,データシート1!$A$1:$BS$1,0),0)</f>
        <v>8.3324231648640286</v>
      </c>
      <c r="BK41" s="40">
        <f t="shared" si="1"/>
        <v>9.5203792405164602</v>
      </c>
      <c r="BL41" s="40">
        <f t="shared" si="2"/>
        <v>9.0918349133090857</v>
      </c>
      <c r="BM41" s="40">
        <f>VLOOKUP($AX41&amp;"_"&amp;$BC$14,データシート1!$A:$BS,MATCH($BC$12&amp;"_"&amp;BM$20,データシート1!$A$1:$BS$1,0),0)</f>
        <v>5.3640300643854744</v>
      </c>
      <c r="BN41" s="40">
        <f>VLOOKUP($AX41&amp;"_"&amp;$BC$14,データシート1!$A:$BS,MATCH($BC$12&amp;"_"&amp;BN$20,データシート1!$A$1:$BS$1,0),0)</f>
        <v>3.7278048489236113</v>
      </c>
      <c r="BO41" s="40">
        <f>VLOOKUP($AX41&amp;"_"&amp;$BC$14,データシート1!$A:$BS,MATCH($BC$12&amp;"_"&amp;BO$20,データシート1!$A$1:$BS$1,0),0)</f>
        <v>0.4285443272073754</v>
      </c>
      <c r="BP41" s="40">
        <f>VLOOKUP($AX41&amp;"_"&amp;$BC$14,データシート1!$A:$BS,MATCH($BC$12&amp;"_"&amp;BP$20,データシート1!$A$1:$BS$1,0),0)</f>
        <v>0</v>
      </c>
      <c r="BQ41" s="40">
        <f>VLOOKUP($AX41&amp;"_"&amp;$BC$14,データシート1!$A:$BS,MATCH($BC$12&amp;"_"&amp;BQ$20,データシート1!$A$1:$BS$1,0),0)</f>
        <v>0.24457641525000001</v>
      </c>
      <c r="BR41" s="41">
        <f t="shared" si="3"/>
        <v>32.180525775937141</v>
      </c>
      <c r="BT41" s="134" t="str">
        <f t="shared" si="4"/>
        <v>安堵町</v>
      </c>
      <c r="BU41" s="38">
        <f t="shared" si="25"/>
        <v>32.180525775937141</v>
      </c>
      <c r="BV41" s="69">
        <f t="shared" si="16"/>
        <v>0.31405978370117504</v>
      </c>
      <c r="BW41" s="69">
        <f t="shared" si="5"/>
        <v>0.30598097808224967</v>
      </c>
      <c r="BX41" s="69">
        <f t="shared" si="5"/>
        <v>2.4659500457400378E-3</v>
      </c>
      <c r="BY41" s="69">
        <f t="shared" si="5"/>
        <v>5.6128555731853247E-3</v>
      </c>
      <c r="BZ41" s="69">
        <f t="shared" si="5"/>
        <v>0.123569702322862</v>
      </c>
      <c r="CA41" s="69">
        <f t="shared" si="5"/>
        <v>0.2589275023932196</v>
      </c>
      <c r="CB41" s="69">
        <f t="shared" si="5"/>
        <v>0.29584287425270367</v>
      </c>
      <c r="CC41" s="69">
        <f t="shared" si="5"/>
        <v>0.2825259903027274</v>
      </c>
      <c r="CD41" s="69">
        <f t="shared" si="5"/>
        <v>0.16668559431668473</v>
      </c>
      <c r="CE41" s="69">
        <f t="shared" si="5"/>
        <v>0.11584039598604266</v>
      </c>
      <c r="CF41" s="69">
        <f t="shared" si="5"/>
        <v>1.3316883949976283E-2</v>
      </c>
      <c r="CG41" s="69">
        <f t="shared" si="5"/>
        <v>0</v>
      </c>
      <c r="CH41" s="69">
        <f t="shared" si="5"/>
        <v>7.6001373300395554E-3</v>
      </c>
      <c r="CI41" s="135">
        <f t="shared" si="6"/>
        <v>1</v>
      </c>
      <c r="CK41" s="136" t="str">
        <f t="shared" si="7"/>
        <v>安堵町</v>
      </c>
      <c r="CL41" s="137">
        <f t="shared" si="17"/>
        <v>10.106608964580907</v>
      </c>
      <c r="CM41" s="75">
        <f t="shared" si="18"/>
        <v>0.41626227102914853</v>
      </c>
      <c r="CN41" s="76">
        <f t="shared" si="19"/>
        <v>9.8466287521222924</v>
      </c>
      <c r="CO41" s="75">
        <f t="shared" si="20"/>
        <v>0.42725282996916525</v>
      </c>
      <c r="CP41" s="76">
        <f t="shared" si="8"/>
        <v>7.9355569009110657E-2</v>
      </c>
      <c r="CQ41" s="75">
        <f t="shared" si="21"/>
        <v>0</v>
      </c>
      <c r="CR41" s="76">
        <f t="shared" si="9"/>
        <v>0.18062464344950277</v>
      </c>
      <c r="CS41" s="75">
        <f t="shared" si="22"/>
        <v>0</v>
      </c>
      <c r="CT41" s="76">
        <f t="shared" si="10"/>
        <v>3.9765379907257405</v>
      </c>
      <c r="CU41" s="77">
        <f t="shared" si="23"/>
        <v>0</v>
      </c>
      <c r="CV41" s="18"/>
      <c r="CW41" s="1078">
        <f t="shared" si="24"/>
        <v>4.2069999999999999</v>
      </c>
      <c r="CX41" s="1081">
        <f>VLOOKUP($AX41&amp;"_"&amp;$CW$14,データシート1!$A:$BS,MATCH($CW$12&amp;"_"&amp;CX$20,データシート1!$A$1:$BS$1,0),0)</f>
        <v>4.2069999999999999</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4.2069999999999999</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22306</v>
      </c>
      <c r="AY42" s="20" t="str">
        <f>IF(IFERROR(比較地域マスタ!$Z27,"")=0,"",IFERROR(比較地域マスタ!$Z27,""))</f>
        <v>西伊豆町</v>
      </c>
      <c r="BB42" s="122" t="str">
        <f t="shared" si="0"/>
        <v>22306</v>
      </c>
      <c r="BC42" s="123" t="str">
        <f t="shared" si="0"/>
        <v>西伊豆町</v>
      </c>
      <c r="BD42" s="40">
        <f t="shared" si="14"/>
        <v>37.469045309679117</v>
      </c>
      <c r="BE42" s="40">
        <f t="shared" si="15"/>
        <v>5.3377848204368377</v>
      </c>
      <c r="BF42" s="40">
        <f>VLOOKUP($AX42&amp;"_"&amp;$BC$14,データシート1!$A:$BS,MATCH($BC$12&amp;"_"&amp;BF$20,データシート1!$A$1:$BS$1,0),0)</f>
        <v>1.2672602348356889</v>
      </c>
      <c r="BG42" s="40">
        <f>VLOOKUP($AX42&amp;"_"&amp;$BC$14,データシート1!$A:$BS,MATCH($BC$12&amp;"_"&amp;BG$20,データシート1!$A$1:$BS$1,0),0)</f>
        <v>0.46903956631459259</v>
      </c>
      <c r="BH42" s="40">
        <f>VLOOKUP($AX42&amp;"_"&amp;$BC$14,データシート1!$A:$BS,MATCH($BC$12&amp;"_"&amp;BH$20,データシート1!$A$1:$BS$1,0),0)</f>
        <v>3.6014850192865557</v>
      </c>
      <c r="BI42" s="40">
        <f>VLOOKUP($AX42&amp;"_"&amp;$BC$14,データシート1!$A:$BS,MATCH($BC$12&amp;"_"&amp;BI$20,データシート1!$A$1:$BS$1,0),0)</f>
        <v>8.217751502453579</v>
      </c>
      <c r="BJ42" s="40">
        <f>VLOOKUP($AX42&amp;"_"&amp;$BC$14,データシート1!$A:$BS,MATCH($BC$12&amp;"_"&amp;BJ$20,データシート1!$A$1:$BS$1,0),0)</f>
        <v>10.07644743930355</v>
      </c>
      <c r="BK42" s="40">
        <f t="shared" si="1"/>
        <v>13.12861487363695</v>
      </c>
      <c r="BL42" s="40">
        <f t="shared" si="2"/>
        <v>11.831244279309789</v>
      </c>
      <c r="BM42" s="40">
        <f>VLOOKUP($AX42&amp;"_"&amp;$BC$14,データシート1!$A:$BS,MATCH($BC$12&amp;"_"&amp;BM$20,データシート1!$A$1:$BS$1,0),0)</f>
        <v>6.0511520997659254</v>
      </c>
      <c r="BN42" s="40">
        <f>VLOOKUP($AX42&amp;"_"&amp;$BC$14,データシート1!$A:$BS,MATCH($BC$12&amp;"_"&amp;BN$20,データシート1!$A$1:$BS$1,0),0)</f>
        <v>5.780092179543864</v>
      </c>
      <c r="BO42" s="40">
        <f>VLOOKUP($AX42&amp;"_"&amp;$BC$14,データシート1!$A:$BS,MATCH($BC$12&amp;"_"&amp;BO$20,データシート1!$A$1:$BS$1,0),0)</f>
        <v>0.44334408314147711</v>
      </c>
      <c r="BP42" s="40">
        <f>VLOOKUP($AX42&amp;"_"&amp;$BC$14,データシート1!$A:$BS,MATCH($BC$12&amp;"_"&amp;BP$20,データシート1!$A$1:$BS$1,0),0)</f>
        <v>0.85402651118568251</v>
      </c>
      <c r="BQ42" s="40">
        <f>VLOOKUP($AX42&amp;"_"&amp;$BC$14,データシート1!$A:$BS,MATCH($BC$12&amp;"_"&amp;BQ$20,データシート1!$A$1:$BS$1,0),0)</f>
        <v>0.70844667384820004</v>
      </c>
      <c r="BR42" s="41">
        <f t="shared" si="3"/>
        <v>37.469045309679117</v>
      </c>
      <c r="BT42" s="134" t="str">
        <f t="shared" si="4"/>
        <v>西伊豆町</v>
      </c>
      <c r="BU42" s="38">
        <f t="shared" si="25"/>
        <v>37.469045309679117</v>
      </c>
      <c r="BV42" s="69">
        <f t="shared" si="16"/>
        <v>0.14245852212994509</v>
      </c>
      <c r="BW42" s="69">
        <f t="shared" si="5"/>
        <v>3.3821524524093663E-2</v>
      </c>
      <c r="BX42" s="69">
        <f t="shared" si="5"/>
        <v>1.2518054902066823E-2</v>
      </c>
      <c r="BY42" s="69">
        <f t="shared" si="5"/>
        <v>9.6118942703784585E-2</v>
      </c>
      <c r="BZ42" s="69">
        <f t="shared" si="5"/>
        <v>0.21932108049549756</v>
      </c>
      <c r="CA42" s="69">
        <f t="shared" ref="CA42:CH68" si="32">BJ42/$BR42</f>
        <v>0.26892725331063005</v>
      </c>
      <c r="CB42" s="69">
        <f t="shared" si="32"/>
        <v>0.35038562539103518</v>
      </c>
      <c r="CC42" s="69">
        <f t="shared" si="32"/>
        <v>0.31576049460362171</v>
      </c>
      <c r="CD42" s="69">
        <f t="shared" si="32"/>
        <v>0.16149736535194756</v>
      </c>
      <c r="CE42" s="69">
        <f t="shared" si="32"/>
        <v>0.15426312925167412</v>
      </c>
      <c r="CF42" s="69">
        <f t="shared" si="32"/>
        <v>1.1832275935435994E-2</v>
      </c>
      <c r="CG42" s="69">
        <f t="shared" si="32"/>
        <v>2.2792854851977448E-2</v>
      </c>
      <c r="CH42" s="69">
        <f t="shared" si="32"/>
        <v>1.8907518672892153E-2</v>
      </c>
      <c r="CI42" s="135">
        <f t="shared" si="6"/>
        <v>1</v>
      </c>
      <c r="CK42" s="136" t="str">
        <f t="shared" si="7"/>
        <v>西伊豆町</v>
      </c>
      <c r="CL42" s="137">
        <f t="shared" si="17"/>
        <v>5.3377848204368377</v>
      </c>
      <c r="CM42" s="75">
        <f t="shared" si="18"/>
        <v>0</v>
      </c>
      <c r="CN42" s="76">
        <f t="shared" si="19"/>
        <v>1.2672602348356889</v>
      </c>
      <c r="CO42" s="75">
        <f t="shared" si="20"/>
        <v>0</v>
      </c>
      <c r="CP42" s="76">
        <f t="shared" si="8"/>
        <v>0.46903956631459259</v>
      </c>
      <c r="CQ42" s="75">
        <f t="shared" si="21"/>
        <v>0</v>
      </c>
      <c r="CR42" s="76">
        <f t="shared" si="9"/>
        <v>3.6014850192865557</v>
      </c>
      <c r="CS42" s="75">
        <f t="shared" si="22"/>
        <v>0</v>
      </c>
      <c r="CT42" s="76">
        <f t="shared" si="10"/>
        <v>8.217751502453579</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19366</v>
      </c>
      <c r="AY43" s="20" t="str">
        <f>IF(IFERROR(比較地域マスタ!$Z28,"")=0,"",IFERROR(比較地域マスタ!$Z28,""))</f>
        <v>南部町</v>
      </c>
      <c r="AZ43" s="26"/>
      <c r="BB43" s="122" t="str">
        <f t="shared" si="0"/>
        <v>19366</v>
      </c>
      <c r="BC43" s="123" t="str">
        <f t="shared" si="0"/>
        <v>南部町</v>
      </c>
      <c r="BD43" s="40">
        <f t="shared" si="14"/>
        <v>48.131320331261463</v>
      </c>
      <c r="BE43" s="40">
        <f t="shared" si="15"/>
        <v>15.02748984739892</v>
      </c>
      <c r="BF43" s="40">
        <f>VLOOKUP($AX43&amp;"_"&amp;$BC$14,データシート1!$A:$BS,MATCH($BC$12&amp;"_"&amp;BF$20,データシート1!$A$1:$BS$1,0),0)</f>
        <v>12.362320415274739</v>
      </c>
      <c r="BG43" s="40">
        <f>VLOOKUP($AX43&amp;"_"&amp;$BC$14,データシート1!$A:$BS,MATCH($BC$12&amp;"_"&amp;BG$20,データシート1!$A$1:$BS$1,0),0)</f>
        <v>0.95303230314067811</v>
      </c>
      <c r="BH43" s="40">
        <f>VLOOKUP($AX43&amp;"_"&amp;$BC$14,データシート1!$A:$BS,MATCH($BC$12&amp;"_"&amp;BH$20,データシート1!$A$1:$BS$1,0),0)</f>
        <v>1.712137128983503</v>
      </c>
      <c r="BI43" s="40">
        <f>VLOOKUP($AX43&amp;"_"&amp;$BC$14,データシート1!$A:$BS,MATCH($BC$12&amp;"_"&amp;BI$20,データシート1!$A$1:$BS$1,0),0)</f>
        <v>6.0857405387746146</v>
      </c>
      <c r="BJ43" s="40">
        <f>VLOOKUP($AX43&amp;"_"&amp;$BC$14,データシート1!$A:$BS,MATCH($BC$12&amp;"_"&amp;BJ$20,データシート1!$A$1:$BS$1,0),0)</f>
        <v>8.8046899049237197</v>
      </c>
      <c r="BK43" s="40">
        <f t="shared" si="1"/>
        <v>17.632282358697744</v>
      </c>
      <c r="BL43" s="40">
        <f t="shared" si="2"/>
        <v>17.193891181924652</v>
      </c>
      <c r="BM43" s="40">
        <f>VLOOKUP($AX43&amp;"_"&amp;$BC$14,データシート1!$A:$BS,MATCH($BC$12&amp;"_"&amp;BM$20,データシート1!$A$1:$BS$1,0),0)</f>
        <v>7.3890108896309181</v>
      </c>
      <c r="BN43" s="40">
        <f>VLOOKUP($AX43&amp;"_"&amp;$BC$14,データシート1!$A:$BS,MATCH($BC$12&amp;"_"&amp;BN$20,データシート1!$A$1:$BS$1,0),0)</f>
        <v>9.804880292293733</v>
      </c>
      <c r="BO43" s="40">
        <f>VLOOKUP($AX43&amp;"_"&amp;$BC$14,データシート1!$A:$BS,MATCH($BC$12&amp;"_"&amp;BO$20,データシート1!$A$1:$BS$1,0),0)</f>
        <v>0.43839117677309247</v>
      </c>
      <c r="BP43" s="40">
        <f>VLOOKUP($AX43&amp;"_"&amp;$BC$14,データシート1!$A:$BS,MATCH($BC$12&amp;"_"&amp;BP$20,データシート1!$A$1:$BS$1,0),0)</f>
        <v>0</v>
      </c>
      <c r="BQ43" s="40">
        <f>VLOOKUP($AX43&amp;"_"&amp;$BC$14,データシート1!$A:$BS,MATCH($BC$12&amp;"_"&amp;BQ$20,データシート1!$A$1:$BS$1,0),0)</f>
        <v>0.58111768146646647</v>
      </c>
      <c r="BR43" s="41">
        <f t="shared" si="3"/>
        <v>48.131320331261463</v>
      </c>
      <c r="BT43" s="134" t="str">
        <f t="shared" si="4"/>
        <v>南部町</v>
      </c>
      <c r="BU43" s="38">
        <f t="shared" si="25"/>
        <v>48.131320331261463</v>
      </c>
      <c r="BV43" s="69">
        <f t="shared" si="16"/>
        <v>0.31221852515104415</v>
      </c>
      <c r="BW43" s="69">
        <f t="shared" si="16"/>
        <v>0.25684565331247244</v>
      </c>
      <c r="BX43" s="69">
        <f t="shared" si="16"/>
        <v>1.9800668184073899E-2</v>
      </c>
      <c r="BY43" s="69">
        <f t="shared" si="16"/>
        <v>3.5572203654497793E-2</v>
      </c>
      <c r="BZ43" s="69">
        <f t="shared" si="16"/>
        <v>0.12644034065323376</v>
      </c>
      <c r="CA43" s="69">
        <f t="shared" si="32"/>
        <v>0.18293057086998385</v>
      </c>
      <c r="CB43" s="69">
        <f t="shared" si="32"/>
        <v>0.36633697636683182</v>
      </c>
      <c r="CC43" s="69">
        <f t="shared" si="32"/>
        <v>0.35722874551515593</v>
      </c>
      <c r="CD43" s="69">
        <f t="shared" si="32"/>
        <v>0.15351772689334953</v>
      </c>
      <c r="CE43" s="69">
        <f t="shared" si="32"/>
        <v>0.20371101862180641</v>
      </c>
      <c r="CF43" s="69">
        <f t="shared" si="32"/>
        <v>9.1082308516759278E-3</v>
      </c>
      <c r="CG43" s="69">
        <f t="shared" si="32"/>
        <v>0</v>
      </c>
      <c r="CH43" s="69">
        <f t="shared" si="32"/>
        <v>1.2073586958906434E-2</v>
      </c>
      <c r="CI43" s="135">
        <f t="shared" si="6"/>
        <v>1</v>
      </c>
      <c r="CJ43" s="26"/>
      <c r="CK43" s="136" t="str">
        <f t="shared" si="7"/>
        <v>南部町</v>
      </c>
      <c r="CL43" s="137">
        <f t="shared" si="17"/>
        <v>15.02748984739892</v>
      </c>
      <c r="CM43" s="75">
        <f t="shared" si="18"/>
        <v>1</v>
      </c>
      <c r="CN43" s="76">
        <f t="shared" si="19"/>
        <v>12.362320415274739</v>
      </c>
      <c r="CO43" s="75">
        <f t="shared" si="20"/>
        <v>1</v>
      </c>
      <c r="CP43" s="76">
        <f t="shared" si="8"/>
        <v>0.95303230314067811</v>
      </c>
      <c r="CQ43" s="75">
        <f t="shared" si="21"/>
        <v>0</v>
      </c>
      <c r="CR43" s="76">
        <f t="shared" si="9"/>
        <v>1.712137128983503</v>
      </c>
      <c r="CS43" s="75">
        <f t="shared" si="22"/>
        <v>0</v>
      </c>
      <c r="CT43" s="76">
        <f t="shared" si="10"/>
        <v>6.0857405387746146</v>
      </c>
      <c r="CU43" s="77">
        <f t="shared" si="23"/>
        <v>0</v>
      </c>
      <c r="CV43" s="18"/>
      <c r="CW43" s="1078">
        <f t="shared" si="24"/>
        <v>16.753</v>
      </c>
      <c r="CX43" s="1081">
        <f>VLOOKUP($AX43&amp;"_"&amp;$CW$14,データシート1!$A:$BS,MATCH($CW$12&amp;"_"&amp;CX$20,データシート1!$A$1:$BS$1,0),0)</f>
        <v>16.753</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16.753</v>
      </c>
      <c r="DE43" s="18"/>
      <c r="DF43" s="138">
        <f>VLOOKUP($AX43&amp;"_"&amp;$DF$14,データシート1!$A:$BS,MATCH($DF$12&amp;"_"&amp;DF$20,データシート1!$A$1:$BS$1,0),0)</f>
        <v>3</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13401</v>
      </c>
      <c r="AY44" s="20" t="str">
        <f>IF(IFERROR(比較地域マスタ!$Z29,"")=0,"",IFERROR(比較地域マスタ!$Z29,""))</f>
        <v>八丈町</v>
      </c>
      <c r="BB44" s="122" t="str">
        <f t="shared" si="0"/>
        <v>13401</v>
      </c>
      <c r="BC44" s="123" t="str">
        <f t="shared" si="0"/>
        <v>八丈町</v>
      </c>
      <c r="BD44" s="40">
        <f t="shared" si="14"/>
        <v>55.693604111024449</v>
      </c>
      <c r="BE44" s="40">
        <f t="shared" si="15"/>
        <v>2.7107851942363719</v>
      </c>
      <c r="BF44" s="40">
        <f>VLOOKUP($AX44&amp;"_"&amp;$BC$14,データシート1!$A:$BS,MATCH($BC$12&amp;"_"&amp;BF$20,データシート1!$A$1:$BS$1,0),0)</f>
        <v>0.38313854824941129</v>
      </c>
      <c r="BG44" s="40">
        <f>VLOOKUP($AX44&amp;"_"&amp;$BC$14,データシート1!$A:$BS,MATCH($BC$12&amp;"_"&amp;BG$20,データシート1!$A$1:$BS$1,0),0)</f>
        <v>0.90137562680350092</v>
      </c>
      <c r="BH44" s="40">
        <f>VLOOKUP($AX44&amp;"_"&amp;$BC$14,データシート1!$A:$BS,MATCH($BC$12&amp;"_"&amp;BH$20,データシート1!$A$1:$BS$1,0),0)</f>
        <v>1.4262710191834596</v>
      </c>
      <c r="BI44" s="40">
        <f>VLOOKUP($AX44&amp;"_"&amp;$BC$14,データシート1!$A:$BS,MATCH($BC$12&amp;"_"&amp;BI$20,データシート1!$A$1:$BS$1,0),0)</f>
        <v>8.7295372601856673</v>
      </c>
      <c r="BJ44" s="40">
        <f>VLOOKUP($AX44&amp;"_"&amp;$BC$14,データシート1!$A:$BS,MATCH($BC$12&amp;"_"&amp;BJ$20,データシート1!$A$1:$BS$1,0),0)</f>
        <v>9.7637340193533149</v>
      </c>
      <c r="BK44" s="40">
        <f t="shared" si="1"/>
        <v>33.142775286603694</v>
      </c>
      <c r="BL44" s="40">
        <f t="shared" si="2"/>
        <v>20.55663823339804</v>
      </c>
      <c r="BM44" s="40">
        <f>VLOOKUP($AX44&amp;"_"&amp;$BC$14,データシート1!$A:$BS,MATCH($BC$12&amp;"_"&amp;BM$20,データシート1!$A$1:$BS$1,0),0)</f>
        <v>6.1994920911107894</v>
      </c>
      <c r="BN44" s="40">
        <f>VLOOKUP($AX44&amp;"_"&amp;$BC$14,データシート1!$A:$BS,MATCH($BC$12&amp;"_"&amp;BN$20,データシート1!$A$1:$BS$1,0),0)</f>
        <v>14.357146142287251</v>
      </c>
      <c r="BO44" s="40">
        <f>VLOOKUP($AX44&amp;"_"&amp;$BC$14,データシート1!$A:$BS,MATCH($BC$12&amp;"_"&amp;BO$20,データシート1!$A$1:$BS$1,0),0)</f>
        <v>0.42594994768107874</v>
      </c>
      <c r="BP44" s="40">
        <f>VLOOKUP($AX44&amp;"_"&amp;$BC$14,データシート1!$A:$BS,MATCH($BC$12&amp;"_"&amp;BP$20,データシート1!$A$1:$BS$1,0),0)</f>
        <v>12.160187105524576</v>
      </c>
      <c r="BQ44" s="40">
        <f>VLOOKUP($AX44&amp;"_"&amp;$BC$14,データシート1!$A:$BS,MATCH($BC$12&amp;"_"&amp;BQ$20,データシート1!$A$1:$BS$1,0),0)</f>
        <v>1.3467723506453999</v>
      </c>
      <c r="BR44" s="41">
        <f t="shared" si="3"/>
        <v>55.693604111024449</v>
      </c>
      <c r="BT44" s="134" t="str">
        <f t="shared" si="4"/>
        <v>八丈町</v>
      </c>
      <c r="BU44" s="38">
        <f t="shared" si="25"/>
        <v>55.693604111024449</v>
      </c>
      <c r="BV44" s="69">
        <f t="shared" si="16"/>
        <v>4.8673186760053416E-2</v>
      </c>
      <c r="BW44" s="69">
        <f t="shared" si="16"/>
        <v>6.8793994277265621E-3</v>
      </c>
      <c r="BX44" s="69">
        <f t="shared" si="16"/>
        <v>1.6184544728091593E-2</v>
      </c>
      <c r="BY44" s="69">
        <f t="shared" si="16"/>
        <v>2.5609242604235263E-2</v>
      </c>
      <c r="BZ44" s="69">
        <f t="shared" si="16"/>
        <v>0.15674218610064186</v>
      </c>
      <c r="CA44" s="69">
        <f t="shared" si="32"/>
        <v>0.1753115851487981</v>
      </c>
      <c r="CB44" s="69">
        <f t="shared" si="32"/>
        <v>0.59509122843861961</v>
      </c>
      <c r="CC44" s="69">
        <f t="shared" si="32"/>
        <v>0.36910231545472721</v>
      </c>
      <c r="CD44" s="69">
        <f t="shared" si="32"/>
        <v>0.11131425574024956</v>
      </c>
      <c r="CE44" s="69">
        <f t="shared" si="32"/>
        <v>0.25778805971447771</v>
      </c>
      <c r="CF44" s="69">
        <f t="shared" si="32"/>
        <v>7.6480945070811594E-3</v>
      </c>
      <c r="CG44" s="69">
        <f t="shared" si="32"/>
        <v>0.21834081847681122</v>
      </c>
      <c r="CH44" s="69">
        <f t="shared" si="32"/>
        <v>2.4181813551886987E-2</v>
      </c>
      <c r="CI44" s="135">
        <f t="shared" si="6"/>
        <v>1</v>
      </c>
      <c r="CK44" s="136" t="str">
        <f t="shared" si="7"/>
        <v>八丈町</v>
      </c>
      <c r="CL44" s="137">
        <f t="shared" si="17"/>
        <v>2.7107851942363719</v>
      </c>
      <c r="CM44" s="75">
        <f t="shared" si="18"/>
        <v>0</v>
      </c>
      <c r="CN44" s="76">
        <f t="shared" si="19"/>
        <v>0.38313854824941129</v>
      </c>
      <c r="CO44" s="75">
        <f t="shared" si="20"/>
        <v>0</v>
      </c>
      <c r="CP44" s="76">
        <f t="shared" si="8"/>
        <v>0.90137562680350092</v>
      </c>
      <c r="CQ44" s="75">
        <f t="shared" si="21"/>
        <v>0</v>
      </c>
      <c r="CR44" s="76">
        <f t="shared" si="9"/>
        <v>1.4262710191834596</v>
      </c>
      <c r="CS44" s="75">
        <f t="shared" si="22"/>
        <v>0</v>
      </c>
      <c r="CT44" s="76">
        <f t="shared" si="10"/>
        <v>8.7295372601856673</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0.72499999999999998</v>
      </c>
      <c r="DC44" s="1081">
        <f>VLOOKUP($AX44&amp;"_"&amp;$CW$14,データシート1!$A:$BS,MATCH($CW$12&amp;"_"&amp;DC$20,データシート1!$A$1:$BS$1,0),0)</f>
        <v>0</v>
      </c>
      <c r="DD44" s="1080">
        <f t="shared" si="11"/>
        <v>0.72499999999999998</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1</v>
      </c>
      <c r="DK44" s="74">
        <f>VLOOKUP($AX44&amp;"_"&amp;$DF$14,データシート1!$A:$BS,MATCH($DF$12&amp;"_"&amp;DK$20,データシート1!$A$1:$BS$1,0),0)</f>
        <v>0</v>
      </c>
      <c r="DL44" s="78">
        <f t="shared" si="12"/>
        <v>1</v>
      </c>
      <c r="DM44" s="18"/>
      <c r="DN44" s="139">
        <f t="shared" si="26"/>
        <v>0</v>
      </c>
      <c r="DO44" s="140">
        <f t="shared" si="27"/>
        <v>0</v>
      </c>
      <c r="DP44" s="140">
        <f t="shared" si="29"/>
        <v>0</v>
      </c>
      <c r="DQ44" s="140">
        <f t="shared" si="30"/>
        <v>0</v>
      </c>
      <c r="DR44" s="140">
        <f t="shared" si="31"/>
        <v>1</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45383</v>
      </c>
      <c r="AY45" s="20" t="str">
        <f>IF(IFERROR(比較地域マスタ!$Z30,"")=0,"",IFERROR(比較地域マスタ!$Z30,""))</f>
        <v>綾町</v>
      </c>
      <c r="BB45" s="122" t="str">
        <f t="shared" si="0"/>
        <v>45383</v>
      </c>
      <c r="BC45" s="123" t="str">
        <f t="shared" si="0"/>
        <v>綾町</v>
      </c>
      <c r="BD45" s="40">
        <f t="shared" si="14"/>
        <v>53.755407660824673</v>
      </c>
      <c r="BE45" s="40">
        <f t="shared" si="15"/>
        <v>26.756929319883174</v>
      </c>
      <c r="BF45" s="40">
        <f>VLOOKUP($AX45&amp;"_"&amp;$BC$14,データシート1!$A:$BS,MATCH($BC$12&amp;"_"&amp;BF$20,データシート1!$A$1:$BS$1,0),0)</f>
        <v>20.519041657886259</v>
      </c>
      <c r="BG45" s="40">
        <f>VLOOKUP($AX45&amp;"_"&amp;$BC$14,データシート1!$A:$BS,MATCH($BC$12&amp;"_"&amp;BG$20,データシート1!$A$1:$BS$1,0),0)</f>
        <v>0.32382487173226282</v>
      </c>
      <c r="BH45" s="40">
        <f>VLOOKUP($AX45&amp;"_"&amp;$BC$14,データシート1!$A:$BS,MATCH($BC$12&amp;"_"&amp;BH$20,データシート1!$A$1:$BS$1,0),0)</f>
        <v>5.9140627902646514</v>
      </c>
      <c r="BI45" s="40">
        <f>VLOOKUP($AX45&amp;"_"&amp;$BC$14,データシート1!$A:$BS,MATCH($BC$12&amp;"_"&amp;BI$20,データシート1!$A$1:$BS$1,0),0)</f>
        <v>5.1992757088446568</v>
      </c>
      <c r="BJ45" s="40">
        <f>VLOOKUP($AX45&amp;"_"&amp;$BC$14,データシート1!$A:$BS,MATCH($BC$12&amp;"_"&amp;BJ$20,データシート1!$A$1:$BS$1,0),0)</f>
        <v>6.9463744064446047</v>
      </c>
      <c r="BK45" s="40">
        <f t="shared" si="1"/>
        <v>14.852828225652237</v>
      </c>
      <c r="BL45" s="40">
        <f t="shared" si="2"/>
        <v>14.428411320418515</v>
      </c>
      <c r="BM45" s="40">
        <f>VLOOKUP($AX45&amp;"_"&amp;$BC$14,データシート1!$A:$BS,MATCH($BC$12&amp;"_"&amp;BM$20,データシート1!$A$1:$BS$1,0),0)</f>
        <v>6.4541890573821572</v>
      </c>
      <c r="BN45" s="40">
        <f>VLOOKUP($AX45&amp;"_"&amp;$BC$14,データシート1!$A:$BS,MATCH($BC$12&amp;"_"&amp;BN$20,データシート1!$A$1:$BS$1,0),0)</f>
        <v>7.9742222630363573</v>
      </c>
      <c r="BO45" s="40">
        <f>VLOOKUP($AX45&amp;"_"&amp;$BC$14,データシート1!$A:$BS,MATCH($BC$12&amp;"_"&amp;BO$20,データシート1!$A$1:$BS$1,0),0)</f>
        <v>0.42441690523372155</v>
      </c>
      <c r="BP45" s="40">
        <f>VLOOKUP($AX45&amp;"_"&amp;$BC$14,データシート1!$A:$BS,MATCH($BC$12&amp;"_"&amp;BP$20,データシート1!$A$1:$BS$1,0),0)</f>
        <v>0</v>
      </c>
      <c r="BQ45" s="40">
        <f>VLOOKUP($AX45&amp;"_"&amp;$BC$14,データシート1!$A:$BS,MATCH($BC$12&amp;"_"&amp;BQ$20,データシート1!$A$1:$BS$1,0),0)</f>
        <v>0</v>
      </c>
      <c r="BR45" s="41">
        <f t="shared" si="3"/>
        <v>53.755407660824673</v>
      </c>
      <c r="BT45" s="134" t="str">
        <f t="shared" si="4"/>
        <v>綾町</v>
      </c>
      <c r="BU45" s="38">
        <f t="shared" si="25"/>
        <v>53.755407660824673</v>
      </c>
      <c r="BV45" s="69">
        <f t="shared" si="16"/>
        <v>0.49775325840162532</v>
      </c>
      <c r="BW45" s="69">
        <f t="shared" si="16"/>
        <v>0.38171120917458728</v>
      </c>
      <c r="BX45" s="69">
        <f t="shared" si="16"/>
        <v>6.0240427116741348E-3</v>
      </c>
      <c r="BY45" s="69">
        <f t="shared" si="16"/>
        <v>0.11001800651536391</v>
      </c>
      <c r="BZ45" s="69">
        <f t="shared" si="16"/>
        <v>9.6720979992376332E-2</v>
      </c>
      <c r="CA45" s="69">
        <f t="shared" si="32"/>
        <v>0.12922187197004392</v>
      </c>
      <c r="CB45" s="69">
        <f t="shared" si="32"/>
        <v>0.27630388963595437</v>
      </c>
      <c r="CC45" s="69">
        <f t="shared" si="32"/>
        <v>0.26840855549745013</v>
      </c>
      <c r="CD45" s="69">
        <f t="shared" si="32"/>
        <v>0.12006585640844793</v>
      </c>
      <c r="CE45" s="69">
        <f t="shared" si="32"/>
        <v>0.14834269908900219</v>
      </c>
      <c r="CF45" s="69">
        <f t="shared" si="32"/>
        <v>7.8953341385042432E-3</v>
      </c>
      <c r="CG45" s="69">
        <f t="shared" si="32"/>
        <v>0</v>
      </c>
      <c r="CH45" s="69">
        <f t="shared" si="32"/>
        <v>0</v>
      </c>
      <c r="CI45" s="135">
        <f t="shared" si="6"/>
        <v>1</v>
      </c>
      <c r="CK45" s="136" t="str">
        <f t="shared" si="7"/>
        <v>綾町</v>
      </c>
      <c r="CL45" s="137">
        <f t="shared" si="17"/>
        <v>26.756929319883174</v>
      </c>
      <c r="CM45" s="75">
        <f t="shared" si="18"/>
        <v>0.212318832706204</v>
      </c>
      <c r="CN45" s="76">
        <f t="shared" si="19"/>
        <v>20.519041657886259</v>
      </c>
      <c r="CO45" s="75">
        <f t="shared" si="20"/>
        <v>0.27686478222127753</v>
      </c>
      <c r="CP45" s="76">
        <f t="shared" si="8"/>
        <v>0.32382487173226282</v>
      </c>
      <c r="CQ45" s="75">
        <f t="shared" si="21"/>
        <v>0</v>
      </c>
      <c r="CR45" s="76">
        <f t="shared" si="9"/>
        <v>5.9140627902646514</v>
      </c>
      <c r="CS45" s="75">
        <f t="shared" si="22"/>
        <v>0</v>
      </c>
      <c r="CT45" s="76">
        <f t="shared" si="10"/>
        <v>5.1992757088446568</v>
      </c>
      <c r="CU45" s="77">
        <f t="shared" si="23"/>
        <v>0</v>
      </c>
      <c r="CV45" s="18"/>
      <c r="CW45" s="1078">
        <f t="shared" si="24"/>
        <v>5.681</v>
      </c>
      <c r="CX45" s="1081">
        <f>VLOOKUP($AX45&amp;"_"&amp;$CW$14,データシート1!$A:$BS,MATCH($CW$12&amp;"_"&amp;CX$20,データシート1!$A$1:$BS$1,0),0)</f>
        <v>5.681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5.681</v>
      </c>
      <c r="DE45" s="18"/>
      <c r="DF45" s="138">
        <f>VLOOKUP($AX45&amp;"_"&amp;$DF$14,データシート1!$A:$BS,MATCH($DF$12&amp;"_"&amp;DF$20,データシート1!$A$1:$BS$1,0),0)</f>
        <v>1</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1</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34431</v>
      </c>
      <c r="AY46" s="20" t="str">
        <f>IF(IFERROR(比較地域マスタ!$Z31,"")=0,"",IFERROR(比較地域マスタ!$Z31,""))</f>
        <v>大崎上島町</v>
      </c>
      <c r="BB46" s="122" t="str">
        <f t="shared" si="0"/>
        <v>34431</v>
      </c>
      <c r="BC46" s="123" t="str">
        <f t="shared" si="0"/>
        <v>大崎上島町</v>
      </c>
      <c r="BD46" s="40">
        <f t="shared" si="14"/>
        <v>309.80385334423181</v>
      </c>
      <c r="BE46" s="40">
        <f t="shared" si="15"/>
        <v>225.11768329081332</v>
      </c>
      <c r="BF46" s="40">
        <f>VLOOKUP($AX46&amp;"_"&amp;$BC$14,データシート1!$A:$BS,MATCH($BC$12&amp;"_"&amp;BF$20,データシート1!$A$1:$BS$1,0),0)</f>
        <v>222.2098422105154</v>
      </c>
      <c r="BG46" s="40">
        <f>VLOOKUP($AX46&amp;"_"&amp;$BC$14,データシート1!$A:$BS,MATCH($BC$12&amp;"_"&amp;BG$20,データシート1!$A$1:$BS$1,0),0)</f>
        <v>0.47718825038641954</v>
      </c>
      <c r="BH46" s="40">
        <f>VLOOKUP($AX46&amp;"_"&amp;$BC$14,データシート1!$A:$BS,MATCH($BC$12&amp;"_"&amp;BH$20,データシート1!$A$1:$BS$1,0),0)</f>
        <v>2.4306528299114878</v>
      </c>
      <c r="BI46" s="40">
        <f>VLOOKUP($AX46&amp;"_"&amp;$BC$14,データシート1!$A:$BS,MATCH($BC$12&amp;"_"&amp;BI$20,データシート1!$A$1:$BS$1,0),0)</f>
        <v>10.977309587069886</v>
      </c>
      <c r="BJ46" s="40">
        <f>VLOOKUP($AX46&amp;"_"&amp;$BC$14,データシート1!$A:$BS,MATCH($BC$12&amp;"_"&amp;BJ$20,データシート1!$A$1:$BS$1,0),0)</f>
        <v>12.394745788883283</v>
      </c>
      <c r="BK46" s="40">
        <f t="shared" si="1"/>
        <v>54.249450306684153</v>
      </c>
      <c r="BL46" s="40">
        <f t="shared" si="2"/>
        <v>13.439967521663334</v>
      </c>
      <c r="BM46" s="40">
        <f>VLOOKUP($AX46&amp;"_"&amp;$BC$14,データシート1!$A:$BS,MATCH($BC$12&amp;"_"&amp;BM$20,データシート1!$A$1:$BS$1,0),0)</f>
        <v>5.3682283660273109</v>
      </c>
      <c r="BN46" s="40">
        <f>VLOOKUP($AX46&amp;"_"&amp;$BC$14,データシート1!$A:$BS,MATCH($BC$12&amp;"_"&amp;BN$20,データシート1!$A$1:$BS$1,0),0)</f>
        <v>8.0717391556360241</v>
      </c>
      <c r="BO46" s="40">
        <f>VLOOKUP($AX46&amp;"_"&amp;$BC$14,データシート1!$A:$BS,MATCH($BC$12&amp;"_"&amp;BO$20,データシート1!$A$1:$BS$1,0),0)</f>
        <v>0.43231797015471607</v>
      </c>
      <c r="BP46" s="40">
        <f>VLOOKUP($AX46&amp;"_"&amp;$BC$14,データシート1!$A:$BS,MATCH($BC$12&amp;"_"&amp;BP$20,データシート1!$A$1:$BS$1,0),0)</f>
        <v>40.377164814866106</v>
      </c>
      <c r="BQ46" s="40">
        <f>VLOOKUP($AX46&amp;"_"&amp;$BC$14,データシート1!$A:$BS,MATCH($BC$12&amp;"_"&amp;BQ$20,データシート1!$A$1:$BS$1,0),0)</f>
        <v>7.0646643707811476</v>
      </c>
      <c r="BR46" s="41">
        <f t="shared" si="3"/>
        <v>309.80385334423181</v>
      </c>
      <c r="BT46" s="134" t="str">
        <f t="shared" si="4"/>
        <v>大崎上島町</v>
      </c>
      <c r="BU46" s="38">
        <f t="shared" si="25"/>
        <v>309.80385334423181</v>
      </c>
      <c r="BV46" s="69">
        <f t="shared" si="16"/>
        <v>0.72664584659209741</v>
      </c>
      <c r="BW46" s="69">
        <f t="shared" si="16"/>
        <v>0.71725977521529327</v>
      </c>
      <c r="BX46" s="69">
        <f t="shared" si="16"/>
        <v>1.5402915271560621E-3</v>
      </c>
      <c r="BY46" s="69">
        <f t="shared" si="16"/>
        <v>7.8457798496480314E-3</v>
      </c>
      <c r="BZ46" s="69">
        <f t="shared" si="16"/>
        <v>3.5433095710635618E-2</v>
      </c>
      <c r="CA46" s="69">
        <f t="shared" si="32"/>
        <v>4.0008365470881123E-2</v>
      </c>
      <c r="CB46" s="69">
        <f t="shared" si="32"/>
        <v>0.17510902372930157</v>
      </c>
      <c r="CC46" s="69">
        <f t="shared" si="32"/>
        <v>4.3382183199412325E-2</v>
      </c>
      <c r="CD46" s="69">
        <f t="shared" si="32"/>
        <v>1.7327829554342311E-2</v>
      </c>
      <c r="CE46" s="69">
        <f t="shared" si="32"/>
        <v>2.6054353645070021E-2</v>
      </c>
      <c r="CF46" s="69">
        <f t="shared" si="32"/>
        <v>1.395457046411735E-3</v>
      </c>
      <c r="CG46" s="69">
        <f t="shared" si="32"/>
        <v>0.13033138348347753</v>
      </c>
      <c r="CH46" s="69">
        <f t="shared" si="32"/>
        <v>2.2803668497084185E-2</v>
      </c>
      <c r="CI46" s="135">
        <f t="shared" si="6"/>
        <v>1</v>
      </c>
      <c r="CK46" s="136" t="str">
        <f t="shared" si="7"/>
        <v>大崎上島町</v>
      </c>
      <c r="CL46" s="137">
        <f t="shared" si="17"/>
        <v>225.11768329081332</v>
      </c>
      <c r="CM46" s="75">
        <f t="shared" si="18"/>
        <v>3.8548726484491751E-2</v>
      </c>
      <c r="CN46" s="76">
        <f t="shared" si="19"/>
        <v>222.2098422105154</v>
      </c>
      <c r="CO46" s="75">
        <f t="shared" si="20"/>
        <v>3.9053175654473062E-2</v>
      </c>
      <c r="CP46" s="76">
        <f t="shared" si="8"/>
        <v>0.47718825038641954</v>
      </c>
      <c r="CQ46" s="75">
        <f t="shared" si="21"/>
        <v>0</v>
      </c>
      <c r="CR46" s="76">
        <f t="shared" si="9"/>
        <v>2.4306528299114878</v>
      </c>
      <c r="CS46" s="75">
        <f t="shared" si="22"/>
        <v>0</v>
      </c>
      <c r="CT46" s="76">
        <f t="shared" si="10"/>
        <v>10.977309587069886</v>
      </c>
      <c r="CU46" s="77">
        <f t="shared" si="23"/>
        <v>1</v>
      </c>
      <c r="CV46" s="18"/>
      <c r="CW46" s="1078">
        <f t="shared" si="24"/>
        <v>8.6780000000000008</v>
      </c>
      <c r="CX46" s="1081">
        <f>VLOOKUP($AX46&amp;"_"&amp;$CW$14,データシート1!$A:$BS,MATCH($CW$12&amp;"_"&amp;CX$20,データシート1!$A$1:$BS$1,0),0)</f>
        <v>8.6780000000000008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100.48</v>
      </c>
      <c r="DB46" s="1081">
        <f>VLOOKUP($AX46&amp;"_"&amp;$CW$14,データシート1!$A:$BS,MATCH($CW$12&amp;"_"&amp;DB$20,データシート1!$A$1:$BS$1,0),0)</f>
        <v>7.7089999999999996</v>
      </c>
      <c r="DC46" s="1081">
        <f>VLOOKUP($AX46&amp;"_"&amp;$CW$14,データシート1!$A:$BS,MATCH($CW$12&amp;"_"&amp;DC$20,データシート1!$A$1:$BS$1,0),0)</f>
        <v>0</v>
      </c>
      <c r="DD46" s="1080">
        <f t="shared" si="11"/>
        <v>116.867</v>
      </c>
      <c r="DE46" s="18"/>
      <c r="DF46" s="138">
        <f>VLOOKUP($AX46&amp;"_"&amp;$DF$14,データシート1!$A:$BS,MATCH($DF$12&amp;"_"&amp;DF$20,データシート1!$A$1:$BS$1,0),0)</f>
        <v>1</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1</v>
      </c>
      <c r="DK46" s="74">
        <f>VLOOKUP($AX46&amp;"_"&amp;$DF$14,データシート1!$A:$BS,MATCH($DF$12&amp;"_"&amp;DK$20,データシート1!$A$1:$BS$1,0),0)</f>
        <v>0</v>
      </c>
      <c r="DL46" s="78">
        <f t="shared" si="12"/>
        <v>3</v>
      </c>
      <c r="DM46" s="18"/>
      <c r="DN46" s="139">
        <f t="shared" si="26"/>
        <v>7.0000000000000007E-2</v>
      </c>
      <c r="DO46" s="140">
        <f t="shared" si="27"/>
        <v>0</v>
      </c>
      <c r="DP46" s="140">
        <f t="shared" si="29"/>
        <v>0</v>
      </c>
      <c r="DQ46" s="140">
        <f t="shared" si="30"/>
        <v>0.86</v>
      </c>
      <c r="DR46" s="140">
        <f t="shared" si="31"/>
        <v>7.0000000000000007E-2</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03402</v>
      </c>
      <c r="AY47" s="20" t="str">
        <f>IF(IFERROR(比較地域マスタ!$Z32,"")=0,"",IFERROR(比較地域マスタ!$Z32,""))</f>
        <v>平泉町</v>
      </c>
      <c r="BB47" s="122" t="str">
        <f t="shared" si="0"/>
        <v>03402</v>
      </c>
      <c r="BC47" s="123" t="str">
        <f t="shared" si="0"/>
        <v>平泉町</v>
      </c>
      <c r="BD47" s="40">
        <f t="shared" si="14"/>
        <v>57.375208585073381</v>
      </c>
      <c r="BE47" s="40">
        <f t="shared" si="15"/>
        <v>21.341383519394466</v>
      </c>
      <c r="BF47" s="40">
        <f>VLOOKUP($AX47&amp;"_"&amp;$BC$14,データシート1!$A:$BS,MATCH($BC$12&amp;"_"&amp;BF$20,データシート1!$A$1:$BS$1,0),0)</f>
        <v>18.30967710556202</v>
      </c>
      <c r="BG47" s="40">
        <f>VLOOKUP($AX47&amp;"_"&amp;$BC$14,データシート1!$A:$BS,MATCH($BC$12&amp;"_"&amp;BG$20,データシート1!$A$1:$BS$1,0),0)</f>
        <v>0.95403954767400034</v>
      </c>
      <c r="BH47" s="40">
        <f>VLOOKUP($AX47&amp;"_"&amp;$BC$14,データシート1!$A:$BS,MATCH($BC$12&amp;"_"&amp;BH$20,データシート1!$A$1:$BS$1,0),0)</f>
        <v>2.0776668661584443</v>
      </c>
      <c r="BI47" s="40">
        <f>VLOOKUP($AX47&amp;"_"&amp;$BC$14,データシート1!$A:$BS,MATCH($BC$12&amp;"_"&amp;BI$20,データシート1!$A$1:$BS$1,0),0)</f>
        <v>8.5403494294730962</v>
      </c>
      <c r="BJ47" s="40">
        <f>VLOOKUP($AX47&amp;"_"&amp;$BC$14,データシート1!$A:$BS,MATCH($BC$12&amp;"_"&amp;BJ$20,データシート1!$A$1:$BS$1,0),0)</f>
        <v>10.062474306807433</v>
      </c>
      <c r="BK47" s="40">
        <f t="shared" si="1"/>
        <v>16.529297000765737</v>
      </c>
      <c r="BL47" s="40">
        <f t="shared" si="2"/>
        <v>16.097096956953127</v>
      </c>
      <c r="BM47" s="40">
        <f>VLOOKUP($AX47&amp;"_"&amp;$BC$14,データシート1!$A:$BS,MATCH($BC$12&amp;"_"&amp;BM$20,データシート1!$A$1:$BS$1,0),0)</f>
        <v>6.7354752673851523</v>
      </c>
      <c r="BN47" s="40">
        <f>VLOOKUP($AX47&amp;"_"&amp;$BC$14,データシート1!$A:$BS,MATCH($BC$12&amp;"_"&amp;BN$20,データシート1!$A$1:$BS$1,0),0)</f>
        <v>9.3616216895679756</v>
      </c>
      <c r="BO47" s="40">
        <f>VLOOKUP($AX47&amp;"_"&amp;$BC$14,データシート1!$A:$BS,MATCH($BC$12&amp;"_"&amp;BO$20,データシート1!$A$1:$BS$1,0),0)</f>
        <v>0.43220004381261168</v>
      </c>
      <c r="BP47" s="40">
        <f>VLOOKUP($AX47&amp;"_"&amp;$BC$14,データシート1!$A:$BS,MATCH($BC$12&amp;"_"&amp;BP$20,データシート1!$A$1:$BS$1,0),0)</f>
        <v>0</v>
      </c>
      <c r="BQ47" s="40">
        <f>VLOOKUP($AX47&amp;"_"&amp;$BC$14,データシート1!$A:$BS,MATCH($BC$12&amp;"_"&amp;BQ$20,データシート1!$A$1:$BS$1,0),0)</f>
        <v>0.90170432863264938</v>
      </c>
      <c r="BR47" s="41">
        <f t="shared" si="3"/>
        <v>57.375208585073381</v>
      </c>
      <c r="BT47" s="134" t="str">
        <f t="shared" si="4"/>
        <v>平泉町</v>
      </c>
      <c r="BU47" s="38">
        <f t="shared" si="25"/>
        <v>57.375208585073381</v>
      </c>
      <c r="BV47" s="69">
        <f t="shared" si="16"/>
        <v>0.37196175919344016</v>
      </c>
      <c r="BW47" s="69">
        <f t="shared" si="16"/>
        <v>0.3191217523577845</v>
      </c>
      <c r="BX47" s="69">
        <f t="shared" si="16"/>
        <v>1.6628079813590452E-2</v>
      </c>
      <c r="BY47" s="69">
        <f t="shared" si="16"/>
        <v>3.6211927022065174E-2</v>
      </c>
      <c r="BZ47" s="69">
        <f t="shared" si="16"/>
        <v>0.14885086503537237</v>
      </c>
      <c r="CA47" s="69">
        <f t="shared" si="32"/>
        <v>0.1753801782156007</v>
      </c>
      <c r="CB47" s="69">
        <f t="shared" si="32"/>
        <v>0.28809127510633514</v>
      </c>
      <c r="CC47" s="69">
        <f t="shared" si="32"/>
        <v>0.28055840412475497</v>
      </c>
      <c r="CD47" s="69">
        <f t="shared" si="32"/>
        <v>0.11739347766201307</v>
      </c>
      <c r="CE47" s="69">
        <f t="shared" si="32"/>
        <v>0.16316492646274189</v>
      </c>
      <c r="CF47" s="69">
        <f t="shared" si="32"/>
        <v>7.5328709815802213E-3</v>
      </c>
      <c r="CG47" s="69">
        <f t="shared" si="32"/>
        <v>0</v>
      </c>
      <c r="CH47" s="69">
        <f t="shared" si="32"/>
        <v>1.5715922449251626E-2</v>
      </c>
      <c r="CI47" s="135">
        <f t="shared" si="6"/>
        <v>1</v>
      </c>
      <c r="CK47" s="136" t="str">
        <f t="shared" si="7"/>
        <v>平泉町</v>
      </c>
      <c r="CL47" s="137">
        <f t="shared" si="17"/>
        <v>21.341383519394466</v>
      </c>
      <c r="CM47" s="75">
        <f t="shared" si="18"/>
        <v>0</v>
      </c>
      <c r="CN47" s="76">
        <f t="shared" si="19"/>
        <v>18.30967710556202</v>
      </c>
      <c r="CO47" s="75">
        <f t="shared" si="20"/>
        <v>0</v>
      </c>
      <c r="CP47" s="76">
        <f t="shared" si="8"/>
        <v>0.95403954767400034</v>
      </c>
      <c r="CQ47" s="75">
        <f t="shared" si="21"/>
        <v>0</v>
      </c>
      <c r="CR47" s="76">
        <f t="shared" si="9"/>
        <v>2.0776668661584443</v>
      </c>
      <c r="CS47" s="75">
        <f t="shared" si="22"/>
        <v>0</v>
      </c>
      <c r="CT47" s="76">
        <f t="shared" si="10"/>
        <v>8.5403494294730962</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26343</v>
      </c>
      <c r="AY48" s="20" t="str">
        <f>IF(IFERROR(比較地域マスタ!$Z33,"")=0,"",IFERROR(比較地域マスタ!$Z33,""))</f>
        <v>井手町</v>
      </c>
      <c r="BB48" s="122" t="str">
        <f t="shared" si="0"/>
        <v>26343</v>
      </c>
      <c r="BC48" s="123" t="str">
        <f t="shared" si="0"/>
        <v>井手町</v>
      </c>
      <c r="BD48" s="40">
        <f t="shared" si="14"/>
        <v>42.873550887075012</v>
      </c>
      <c r="BE48" s="40">
        <f t="shared" si="15"/>
        <v>11.636939164751</v>
      </c>
      <c r="BF48" s="40">
        <f>VLOOKUP($AX48&amp;"_"&amp;$BC$14,データシート1!$A:$BS,MATCH($BC$12&amp;"_"&amp;BF$20,データシート1!$A$1:$BS$1,0),0)</f>
        <v>9.2438036539276816</v>
      </c>
      <c r="BG48" s="40">
        <f>VLOOKUP($AX48&amp;"_"&amp;$BC$14,データシート1!$A:$BS,MATCH($BC$12&amp;"_"&amp;BG$20,データシート1!$A$1:$BS$1,0),0)</f>
        <v>0.71291087917117757</v>
      </c>
      <c r="BH48" s="40">
        <f>VLOOKUP($AX48&amp;"_"&amp;$BC$14,データシート1!$A:$BS,MATCH($BC$12&amp;"_"&amp;BH$20,データシート1!$A$1:$BS$1,0),0)</f>
        <v>1.6802246316521414</v>
      </c>
      <c r="BI48" s="40">
        <f>VLOOKUP($AX48&amp;"_"&amp;$BC$14,データシート1!$A:$BS,MATCH($BC$12&amp;"_"&amp;BI$20,データシート1!$A$1:$BS$1,0),0)</f>
        <v>6.7731713597411236</v>
      </c>
      <c r="BJ48" s="40">
        <f>VLOOKUP($AX48&amp;"_"&amp;$BC$14,データシート1!$A:$BS,MATCH($BC$12&amp;"_"&amp;BJ$20,データシート1!$A$1:$BS$1,0),0)</f>
        <v>8.5250910839844174</v>
      </c>
      <c r="BK48" s="40">
        <f t="shared" si="1"/>
        <v>14.841946699217097</v>
      </c>
      <c r="BL48" s="40">
        <f t="shared" si="2"/>
        <v>14.41151555053605</v>
      </c>
      <c r="BM48" s="40">
        <f>VLOOKUP($AX48&amp;"_"&amp;$BC$14,データシート1!$A:$BS,MATCH($BC$12&amp;"_"&amp;BM$20,データシート1!$A$1:$BS$1,0),0)</f>
        <v>5.8832200340924956</v>
      </c>
      <c r="BN48" s="40">
        <f>VLOOKUP($AX48&amp;"_"&amp;$BC$14,データシート1!$A:$BS,MATCH($BC$12&amp;"_"&amp;BN$20,データシート1!$A$1:$BS$1,0),0)</f>
        <v>8.5282955164435545</v>
      </c>
      <c r="BO48" s="40">
        <f>VLOOKUP($AX48&amp;"_"&amp;$BC$14,データシート1!$A:$BS,MATCH($BC$12&amp;"_"&amp;BO$20,データシート1!$A$1:$BS$1,0),0)</f>
        <v>0.43043114868104571</v>
      </c>
      <c r="BP48" s="40">
        <f>VLOOKUP($AX48&amp;"_"&amp;$BC$14,データシート1!$A:$BS,MATCH($BC$12&amp;"_"&amp;BP$20,データシート1!$A$1:$BS$1,0),0)</f>
        <v>0</v>
      </c>
      <c r="BQ48" s="40">
        <f>VLOOKUP($AX48&amp;"_"&amp;$BC$14,データシート1!$A:$BS,MATCH($BC$12&amp;"_"&amp;BQ$20,データシート1!$A$1:$BS$1,0),0)</f>
        <v>1.096402579381373</v>
      </c>
      <c r="BR48" s="41">
        <f t="shared" si="3"/>
        <v>42.873550887075012</v>
      </c>
      <c r="BT48" s="134" t="str">
        <f t="shared" si="4"/>
        <v>井手町</v>
      </c>
      <c r="BU48" s="38">
        <f t="shared" si="25"/>
        <v>42.873550887075012</v>
      </c>
      <c r="BV48" s="69">
        <f t="shared" si="16"/>
        <v>0.27142466448374258</v>
      </c>
      <c r="BW48" s="69">
        <f t="shared" si="16"/>
        <v>0.21560620621965765</v>
      </c>
      <c r="BX48" s="69">
        <f t="shared" si="16"/>
        <v>1.6628220999210429E-2</v>
      </c>
      <c r="BY48" s="69">
        <f t="shared" si="16"/>
        <v>3.9190237264874528E-2</v>
      </c>
      <c r="BZ48" s="69">
        <f t="shared" si="16"/>
        <v>0.15798018171112146</v>
      </c>
      <c r="CA48" s="69">
        <f t="shared" si="32"/>
        <v>0.19884266424394664</v>
      </c>
      <c r="CB48" s="69">
        <f t="shared" si="32"/>
        <v>0.34617955341066614</v>
      </c>
      <c r="CC48" s="69">
        <f t="shared" si="32"/>
        <v>0.33614000362355467</v>
      </c>
      <c r="CD48" s="69">
        <f t="shared" si="32"/>
        <v>0.13722259790397012</v>
      </c>
      <c r="CE48" s="69">
        <f t="shared" si="32"/>
        <v>0.19891740571958455</v>
      </c>
      <c r="CF48" s="69">
        <f t="shared" si="32"/>
        <v>1.0039549787111447E-2</v>
      </c>
      <c r="CG48" s="69">
        <f t="shared" si="32"/>
        <v>0</v>
      </c>
      <c r="CH48" s="69">
        <f t="shared" si="32"/>
        <v>2.5572936150523116E-2</v>
      </c>
      <c r="CI48" s="135">
        <f t="shared" si="6"/>
        <v>1</v>
      </c>
      <c r="CK48" s="136" t="str">
        <f t="shared" si="7"/>
        <v>井手町</v>
      </c>
      <c r="CL48" s="137">
        <f t="shared" si="17"/>
        <v>11.636939164751</v>
      </c>
      <c r="CM48" s="75">
        <f t="shared" si="18"/>
        <v>0</v>
      </c>
      <c r="CN48" s="76">
        <f t="shared" si="19"/>
        <v>9.2438036539276816</v>
      </c>
      <c r="CO48" s="75">
        <f t="shared" si="20"/>
        <v>0</v>
      </c>
      <c r="CP48" s="76">
        <f t="shared" si="8"/>
        <v>0.71291087917117757</v>
      </c>
      <c r="CQ48" s="75">
        <f t="shared" si="21"/>
        <v>0</v>
      </c>
      <c r="CR48" s="76">
        <f t="shared" si="9"/>
        <v>1.6802246316521414</v>
      </c>
      <c r="CS48" s="75">
        <f t="shared" si="22"/>
        <v>0</v>
      </c>
      <c r="CT48" s="76">
        <f t="shared" si="10"/>
        <v>6.7731713597411236</v>
      </c>
      <c r="CU48" s="77">
        <f t="shared" si="23"/>
        <v>0.79431033326250111</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5.38</v>
      </c>
      <c r="DB48" s="1081">
        <f>VLOOKUP($AX48&amp;"_"&amp;$CW$14,データシート1!$A:$BS,MATCH($CW$12&amp;"_"&amp;DB$20,データシート1!$A$1:$BS$1,0),0)</f>
        <v>0</v>
      </c>
      <c r="DC48" s="1081">
        <f>VLOOKUP($AX48&amp;"_"&amp;$CW$14,データシート1!$A:$BS,MATCH($CW$12&amp;"_"&amp;DC$20,データシート1!$A$1:$BS$1,0),0)</f>
        <v>0</v>
      </c>
      <c r="DD48" s="1080">
        <f t="shared" si="11"/>
        <v>5.38</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10448</v>
      </c>
      <c r="AY49" s="20" t="str">
        <f>IF(IFERROR(比較地域マスタ!$Z34,"")=0,"",IFERROR(比較地域マスタ!$Z34,""))</f>
        <v>昭和村</v>
      </c>
      <c r="BB49" s="122" t="str">
        <f t="shared" si="0"/>
        <v>10448</v>
      </c>
      <c r="BC49" s="123" t="str">
        <f t="shared" si="0"/>
        <v>昭和村</v>
      </c>
      <c r="BD49" s="40">
        <f t="shared" si="14"/>
        <v>73.857559523289083</v>
      </c>
      <c r="BE49" s="40">
        <f t="shared" si="15"/>
        <v>35.800028271116524</v>
      </c>
      <c r="BF49" s="40">
        <f>VLOOKUP($AX49&amp;"_"&amp;$BC$14,データシート1!$A:$BS,MATCH($BC$12&amp;"_"&amp;BF$20,データシート1!$A$1:$BS$1,0),0)</f>
        <v>27.23077135245418</v>
      </c>
      <c r="BG49" s="40">
        <f>VLOOKUP($AX49&amp;"_"&amp;$BC$14,データシート1!$A:$BS,MATCH($BC$12&amp;"_"&amp;BG$20,データシート1!$A$1:$BS$1,0),0)</f>
        <v>0.29781195523180448</v>
      </c>
      <c r="BH49" s="40">
        <f>VLOOKUP($AX49&amp;"_"&amp;$BC$14,データシート1!$A:$BS,MATCH($BC$12&amp;"_"&amp;BH$20,データシート1!$A$1:$BS$1,0),0)</f>
        <v>8.2714449634305396</v>
      </c>
      <c r="BI49" s="40">
        <f>VLOOKUP($AX49&amp;"_"&amp;$BC$14,データシート1!$A:$BS,MATCH($BC$12&amp;"_"&amp;BI$20,データシート1!$A$1:$BS$1,0),0)</f>
        <v>4.921892585888493</v>
      </c>
      <c r="BJ49" s="40">
        <f>VLOOKUP($AX49&amp;"_"&amp;$BC$14,データシート1!$A:$BS,MATCH($BC$12&amp;"_"&amp;BJ$20,データシート1!$A$1:$BS$1,0),0)</f>
        <v>7.1613595176565363</v>
      </c>
      <c r="BK49" s="40">
        <f t="shared" si="1"/>
        <v>25.059259795170281</v>
      </c>
      <c r="BL49" s="40">
        <f t="shared" si="2"/>
        <v>24.635550447989186</v>
      </c>
      <c r="BM49" s="40">
        <f>VLOOKUP($AX49&amp;"_"&amp;$BC$14,データシート1!$A:$BS,MATCH($BC$12&amp;"_"&amp;BM$20,データシート1!$A$1:$BS$1,0),0)</f>
        <v>7.1888918447034138</v>
      </c>
      <c r="BN49" s="40">
        <f>VLOOKUP($AX49&amp;"_"&amp;$BC$14,データシート1!$A:$BS,MATCH($BC$12&amp;"_"&amp;BN$20,データシート1!$A$1:$BS$1,0),0)</f>
        <v>17.446658603285773</v>
      </c>
      <c r="BO49" s="40">
        <f>VLOOKUP($AX49&amp;"_"&amp;$BC$14,データシート1!$A:$BS,MATCH($BC$12&amp;"_"&amp;BO$20,データシート1!$A$1:$BS$1,0),0)</f>
        <v>0.42370934718109515</v>
      </c>
      <c r="BP49" s="40">
        <f>VLOOKUP($AX49&amp;"_"&amp;$BC$14,データシート1!$A:$BS,MATCH($BC$12&amp;"_"&amp;BP$20,データシート1!$A$1:$BS$1,0),0)</f>
        <v>0</v>
      </c>
      <c r="BQ49" s="40">
        <f>VLOOKUP($AX49&amp;"_"&amp;$BC$14,データシート1!$A:$BS,MATCH($BC$12&amp;"_"&amp;BQ$20,データシート1!$A$1:$BS$1,0),0)</f>
        <v>0.91501935345725272</v>
      </c>
      <c r="BR49" s="41">
        <f t="shared" si="3"/>
        <v>73.857559523289083</v>
      </c>
      <c r="BT49" s="134" t="str">
        <f t="shared" si="4"/>
        <v>昭和村</v>
      </c>
      <c r="BU49" s="38">
        <f t="shared" si="25"/>
        <v>73.857559523289083</v>
      </c>
      <c r="BV49" s="69">
        <f t="shared" si="16"/>
        <v>0.48471718402539288</v>
      </c>
      <c r="BW49" s="69">
        <f t="shared" si="16"/>
        <v>0.36869308339206169</v>
      </c>
      <c r="BX49" s="69">
        <f t="shared" si="16"/>
        <v>4.0322474389083646E-3</v>
      </c>
      <c r="BY49" s="69">
        <f t="shared" si="16"/>
        <v>0.11199185319442287</v>
      </c>
      <c r="BZ49" s="69">
        <f t="shared" si="16"/>
        <v>6.6640336042196199E-2</v>
      </c>
      <c r="CA49" s="69">
        <f t="shared" si="32"/>
        <v>9.6961767541186974E-2</v>
      </c>
      <c r="CB49" s="69">
        <f t="shared" si="32"/>
        <v>0.33929173881339103</v>
      </c>
      <c r="CC49" s="69">
        <f t="shared" si="32"/>
        <v>0.33355489413674705</v>
      </c>
      <c r="CD49" s="69">
        <f t="shared" si="32"/>
        <v>9.7334543560657211E-2</v>
      </c>
      <c r="CE49" s="69">
        <f t="shared" si="32"/>
        <v>0.23622035057608987</v>
      </c>
      <c r="CF49" s="69">
        <f t="shared" si="32"/>
        <v>5.7368446766439566E-3</v>
      </c>
      <c r="CG49" s="69">
        <f t="shared" si="32"/>
        <v>0</v>
      </c>
      <c r="CH49" s="69">
        <f t="shared" si="32"/>
        <v>1.2388973577832949E-2</v>
      </c>
      <c r="CI49" s="135">
        <f t="shared" si="6"/>
        <v>1</v>
      </c>
      <c r="CK49" s="136" t="str">
        <f t="shared" si="7"/>
        <v>昭和村</v>
      </c>
      <c r="CL49" s="137">
        <f t="shared" si="17"/>
        <v>35.800028271116524</v>
      </c>
      <c r="CM49" s="75">
        <f t="shared" si="18"/>
        <v>0.72608881208543541</v>
      </c>
      <c r="CN49" s="76">
        <f t="shared" si="19"/>
        <v>27.23077135245418</v>
      </c>
      <c r="CO49" s="75">
        <f t="shared" si="20"/>
        <v>0.95458184652772549</v>
      </c>
      <c r="CP49" s="76">
        <f t="shared" si="8"/>
        <v>0.29781195523180448</v>
      </c>
      <c r="CQ49" s="75">
        <f t="shared" si="21"/>
        <v>0</v>
      </c>
      <c r="CR49" s="76">
        <f t="shared" si="9"/>
        <v>8.2714449634305396</v>
      </c>
      <c r="CS49" s="75">
        <f t="shared" si="22"/>
        <v>0</v>
      </c>
      <c r="CT49" s="76">
        <f t="shared" si="10"/>
        <v>4.921892585888493</v>
      </c>
      <c r="CU49" s="77">
        <f t="shared" si="23"/>
        <v>0</v>
      </c>
      <c r="CV49" s="18"/>
      <c r="CW49" s="1078">
        <f t="shared" si="24"/>
        <v>25.994</v>
      </c>
      <c r="CX49" s="1081">
        <f>VLOOKUP($AX49&amp;"_"&amp;$CW$14,データシート1!$A:$BS,MATCH($CW$12&amp;"_"&amp;CX$20,データシート1!$A$1:$BS$1,0),0)</f>
        <v>25.994</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25.994</v>
      </c>
      <c r="DE49" s="18"/>
      <c r="DF49" s="138">
        <f>VLOOKUP($AX49&amp;"_"&amp;$DF$14,データシート1!$A:$BS,MATCH($DF$12&amp;"_"&amp;DF$20,データシート1!$A$1:$BS$1,0),0)</f>
        <v>3</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1</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枝幸町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枝幸町</v>
      </c>
      <c r="AZ4" s="261" t="str">
        <f>年度マスタ!$K4</f>
        <v>01514</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01586</v>
      </c>
      <c r="AY13" s="20" t="str">
        <f>IF(IFERROR(比較地域マスタ!$Z6,"")=0,"",IFERROR(比較地域マスタ!$Z6,""))</f>
        <v>むかわ町</v>
      </c>
      <c r="BC13" s="960" t="str">
        <f t="shared" ref="BC13:BC59" si="0">AX13</f>
        <v>01586</v>
      </c>
      <c r="BD13" s="123" t="str">
        <f>AY13</f>
        <v>むかわ町</v>
      </c>
      <c r="BE13" s="40">
        <f>VLOOKUP($BC13&amp;"_"&amp;$AZ$7,データシート1!$A:$BS,MATCH("cb_"&amp;BE$12,データシート1!$A$1:$BS$1,0),0)</f>
        <v>747.84899999999982</v>
      </c>
      <c r="BF13" s="40">
        <f>VLOOKUP($BC13&amp;"_"&amp;$AZ$7,データシート1!$A:$BS,MATCH("cb_"&amp;BF$12,データシート1!$A$1:$BS$1,0),0)</f>
        <v>39449.299999999996</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40197.148999999998</v>
      </c>
      <c r="BL13" s="42"/>
      <c r="BM13" s="960" t="str">
        <f>AX13</f>
        <v>01586</v>
      </c>
      <c r="BN13" s="123" t="str">
        <f>AY13</f>
        <v>むかわ町</v>
      </c>
      <c r="BO13" s="40">
        <f>BE13*VLOOKUP(BO$12,別紙!$B$4:$E$10,MATCH("設備利用率",別紙!$B$4:$E$4,0),0)/100*8760/10^3</f>
        <v>897.50854187999983</v>
      </c>
      <c r="BP13" s="40">
        <f>BF13*VLOOKUP(BP$12,別紙!$B$4:$E$10,MATCH("設備利用率",別紙!$B$4:$E$4,0),0)/100*8760/10^3</f>
        <v>52181.956068</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53079.46460988</v>
      </c>
      <c r="BV13" s="42"/>
      <c r="BW13" s="38" t="str">
        <f>AX13</f>
        <v>01586</v>
      </c>
      <c r="BX13" s="38" t="str">
        <f>AY13</f>
        <v>むかわ町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37847.57220722051</v>
      </c>
      <c r="BZ13" s="42"/>
      <c r="CA13" s="38" t="str">
        <f>AX13</f>
        <v>01586</v>
      </c>
      <c r="CB13" s="38" t="str">
        <f>AY13</f>
        <v>むかわ町</v>
      </c>
      <c r="CC13" s="260">
        <f>BO13/$BY13</f>
        <v>2.3713767873036102E-2</v>
      </c>
      <c r="CD13" s="260">
        <f t="shared" ref="CD13:CH28" si="1">BP13/$BY13</f>
        <v>1.3787398510609037</v>
      </c>
      <c r="CE13" s="260">
        <f t="shared" si="1"/>
        <v>0</v>
      </c>
      <c r="CF13" s="260">
        <f t="shared" si="1"/>
        <v>0</v>
      </c>
      <c r="CG13" s="260">
        <f t="shared" si="1"/>
        <v>0</v>
      </c>
      <c r="CH13" s="260">
        <f t="shared" si="1"/>
        <v>0</v>
      </c>
      <c r="CI13" s="260">
        <f>BU13/BY13</f>
        <v>1.4024536189339396</v>
      </c>
      <c r="CK13" s="20" t="str">
        <f>AX13</f>
        <v>01586</v>
      </c>
      <c r="CL13" s="20" t="str">
        <f>AY13</f>
        <v>むかわ町</v>
      </c>
      <c r="CM13" s="20">
        <f>VLOOKUP($CK13&amp;"_"&amp;$AZ$7,データシート1!$A:$BS,MATCH("ca_太陽光発電（10kW未満）",データシート1!$A$1:$BS$1,0),0)</f>
        <v>132</v>
      </c>
      <c r="CN13" s="20">
        <f>VLOOKUP($CK13&amp;"_"&amp;$AZ$5,データシート1!$A:$BS,MATCH("ab_家庭",データシート1!$A$1:$BS$1,0),0)</f>
        <v>4006</v>
      </c>
      <c r="CO13" s="260">
        <f>CM13/CN13</f>
        <v>3.2950574138791815E-2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01514</v>
      </c>
      <c r="AY14" s="20" t="str">
        <f>IF(IFERROR(比較地域マスタ!$Z7,"")=0,"",IFERROR(比較地域マスタ!$Z7,""))</f>
        <v>枝幸町</v>
      </c>
      <c r="BC14" s="960" t="str">
        <f t="shared" si="0"/>
        <v>01514</v>
      </c>
      <c r="BD14" s="123" t="str">
        <f t="shared" ref="BD14:BD60" si="2">AY14</f>
        <v>枝幸町</v>
      </c>
      <c r="BE14" s="40">
        <f>VLOOKUP($BC14&amp;"_"&amp;$AZ$7,データシート1!$A:$BS,MATCH("cb_"&amp;BE$12,データシート1!$A$1:$BS$1,0),0)</f>
        <v>163.34</v>
      </c>
      <c r="BF14" s="40">
        <f>VLOOKUP($BC14&amp;"_"&amp;$AZ$7,データシート1!$A:$BS,MATCH("cb_"&amp;BF$12,データシート1!$A$1:$BS$1,0),0)</f>
        <v>198</v>
      </c>
      <c r="BG14" s="40">
        <f>VLOOKUP($BC14&amp;"_"&amp;$AZ$7,データシート1!$A:$BS,MATCH("cb_"&amp;BG$12,データシート1!$A$1:$BS$1,0),0)</f>
        <v>19.600000000000001</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380.94000000000005</v>
      </c>
      <c r="BL14" s="42"/>
      <c r="BM14" s="960" t="str">
        <f t="shared" ref="BM14:BM60" si="4">AX14</f>
        <v>01514</v>
      </c>
      <c r="BN14" s="123" t="str">
        <f t="shared" ref="BN14:BN60" si="5">AY14</f>
        <v>枝幸町</v>
      </c>
      <c r="BO14" s="40">
        <f>BE14*VLOOKUP(BO$12,別紙!$B$4:$E$10,MATCH("設備利用率",別紙!$B$4:$E$4,0),0)/100*8760/10^3</f>
        <v>196.02760079999999</v>
      </c>
      <c r="BP14" s="40">
        <f>BF14*VLOOKUP(BP$12,別紙!$B$4:$E$10,MATCH("設備利用率",別紙!$B$4:$E$4,0),0)/100*8760/10^3</f>
        <v>261.90647999999993</v>
      </c>
      <c r="BQ14" s="40">
        <f>BG14*VLOOKUP(BQ$12,別紙!$B$4:$E$10,MATCH("設備利用率",別紙!$B$4:$E$4,0),0)/100*8760/10^3</f>
        <v>42.580607999999998</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500.51468879999993</v>
      </c>
      <c r="BV14" s="42"/>
      <c r="BW14" s="38" t="str">
        <f t="shared" ref="BW14:BW60" si="7">AX14</f>
        <v>01514</v>
      </c>
      <c r="BX14" s="38" t="str">
        <f t="shared" ref="BX14:BX60" si="8">AY14</f>
        <v>枝幸町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49144.730908241239</v>
      </c>
      <c r="BZ14" s="42"/>
      <c r="CA14" s="38" t="str">
        <f t="shared" ref="CA14:CA60" si="9">AX14</f>
        <v>01514</v>
      </c>
      <c r="CB14" s="38" t="str">
        <f t="shared" ref="CB14:CB60" si="10">AY14</f>
        <v>枝幸町</v>
      </c>
      <c r="CC14" s="260">
        <f t="shared" ref="CC14:CC60" si="11">BO14/$BY14</f>
        <v>3.9887816491661265E-3</v>
      </c>
      <c r="CD14" s="260">
        <f t="shared" si="1"/>
        <v>5.3292891254000125E-3</v>
      </c>
      <c r="CE14" s="260">
        <f t="shared" si="1"/>
        <v>8.6643282429407949E-4</v>
      </c>
      <c r="CF14" s="260">
        <f t="shared" si="1"/>
        <v>0</v>
      </c>
      <c r="CG14" s="260">
        <f t="shared" si="1"/>
        <v>0</v>
      </c>
      <c r="CH14" s="260">
        <f t="shared" si="1"/>
        <v>0</v>
      </c>
      <c r="CI14" s="260">
        <f t="shared" ref="CI14:CI60" si="12">BU14/BY14</f>
        <v>1.0184503598860219E-2</v>
      </c>
      <c r="CK14" s="20" t="str">
        <f t="shared" ref="CK14:CK60" si="13">AX14</f>
        <v>01514</v>
      </c>
      <c r="CL14" s="20" t="str">
        <f t="shared" ref="CL14:CL60" si="14">AY14</f>
        <v>枝幸町</v>
      </c>
      <c r="CM14" s="20">
        <f>VLOOKUP($CK14&amp;"_"&amp;$AZ$7,データシート1!$A:$BS,MATCH("ca_太陽光発電（10kW未満）",データシート1!$A$1:$BS$1,0),0)</f>
        <v>26</v>
      </c>
      <c r="CN14" s="20">
        <f>VLOOKUP($CK14&amp;"_"&amp;$AZ$5,データシート1!$A:$BS,MATCH("ab_家庭",データシート1!$A$1:$BS$1,0),0)</f>
        <v>3875</v>
      </c>
      <c r="CO14" s="260">
        <f t="shared" ref="CO14:CO60" si="15">CM14/CN14</f>
        <v>6.7096774193548389E-3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25443</v>
      </c>
      <c r="AY15" s="20" t="str">
        <f>IF(IFERROR(比較地域マスタ!$Z8,"")=0,"",IFERROR(比較地域マスタ!$Z8,""))</f>
        <v>多賀町</v>
      </c>
      <c r="BC15" s="960" t="str">
        <f t="shared" si="0"/>
        <v>25443</v>
      </c>
      <c r="BD15" s="123" t="str">
        <f t="shared" si="2"/>
        <v>多賀町</v>
      </c>
      <c r="BE15" s="40">
        <f>VLOOKUP($BC15&amp;"_"&amp;$AZ$7,データシート1!$A:$BS,MATCH("cb_"&amp;BE$12,データシート1!$A$1:$BS$1,0),0)</f>
        <v>1676.9000000000003</v>
      </c>
      <c r="BF15" s="40">
        <f>VLOOKUP($BC15&amp;"_"&amp;$AZ$7,データシート1!$A:$BS,MATCH("cb_"&amp;BF$12,データシート1!$A$1:$BS$1,0),0)</f>
        <v>10463.699999999997</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12140.599999999997</v>
      </c>
      <c r="BL15" s="42"/>
      <c r="BM15" s="960" t="str">
        <f t="shared" si="4"/>
        <v>25443</v>
      </c>
      <c r="BN15" s="123" t="str">
        <f t="shared" si="5"/>
        <v>多賀町</v>
      </c>
      <c r="BO15" s="40">
        <f>BE15*VLOOKUP(BO$12,別紙!$B$4:$E$10,MATCH("設備利用率",別紙!$B$4:$E$4,0),0)/100*8760/10^3</f>
        <v>2012.4812280000001</v>
      </c>
      <c r="BP15" s="40">
        <f>BF15*VLOOKUP(BP$12,別紙!$B$4:$E$10,MATCH("設備利用率",別紙!$B$4:$E$4,0),0)/100*8760/10^3</f>
        <v>13840.963811999996</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15853.445039999997</v>
      </c>
      <c r="BV15" s="42"/>
      <c r="BW15" s="38" t="str">
        <f t="shared" si="7"/>
        <v>25443</v>
      </c>
      <c r="BX15" s="38" t="str">
        <f t="shared" si="8"/>
        <v>多賀町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163315.74036035273</v>
      </c>
      <c r="BZ15" s="42"/>
      <c r="CA15" s="38" t="str">
        <f t="shared" si="9"/>
        <v>25443</v>
      </c>
      <c r="CB15" s="38" t="str">
        <f t="shared" si="10"/>
        <v>多賀町</v>
      </c>
      <c r="CC15" s="260">
        <f t="shared" si="11"/>
        <v>1.2322640938096369E-2</v>
      </c>
      <c r="CD15" s="260">
        <f t="shared" si="1"/>
        <v>8.4749723336282237E-2</v>
      </c>
      <c r="CE15" s="260">
        <f t="shared" si="1"/>
        <v>0</v>
      </c>
      <c r="CF15" s="260">
        <f t="shared" si="1"/>
        <v>0</v>
      </c>
      <c r="CG15" s="260">
        <f t="shared" si="1"/>
        <v>0</v>
      </c>
      <c r="CH15" s="260">
        <f t="shared" si="1"/>
        <v>0</v>
      </c>
      <c r="CI15" s="260">
        <f t="shared" si="12"/>
        <v>9.7072364274378611E-2</v>
      </c>
      <c r="CK15" s="20" t="str">
        <f t="shared" si="13"/>
        <v>25443</v>
      </c>
      <c r="CL15" s="20" t="str">
        <f t="shared" si="14"/>
        <v>多賀町</v>
      </c>
      <c r="CM15" s="20">
        <f>VLOOKUP($CK15&amp;"_"&amp;$AZ$7,データシート1!$A:$BS,MATCH("ca_太陽光発電（10kW未満）",データシート1!$A$1:$BS$1,0),0)</f>
        <v>329</v>
      </c>
      <c r="CN15" s="20">
        <f>VLOOKUP($CK15&amp;"_"&amp;$AZ$5,データシート1!$A:$BS,MATCH("ab_家庭",データシート1!$A$1:$BS$1,0),0)</f>
        <v>2903</v>
      </c>
      <c r="CO15" s="260">
        <f t="shared" si="15"/>
        <v>0.11333103685842232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12427</v>
      </c>
      <c r="AY16" s="20" t="str">
        <f>IF(IFERROR(比較地域マスタ!$Z9,"")=0,"",IFERROR(比較地域マスタ!$Z9,""))</f>
        <v>長南町</v>
      </c>
      <c r="BC16" s="960" t="str">
        <f t="shared" si="0"/>
        <v>12427</v>
      </c>
      <c r="BD16" s="123" t="str">
        <f t="shared" si="2"/>
        <v>長南町</v>
      </c>
      <c r="BE16" s="40">
        <f>VLOOKUP($BC16&amp;"_"&amp;$AZ$7,データシート1!$A:$BS,MATCH("cb_"&amp;BE$12,データシート1!$A$1:$BS$1,0),0)</f>
        <v>603.1999999999997</v>
      </c>
      <c r="BF16" s="40">
        <f>VLOOKUP($BC16&amp;"_"&amp;$AZ$7,データシート1!$A:$BS,MATCH("cb_"&amp;BF$12,データシート1!$A$1:$BS$1,0),0)</f>
        <v>31975.499999999996</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32578.699999999997</v>
      </c>
      <c r="BL16" s="42"/>
      <c r="BM16" s="960" t="str">
        <f t="shared" si="4"/>
        <v>12427</v>
      </c>
      <c r="BN16" s="123" t="str">
        <f t="shared" si="5"/>
        <v>長南町</v>
      </c>
      <c r="BO16" s="40">
        <f>BE16*VLOOKUP(BO$12,別紙!$B$4:$E$10,MATCH("設備利用率",別紙!$B$4:$E$4,0),0)/100*8760/10^3</f>
        <v>723.91238399999952</v>
      </c>
      <c r="BP16" s="40">
        <f>BF16*VLOOKUP(BP$12,別紙!$B$4:$E$10,MATCH("設備利用率",別紙!$B$4:$E$4,0),0)/100*8760/10^3</f>
        <v>42295.912379999994</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43019.824763999997</v>
      </c>
      <c r="BV16" s="42"/>
      <c r="BW16" s="38" t="str">
        <f t="shared" si="7"/>
        <v>12427</v>
      </c>
      <c r="BX16" s="38" t="str">
        <f t="shared" si="8"/>
        <v>長南町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60741.141917468158</v>
      </c>
      <c r="BZ16" s="42"/>
      <c r="CA16" s="38" t="str">
        <f t="shared" si="9"/>
        <v>12427</v>
      </c>
      <c r="CB16" s="38" t="str">
        <f t="shared" si="10"/>
        <v>長南町</v>
      </c>
      <c r="CC16" s="260">
        <f t="shared" si="11"/>
        <v>1.1917991021367581E-2</v>
      </c>
      <c r="CD16" s="260">
        <f t="shared" si="1"/>
        <v>0.69633054376009984</v>
      </c>
      <c r="CE16" s="260">
        <f t="shared" si="1"/>
        <v>0</v>
      </c>
      <c r="CF16" s="260">
        <f t="shared" si="1"/>
        <v>0</v>
      </c>
      <c r="CG16" s="260">
        <f t="shared" si="1"/>
        <v>0</v>
      </c>
      <c r="CH16" s="260">
        <f t="shared" si="1"/>
        <v>0</v>
      </c>
      <c r="CI16" s="260">
        <f t="shared" si="12"/>
        <v>0.70824853478146743</v>
      </c>
      <c r="CK16" s="20" t="str">
        <f t="shared" si="13"/>
        <v>12427</v>
      </c>
      <c r="CL16" s="20" t="str">
        <f t="shared" si="14"/>
        <v>長南町</v>
      </c>
      <c r="CM16" s="20">
        <f>VLOOKUP($CK16&amp;"_"&amp;$AZ$7,データシート1!$A:$BS,MATCH("ca_太陽光発電（10kW未満）",データシート1!$A$1:$BS$1,0),0)</f>
        <v>119</v>
      </c>
      <c r="CN16" s="20">
        <f>VLOOKUP($CK16&amp;"_"&amp;$AZ$5,データシート1!$A:$BS,MATCH("ab_家庭",データシート1!$A$1:$BS$1,0),0)</f>
        <v>3239</v>
      </c>
      <c r="CO16" s="260">
        <f t="shared" si="15"/>
        <v>3.6739734485952455E-2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06324</v>
      </c>
      <c r="AY17" s="20" t="str">
        <f>IF(IFERROR(比較地域マスタ!$Z10,"")=0,"",IFERROR(比較地域マスタ!$Z10,""))</f>
        <v>大江町</v>
      </c>
      <c r="BC17" s="960" t="str">
        <f t="shared" si="0"/>
        <v>06324</v>
      </c>
      <c r="BD17" s="123" t="str">
        <f t="shared" si="2"/>
        <v>大江町</v>
      </c>
      <c r="BE17" s="40">
        <f>VLOOKUP($BC17&amp;"_"&amp;$AZ$7,データシート1!$A:$BS,MATCH("cb_"&amp;BE$12,データシート1!$A$1:$BS$1,0),0)</f>
        <v>609.49999999999989</v>
      </c>
      <c r="BF17" s="40">
        <f>VLOOKUP($BC17&amp;"_"&amp;$AZ$7,データシート1!$A:$BS,MATCH("cb_"&amp;BF$12,データシート1!$A$1:$BS$1,0),0)</f>
        <v>434.90000000000003</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1044.3999999999999</v>
      </c>
      <c r="BL17" s="42"/>
      <c r="BM17" s="960" t="str">
        <f t="shared" si="4"/>
        <v>06324</v>
      </c>
      <c r="BN17" s="123" t="str">
        <f t="shared" si="5"/>
        <v>大江町</v>
      </c>
      <c r="BO17" s="40">
        <f>BE17*VLOOKUP(BO$12,別紙!$B$4:$E$10,MATCH("設備利用率",別紙!$B$4:$E$4,0),0)/100*8760/10^3</f>
        <v>731.47313999999983</v>
      </c>
      <c r="BP17" s="40">
        <f>BF17*VLOOKUP(BP$12,別紙!$B$4:$E$10,MATCH("設備利用率",別紙!$B$4:$E$4,0),0)/100*8760/10^3</f>
        <v>575.26832400000012</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1306.741464</v>
      </c>
      <c r="BV17" s="42"/>
      <c r="BW17" s="38" t="str">
        <f t="shared" si="7"/>
        <v>06324</v>
      </c>
      <c r="BX17" s="38" t="str">
        <f t="shared" si="8"/>
        <v>大江町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40163.891364174488</v>
      </c>
      <c r="BZ17" s="42"/>
      <c r="CA17" s="38" t="str">
        <f t="shared" si="9"/>
        <v>06324</v>
      </c>
      <c r="CB17" s="38" t="str">
        <f t="shared" si="10"/>
        <v>大江町</v>
      </c>
      <c r="CC17" s="260">
        <f t="shared" si="11"/>
        <v>1.8212207910024911E-2</v>
      </c>
      <c r="CD17" s="260">
        <f t="shared" si="1"/>
        <v>1.4323022607145327E-2</v>
      </c>
      <c r="CE17" s="260">
        <f t="shared" si="1"/>
        <v>0</v>
      </c>
      <c r="CF17" s="260">
        <f t="shared" si="1"/>
        <v>0</v>
      </c>
      <c r="CG17" s="260">
        <f t="shared" si="1"/>
        <v>0</v>
      </c>
      <c r="CH17" s="260">
        <f t="shared" si="1"/>
        <v>0</v>
      </c>
      <c r="CI17" s="260">
        <f t="shared" si="12"/>
        <v>3.2535230517170236E-2</v>
      </c>
      <c r="CK17" s="20" t="str">
        <f t="shared" si="13"/>
        <v>06324</v>
      </c>
      <c r="CL17" s="20" t="str">
        <f t="shared" si="14"/>
        <v>大江町</v>
      </c>
      <c r="CM17" s="20">
        <f>VLOOKUP($CK17&amp;"_"&amp;$AZ$7,データシート1!$A:$BS,MATCH("ca_太陽光発電（10kW未満）",データシート1!$A$1:$BS$1,0),0)</f>
        <v>130</v>
      </c>
      <c r="CN17" s="20">
        <f>VLOOKUP($CK17&amp;"_"&amp;$AZ$5,データシート1!$A:$BS,MATCH("ab_家庭",データシート1!$A$1:$BS$1,0),0)</f>
        <v>2804</v>
      </c>
      <c r="CO17" s="260">
        <f t="shared" si="15"/>
        <v>4.6362339514978604E-2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21506</v>
      </c>
      <c r="AY18" s="20" t="str">
        <f>IF(IFERROR(比較地域マスタ!$Z11,"")=0,"",IFERROR(比較地域マスタ!$Z11,""))</f>
        <v>白川町</v>
      </c>
      <c r="BC18" s="960" t="str">
        <f t="shared" si="0"/>
        <v>21506</v>
      </c>
      <c r="BD18" s="123" t="str">
        <f t="shared" si="2"/>
        <v>白川町</v>
      </c>
      <c r="BE18" s="40">
        <f>VLOOKUP($BC18&amp;"_"&amp;$AZ$7,データシート1!$A:$BS,MATCH("cb_"&amp;BE$12,データシート1!$A$1:$BS$1,0),0)</f>
        <v>993.79999999999973</v>
      </c>
      <c r="BF18" s="40">
        <f>VLOOKUP($BC18&amp;"_"&amp;$AZ$7,データシート1!$A:$BS,MATCH("cb_"&amp;BF$12,データシート1!$A$1:$BS$1,0),0)</f>
        <v>20321.8</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600</v>
      </c>
      <c r="BK18" s="40">
        <f t="shared" si="3"/>
        <v>21915.599999999999</v>
      </c>
      <c r="BL18" s="42"/>
      <c r="BM18" s="960" t="str">
        <f t="shared" si="4"/>
        <v>21506</v>
      </c>
      <c r="BN18" s="123" t="str">
        <f t="shared" si="5"/>
        <v>白川町</v>
      </c>
      <c r="BO18" s="40">
        <f>BE18*VLOOKUP(BO$12,別紙!$B$4:$E$10,MATCH("設備利用率",別紙!$B$4:$E$4,0),0)/100*8760/10^3</f>
        <v>1192.6792559999999</v>
      </c>
      <c r="BP18" s="40">
        <f>BF18*VLOOKUP(BP$12,別紙!$B$4:$E$10,MATCH("設備利用率",別紙!$B$4:$E$4,0),0)/100*8760/10^3</f>
        <v>26880.864168</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4204.8</v>
      </c>
      <c r="BU18" s="40">
        <f t="shared" si="6"/>
        <v>32278.343423999999</v>
      </c>
      <c r="BV18" s="42"/>
      <c r="BW18" s="38" t="str">
        <f t="shared" si="7"/>
        <v>21506</v>
      </c>
      <c r="BX18" s="38" t="str">
        <f t="shared" si="8"/>
        <v>白川町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36264.30874144136</v>
      </c>
      <c r="BZ18" s="42"/>
      <c r="CA18" s="38" t="str">
        <f t="shared" si="9"/>
        <v>21506</v>
      </c>
      <c r="CB18" s="38" t="str">
        <f t="shared" si="10"/>
        <v>白川町</v>
      </c>
      <c r="CC18" s="260">
        <f t="shared" si="11"/>
        <v>3.2888514834340549E-2</v>
      </c>
      <c r="CD18" s="260">
        <f t="shared" si="1"/>
        <v>0.74124849199956355</v>
      </c>
      <c r="CE18" s="260">
        <f t="shared" si="1"/>
        <v>0</v>
      </c>
      <c r="CF18" s="260">
        <f t="shared" si="1"/>
        <v>0</v>
      </c>
      <c r="CG18" s="260">
        <f t="shared" si="1"/>
        <v>0</v>
      </c>
      <c r="CH18" s="260">
        <f t="shared" si="1"/>
        <v>0.11594871502941204</v>
      </c>
      <c r="CI18" s="260">
        <f t="shared" si="12"/>
        <v>0.89008572186331614</v>
      </c>
      <c r="CK18" s="20" t="str">
        <f t="shared" si="13"/>
        <v>21506</v>
      </c>
      <c r="CL18" s="20" t="str">
        <f t="shared" si="14"/>
        <v>白川町</v>
      </c>
      <c r="CM18" s="20">
        <f>VLOOKUP($CK18&amp;"_"&amp;$AZ$7,データシート1!$A:$BS,MATCH("ca_太陽光発電（10kW未満）",データシート1!$A$1:$BS$1,0),0)</f>
        <v>186</v>
      </c>
      <c r="CN18" s="20">
        <f>VLOOKUP($CK18&amp;"_"&amp;$AZ$5,データシート1!$A:$BS,MATCH("ab_家庭",データシート1!$A$1:$BS$1,0),0)</f>
        <v>3098</v>
      </c>
      <c r="CO18" s="260">
        <f t="shared" si="15"/>
        <v>6.0038734667527439E-2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38386</v>
      </c>
      <c r="AY19" s="20" t="str">
        <f>IF(IFERROR(比較地域マスタ!$Z12,"")=0,"",IFERROR(比較地域マスタ!$Z12,""))</f>
        <v>久万高原町</v>
      </c>
      <c r="BC19" s="960" t="str">
        <f t="shared" si="0"/>
        <v>38386</v>
      </c>
      <c r="BD19" s="123" t="str">
        <f t="shared" si="2"/>
        <v>久万高原町</v>
      </c>
      <c r="BE19" s="40">
        <f>VLOOKUP($BC19&amp;"_"&amp;$AZ$7,データシート1!$A:$BS,MATCH("cb_"&amp;BE$12,データシート1!$A$1:$BS$1,0),0)</f>
        <v>590.81999999999971</v>
      </c>
      <c r="BF19" s="40">
        <f>VLOOKUP($BC19&amp;"_"&amp;$AZ$7,データシート1!$A:$BS,MATCH("cb_"&amp;BF$12,データシート1!$A$1:$BS$1,0),0)</f>
        <v>6200.6999999999989</v>
      </c>
      <c r="BG19" s="40">
        <f>VLOOKUP($BC19&amp;"_"&amp;$AZ$7,データシート1!$A:$BS,MATCH("cb_"&amp;BG$12,データシート1!$A$1:$BS$1,0),0)</f>
        <v>158.4</v>
      </c>
      <c r="BH19" s="40">
        <f>VLOOKUP($BC19&amp;"_"&amp;$AZ$7,データシート1!$A:$BS,MATCH("cb_"&amp;BH$12,データシート1!$A$1:$BS$1,0),0)</f>
        <v>40</v>
      </c>
      <c r="BI19" s="40">
        <f>VLOOKUP($BC19&amp;"_"&amp;$AZ$7,データシート1!$A:$BS,MATCH("cb_"&amp;BI$12,データシート1!$A$1:$BS$1,0),0)</f>
        <v>0</v>
      </c>
      <c r="BJ19" s="40">
        <f>VLOOKUP($BC19&amp;"_"&amp;$AZ$7,データシート1!$A:$BS,MATCH("cb_"&amp;BJ$12,データシート1!$A$1:$BS$1,0),0)</f>
        <v>0</v>
      </c>
      <c r="BK19" s="40">
        <f t="shared" si="3"/>
        <v>6989.9199999999983</v>
      </c>
      <c r="BL19" s="42"/>
      <c r="BM19" s="960" t="str">
        <f t="shared" si="4"/>
        <v>38386</v>
      </c>
      <c r="BN19" s="123" t="str">
        <f t="shared" si="5"/>
        <v>久万高原町</v>
      </c>
      <c r="BO19" s="40">
        <f>BE19*VLOOKUP(BO$12,別紙!$B$4:$E$10,MATCH("設備利用率",別紙!$B$4:$E$4,0),0)/100*8760/10^3</f>
        <v>709.05489839999962</v>
      </c>
      <c r="BP19" s="40">
        <f>BF19*VLOOKUP(BP$12,別紙!$B$4:$E$10,MATCH("設備利用率",別紙!$B$4:$E$4,0),0)/100*8760/10^3</f>
        <v>8202.0379319999975</v>
      </c>
      <c r="BQ19" s="40">
        <f>BG19*VLOOKUP(BQ$12,別紙!$B$4:$E$10,MATCH("設備利用率",別紙!$B$4:$E$4,0),0)/100*8760/10^3</f>
        <v>344.12083200000001</v>
      </c>
      <c r="BR19" s="40">
        <f>BH19*VLOOKUP(BR$12,別紙!$B$4:$E$10,MATCH("設備利用率",別紙!$B$4:$E$4,0),0)/100*8760/10^3</f>
        <v>210.24</v>
      </c>
      <c r="BS19" s="40">
        <f>BI19*VLOOKUP(BS$12,別紙!$B$4:$E$10,MATCH("設備利用率",別紙!$B$4:$E$4,0),0)/100*8760/10^3</f>
        <v>0</v>
      </c>
      <c r="BT19" s="40">
        <f>BJ19*VLOOKUP(BT$12,別紙!$B$4:$E$10,MATCH("設備利用率",別紙!$B$4:$E$4,0),0)/100*8760/10^3</f>
        <v>0</v>
      </c>
      <c r="BU19" s="40">
        <f t="shared" si="6"/>
        <v>9465.4536623999975</v>
      </c>
      <c r="BV19" s="42"/>
      <c r="BW19" s="38" t="str">
        <f t="shared" si="7"/>
        <v>38386</v>
      </c>
      <c r="BX19" s="38" t="str">
        <f t="shared" si="8"/>
        <v>久万高原町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43140.678781098344</v>
      </c>
      <c r="BZ19" s="42"/>
      <c r="CA19" s="38" t="str">
        <f t="shared" si="9"/>
        <v>38386</v>
      </c>
      <c r="CB19" s="38" t="str">
        <f t="shared" si="10"/>
        <v>久万高原町</v>
      </c>
      <c r="CC19" s="260">
        <f t="shared" si="11"/>
        <v>1.6435877191405362E-2</v>
      </c>
      <c r="CD19" s="260">
        <f t="shared" si="1"/>
        <v>0.19012306166108908</v>
      </c>
      <c r="CE19" s="260">
        <f t="shared" si="1"/>
        <v>7.9767134343461717E-3</v>
      </c>
      <c r="CF19" s="260">
        <f t="shared" si="1"/>
        <v>4.8733586475721968E-3</v>
      </c>
      <c r="CG19" s="260">
        <f t="shared" si="1"/>
        <v>0</v>
      </c>
      <c r="CH19" s="260">
        <f t="shared" si="1"/>
        <v>0</v>
      </c>
      <c r="CI19" s="260">
        <f t="shared" si="12"/>
        <v>0.21940901093441281</v>
      </c>
      <c r="CK19" s="20" t="str">
        <f t="shared" si="13"/>
        <v>38386</v>
      </c>
      <c r="CL19" s="20" t="str">
        <f t="shared" si="14"/>
        <v>久万高原町</v>
      </c>
      <c r="CM19" s="20">
        <f>VLOOKUP($CK19&amp;"_"&amp;$AZ$7,データシート1!$A:$BS,MATCH("ca_太陽光発電（10kW未満）",データシート1!$A$1:$BS$1,0),0)</f>
        <v>103</v>
      </c>
      <c r="CN19" s="20">
        <f>VLOOKUP($CK19&amp;"_"&amp;$AZ$5,データシート1!$A:$BS,MATCH("ab_家庭",データシート1!$A$1:$BS$1,0),0)</f>
        <v>4225</v>
      </c>
      <c r="CO19" s="260">
        <f t="shared" si="15"/>
        <v>2.4378698224852072E-2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02367</v>
      </c>
      <c r="AY20" s="20" t="str">
        <f>IF(IFERROR(比較地域マスタ!$Z13,"")=0,"",IFERROR(比較地域マスタ!$Z13,""))</f>
        <v>田舎館村</v>
      </c>
      <c r="BC20" s="960" t="str">
        <f t="shared" si="0"/>
        <v>02367</v>
      </c>
      <c r="BD20" s="123" t="str">
        <f t="shared" si="2"/>
        <v>田舎館村</v>
      </c>
      <c r="BE20" s="40">
        <f>VLOOKUP($BC20&amp;"_"&amp;$AZ$7,データシート1!$A:$BS,MATCH("cb_"&amp;BE$12,データシート1!$A$1:$BS$1,0),0)</f>
        <v>439.09999999999991</v>
      </c>
      <c r="BF20" s="40">
        <f>VLOOKUP($BC20&amp;"_"&amp;$AZ$7,データシート1!$A:$BS,MATCH("cb_"&amp;BF$12,データシート1!$A$1:$BS$1,0),0)</f>
        <v>910.6</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1349.6999999999998</v>
      </c>
      <c r="BL20" s="42"/>
      <c r="BM20" s="960" t="str">
        <f t="shared" si="4"/>
        <v>02367</v>
      </c>
      <c r="BN20" s="123" t="str">
        <f t="shared" si="5"/>
        <v>田舎館村</v>
      </c>
      <c r="BO20" s="40">
        <f>BE20*VLOOKUP(BO$12,別紙!$B$4:$E$10,MATCH("設備利用率",別紙!$B$4:$E$4,0),0)/100*8760/10^3</f>
        <v>526.97269199999982</v>
      </c>
      <c r="BP20" s="40">
        <f>BF20*VLOOKUP(BP$12,別紙!$B$4:$E$10,MATCH("設備利用率",別紙!$B$4:$E$4,0),0)/100*8760/10^3</f>
        <v>1204.5052559999999</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1731.4779479999997</v>
      </c>
      <c r="BV20" s="42"/>
      <c r="BW20" s="38" t="str">
        <f t="shared" si="7"/>
        <v>02367</v>
      </c>
      <c r="BX20" s="38" t="str">
        <f t="shared" si="8"/>
        <v>田舎館村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39404.272027558975</v>
      </c>
      <c r="BZ20" s="42"/>
      <c r="CA20" s="38" t="str">
        <f t="shared" si="9"/>
        <v>02367</v>
      </c>
      <c r="CB20" s="38" t="str">
        <f t="shared" si="10"/>
        <v>田舎館村</v>
      </c>
      <c r="CC20" s="260">
        <f t="shared" si="11"/>
        <v>1.3373491372494844E-2</v>
      </c>
      <c r="CD20" s="260">
        <f t="shared" si="1"/>
        <v>3.0567885003879285E-2</v>
      </c>
      <c r="CE20" s="260">
        <f t="shared" si="1"/>
        <v>0</v>
      </c>
      <c r="CF20" s="260">
        <f t="shared" si="1"/>
        <v>0</v>
      </c>
      <c r="CG20" s="260">
        <f t="shared" si="1"/>
        <v>0</v>
      </c>
      <c r="CH20" s="260">
        <f t="shared" si="1"/>
        <v>0</v>
      </c>
      <c r="CI20" s="260">
        <f t="shared" si="12"/>
        <v>4.3941376376374124E-2</v>
      </c>
      <c r="CK20" s="20" t="str">
        <f t="shared" si="13"/>
        <v>02367</v>
      </c>
      <c r="CL20" s="20" t="str">
        <f t="shared" si="14"/>
        <v>田舎館村</v>
      </c>
      <c r="CM20" s="20">
        <f>VLOOKUP($CK20&amp;"_"&amp;$AZ$7,データシート1!$A:$BS,MATCH("ca_太陽光発電（10kW未満）",データシート1!$A$1:$BS$1,0),0)</f>
        <v>91</v>
      </c>
      <c r="CN20" s="20">
        <f>VLOOKUP($CK20&amp;"_"&amp;$AZ$5,データシート1!$A:$BS,MATCH("ab_家庭",データシート1!$A$1:$BS$1,0),0)</f>
        <v>2831</v>
      </c>
      <c r="CO20" s="260">
        <f t="shared" si="15"/>
        <v>3.2144118685976684E-2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47361</v>
      </c>
      <c r="AY21" s="20" t="str">
        <f>IF(IFERROR(比較地域マスタ!$Z14,"")=0,"",IFERROR(比較地域マスタ!$Z14,""))</f>
        <v>久米島町</v>
      </c>
      <c r="BC21" s="960" t="str">
        <f t="shared" si="0"/>
        <v>47361</v>
      </c>
      <c r="BD21" s="123" t="str">
        <f t="shared" si="2"/>
        <v>久米島町</v>
      </c>
      <c r="BE21" s="40">
        <f>VLOOKUP($BC21&amp;"_"&amp;$AZ$7,データシート1!$A:$BS,MATCH("cb_"&amp;BE$12,データシート1!$A$1:$BS$1,0),0)</f>
        <v>147.4</v>
      </c>
      <c r="BF21" s="40">
        <f>VLOOKUP($BC21&amp;"_"&amp;$AZ$7,データシート1!$A:$BS,MATCH("cb_"&amp;BF$12,データシート1!$A$1:$BS$1,0),0)</f>
        <v>1975.5000000000002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2122.9</v>
      </c>
      <c r="BL21" s="42"/>
      <c r="BM21" s="960" t="str">
        <f t="shared" si="4"/>
        <v>47361</v>
      </c>
      <c r="BN21" s="123" t="str">
        <f t="shared" si="5"/>
        <v>久米島町</v>
      </c>
      <c r="BO21" s="40">
        <f>BE21*VLOOKUP(BO$12,別紙!$B$4:$E$10,MATCH("設備利用率",別紙!$B$4:$E$4,0),0)/100*8760/10^3</f>
        <v>176.89768799999999</v>
      </c>
      <c r="BP21" s="40">
        <f>BF21*VLOOKUP(BP$12,別紙!$B$4:$E$10,MATCH("設備利用率",別紙!$B$4:$E$4,0),0)/100*8760/10^3</f>
        <v>2613.1123800000005</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2790.0100680000005</v>
      </c>
      <c r="BV21" s="42"/>
      <c r="BW21" s="38" t="str">
        <f t="shared" si="7"/>
        <v>47361</v>
      </c>
      <c r="BX21" s="38" t="str">
        <f t="shared" si="8"/>
        <v>久米島町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35016.784403830512</v>
      </c>
      <c r="BZ21" s="42"/>
      <c r="CA21" s="38" t="str">
        <f t="shared" si="9"/>
        <v>47361</v>
      </c>
      <c r="CB21" s="38" t="str">
        <f t="shared" si="10"/>
        <v>久米島町</v>
      </c>
      <c r="CC21" s="260">
        <f t="shared" si="11"/>
        <v>5.0517970456661638E-3</v>
      </c>
      <c r="CD21" s="260">
        <f t="shared" si="1"/>
        <v>7.4624567175110179E-2</v>
      </c>
      <c r="CE21" s="260">
        <f t="shared" si="1"/>
        <v>0</v>
      </c>
      <c r="CF21" s="260">
        <f t="shared" si="1"/>
        <v>0</v>
      </c>
      <c r="CG21" s="260">
        <f t="shared" si="1"/>
        <v>0</v>
      </c>
      <c r="CH21" s="260">
        <f t="shared" si="1"/>
        <v>0</v>
      </c>
      <c r="CI21" s="260">
        <f t="shared" si="12"/>
        <v>7.9676364220776341E-2</v>
      </c>
      <c r="CK21" s="20" t="str">
        <f t="shared" si="13"/>
        <v>47361</v>
      </c>
      <c r="CL21" s="20" t="str">
        <f t="shared" si="14"/>
        <v>久米島町</v>
      </c>
      <c r="CM21" s="20">
        <f>VLOOKUP($CK21&amp;"_"&amp;$AZ$7,データシート1!$A:$BS,MATCH("ca_太陽光発電（10kW未満）",データシート1!$A$1:$BS$1,0),0)</f>
        <v>26</v>
      </c>
      <c r="CN21" s="20">
        <f>VLOOKUP($CK21&amp;"_"&amp;$AZ$5,データシート1!$A:$BS,MATCH("ab_家庭",データシート1!$A$1:$BS$1,0),0)</f>
        <v>3985</v>
      </c>
      <c r="CO21" s="260">
        <f t="shared" si="15"/>
        <v>6.5244667503136762E-3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40646</v>
      </c>
      <c r="AY22" s="20" t="str">
        <f>IF(IFERROR(比較地域マスタ!$Z15,"")=0,"",IFERROR(比較地域マスタ!$Z15,""))</f>
        <v>上毛町</v>
      </c>
      <c r="BC22" s="960" t="str">
        <f t="shared" si="0"/>
        <v>40646</v>
      </c>
      <c r="BD22" s="123" t="str">
        <f t="shared" si="2"/>
        <v>上毛町</v>
      </c>
      <c r="BE22" s="40">
        <f>VLOOKUP($BC22&amp;"_"&amp;$AZ$7,データシート1!$A:$BS,MATCH("cb_"&amp;BE$12,データシート1!$A$1:$BS$1,0),0)</f>
        <v>2857.0400000000009</v>
      </c>
      <c r="BF22" s="40">
        <f>VLOOKUP($BC22&amp;"_"&amp;$AZ$7,データシート1!$A:$BS,MATCH("cb_"&amp;BF$12,データシート1!$A$1:$BS$1,0),0)</f>
        <v>23948.000000000004</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26805.040000000005</v>
      </c>
      <c r="BL22" s="42"/>
      <c r="BM22" s="960" t="str">
        <f t="shared" si="4"/>
        <v>40646</v>
      </c>
      <c r="BN22" s="123" t="str">
        <f t="shared" si="5"/>
        <v>上毛町</v>
      </c>
      <c r="BO22" s="40">
        <f>BE22*VLOOKUP(BO$12,別紙!$B$4:$E$10,MATCH("設備利用率",別紙!$B$4:$E$4,0),0)/100*8760/10^3</f>
        <v>3428.7908448000012</v>
      </c>
      <c r="BP22" s="40">
        <f>BF22*VLOOKUP(BP$12,別紙!$B$4:$E$10,MATCH("設備利用率",別紙!$B$4:$E$4,0),0)/100*8760/10^3</f>
        <v>31677.456480000004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35106.247324800002</v>
      </c>
      <c r="BV22" s="42"/>
      <c r="BW22" s="38" t="str">
        <f t="shared" si="7"/>
        <v>40646</v>
      </c>
      <c r="BX22" s="38" t="str">
        <f t="shared" si="8"/>
        <v>上毛町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54100.361031187844</v>
      </c>
      <c r="BZ22" s="42"/>
      <c r="CA22" s="38" t="str">
        <f t="shared" si="9"/>
        <v>40646</v>
      </c>
      <c r="CB22" s="38" t="str">
        <f t="shared" si="10"/>
        <v>上毛町</v>
      </c>
      <c r="CC22" s="260">
        <f t="shared" si="11"/>
        <v>6.3378335734642646E-2</v>
      </c>
      <c r="CD22" s="260">
        <f t="shared" si="1"/>
        <v>0.58553133243858657</v>
      </c>
      <c r="CE22" s="260">
        <f t="shared" si="1"/>
        <v>0</v>
      </c>
      <c r="CF22" s="260">
        <f t="shared" si="1"/>
        <v>0</v>
      </c>
      <c r="CG22" s="260">
        <f t="shared" si="1"/>
        <v>0</v>
      </c>
      <c r="CH22" s="260">
        <f t="shared" si="1"/>
        <v>0</v>
      </c>
      <c r="CI22" s="260">
        <f t="shared" si="12"/>
        <v>0.64890966817322915</v>
      </c>
      <c r="CK22" s="20" t="str">
        <f t="shared" si="13"/>
        <v>40646</v>
      </c>
      <c r="CL22" s="20" t="str">
        <f t="shared" si="14"/>
        <v>上毛町</v>
      </c>
      <c r="CM22" s="20">
        <f>VLOOKUP($CK22&amp;"_"&amp;$AZ$7,データシート1!$A:$BS,MATCH("ca_太陽光発電（10kW未満）",データシート1!$A$1:$BS$1,0),0)</f>
        <v>568</v>
      </c>
      <c r="CN22" s="20">
        <f>VLOOKUP($CK22&amp;"_"&amp;$AZ$5,データシート1!$A:$BS,MATCH("ab_家庭",データシート1!$A$1:$BS$1,0),0)</f>
        <v>3247</v>
      </c>
      <c r="CO22" s="260">
        <f t="shared" si="15"/>
        <v>0.17493070526639976</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01585</v>
      </c>
      <c r="AY23" s="20" t="str">
        <f>IF(IFERROR(比較地域マスタ!$Z16,"")=0,"",IFERROR(比較地域マスタ!$Z16,""))</f>
        <v>安平町</v>
      </c>
      <c r="BC23" s="960" t="str">
        <f t="shared" si="0"/>
        <v>01585</v>
      </c>
      <c r="BD23" s="123" t="str">
        <f t="shared" si="2"/>
        <v>安平町</v>
      </c>
      <c r="BE23" s="40">
        <f>VLOOKUP($BC23&amp;"_"&amp;$AZ$7,データシート1!$A:$BS,MATCH("cb_"&amp;BE$12,データシート1!$A$1:$BS$1,0),0)</f>
        <v>783.49599999999964</v>
      </c>
      <c r="BF23" s="40">
        <f>VLOOKUP($BC23&amp;"_"&amp;$AZ$7,データシート1!$A:$BS,MATCH("cb_"&amp;BF$12,データシート1!$A$1:$BS$1,0),0)</f>
        <v>152330.89999999997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153114.39599999998</v>
      </c>
      <c r="BL23" s="42"/>
      <c r="BM23" s="960" t="str">
        <f t="shared" si="4"/>
        <v>01585</v>
      </c>
      <c r="BN23" s="123" t="str">
        <f t="shared" si="5"/>
        <v>安平町</v>
      </c>
      <c r="BO23" s="40">
        <f>BE23*VLOOKUP(BO$12,別紙!$B$4:$E$10,MATCH("設備利用率",別紙!$B$4:$E$4,0),0)/100*8760/10^3</f>
        <v>940.28921951999962</v>
      </c>
      <c r="BP23" s="40">
        <f>BF23*VLOOKUP(BP$12,別紙!$B$4:$E$10,MATCH("設備利用率",別紙!$B$4:$E$4,0),0)/100*8760/10^3</f>
        <v>201497.22128399994</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202437.51050351994</v>
      </c>
      <c r="BV23" s="42"/>
      <c r="BW23" s="38" t="str">
        <f t="shared" si="7"/>
        <v>01585</v>
      </c>
      <c r="BX23" s="38" t="str">
        <f t="shared" si="8"/>
        <v>安平町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58589.646118350705</v>
      </c>
      <c r="BZ23" s="42"/>
      <c r="CA23" s="38" t="str">
        <f t="shared" si="9"/>
        <v>01585</v>
      </c>
      <c r="CB23" s="38" t="str">
        <f t="shared" si="10"/>
        <v>安平町</v>
      </c>
      <c r="CC23" s="260">
        <f t="shared" si="11"/>
        <v>1.6048726725889785E-2</v>
      </c>
      <c r="CD23" s="260">
        <f t="shared" si="1"/>
        <v>3.4391267849096896</v>
      </c>
      <c r="CE23" s="260">
        <f t="shared" si="1"/>
        <v>0</v>
      </c>
      <c r="CF23" s="260">
        <f t="shared" si="1"/>
        <v>0</v>
      </c>
      <c r="CG23" s="260">
        <f t="shared" si="1"/>
        <v>0</v>
      </c>
      <c r="CH23" s="260">
        <f t="shared" si="1"/>
        <v>0</v>
      </c>
      <c r="CI23" s="260">
        <f t="shared" si="12"/>
        <v>3.4551755116355793</v>
      </c>
      <c r="CK23" s="20" t="str">
        <f t="shared" si="13"/>
        <v>01585</v>
      </c>
      <c r="CL23" s="20" t="str">
        <f t="shared" si="14"/>
        <v>安平町</v>
      </c>
      <c r="CM23" s="20">
        <f>VLOOKUP($CK23&amp;"_"&amp;$AZ$7,データシート1!$A:$BS,MATCH("ca_太陽光発電（10kW未満）",データシート1!$A$1:$BS$1,0),0)</f>
        <v>127</v>
      </c>
      <c r="CN23" s="20">
        <f>VLOOKUP($CK23&amp;"_"&amp;$AZ$5,データシート1!$A:$BS,MATCH("ab_家庭",データシート1!$A$1:$BS$1,0),0)</f>
        <v>3951</v>
      </c>
      <c r="CO23" s="260">
        <f t="shared" si="15"/>
        <v>3.2143761073146038E-2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02323</v>
      </c>
      <c r="AY24" s="20" t="str">
        <f>IF(IFERROR(比較地域マスタ!$Z17,"")=0,"",IFERROR(比較地域マスタ!$Z17,""))</f>
        <v>深浦町</v>
      </c>
      <c r="BC24" s="960" t="str">
        <f t="shared" si="0"/>
        <v>02323</v>
      </c>
      <c r="BD24" s="123" t="str">
        <f t="shared" si="2"/>
        <v>深浦町</v>
      </c>
      <c r="BE24" s="40">
        <f>VLOOKUP($BC24&amp;"_"&amp;$AZ$7,データシート1!$A:$BS,MATCH("cb_"&amp;BE$12,データシート1!$A$1:$BS$1,0),0)</f>
        <v>98.7</v>
      </c>
      <c r="BF24" s="40">
        <f>VLOOKUP($BC24&amp;"_"&amp;$AZ$7,データシート1!$A:$BS,MATCH("cb_"&amp;BF$12,データシート1!$A$1:$BS$1,0),0)</f>
        <v>245.4</v>
      </c>
      <c r="BG24" s="40">
        <f>VLOOKUP($BC24&amp;"_"&amp;$AZ$7,データシート1!$A:$BS,MATCH("cb_"&amp;BG$12,データシート1!$A$1:$BS$1,0),0)</f>
        <v>23129.8</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23473.899999999998</v>
      </c>
      <c r="BL24" s="42"/>
      <c r="BM24" s="960" t="str">
        <f t="shared" si="4"/>
        <v>02323</v>
      </c>
      <c r="BN24" s="123" t="str">
        <f t="shared" si="5"/>
        <v>深浦町</v>
      </c>
      <c r="BO24" s="40">
        <f>BE24*VLOOKUP(BO$12,別紙!$B$4:$E$10,MATCH("設備利用率",別紙!$B$4:$E$4,0),0)/100*8760/10^3</f>
        <v>118.45184399999999</v>
      </c>
      <c r="BP24" s="40">
        <f>BF24*VLOOKUP(BP$12,別紙!$B$4:$E$10,MATCH("設備利用率",別紙!$B$4:$E$4,0),0)/100*8760/10^3</f>
        <v>324.60530399999999</v>
      </c>
      <c r="BQ24" s="40">
        <f>BG24*VLOOKUP(BQ$12,別紙!$B$4:$E$10,MATCH("設備利用率",別紙!$B$4:$E$4,0),0)/100*8760/10^3</f>
        <v>50249.02790400001</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50692.085052000009</v>
      </c>
      <c r="BV24" s="42"/>
      <c r="BW24" s="38" t="str">
        <f t="shared" si="7"/>
        <v>02323</v>
      </c>
      <c r="BX24" s="38" t="str">
        <f t="shared" si="8"/>
        <v>深浦町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33457.651575988835</v>
      </c>
      <c r="BZ24" s="42"/>
      <c r="CA24" s="38" t="str">
        <f t="shared" si="9"/>
        <v>02323</v>
      </c>
      <c r="CB24" s="38" t="str">
        <f t="shared" si="10"/>
        <v>深浦町</v>
      </c>
      <c r="CC24" s="260">
        <f t="shared" si="11"/>
        <v>3.5403514120222338E-3</v>
      </c>
      <c r="CD24" s="260">
        <f t="shared" si="1"/>
        <v>9.7019751449906218E-3</v>
      </c>
      <c r="CE24" s="260">
        <f t="shared" si="1"/>
        <v>1.5018695436490721</v>
      </c>
      <c r="CF24" s="260">
        <f t="shared" si="1"/>
        <v>0</v>
      </c>
      <c r="CG24" s="260">
        <f t="shared" si="1"/>
        <v>0</v>
      </c>
      <c r="CH24" s="260">
        <f t="shared" si="1"/>
        <v>0</v>
      </c>
      <c r="CI24" s="260">
        <f t="shared" si="12"/>
        <v>1.5151118702060848</v>
      </c>
      <c r="CK24" s="20" t="str">
        <f t="shared" si="13"/>
        <v>02323</v>
      </c>
      <c r="CL24" s="20" t="str">
        <f t="shared" si="14"/>
        <v>深浦町</v>
      </c>
      <c r="CM24" s="20">
        <f>VLOOKUP($CK24&amp;"_"&amp;$AZ$7,データシート1!$A:$BS,MATCH("ca_太陽光発電（10kW未満）",データシート1!$A$1:$BS$1,0),0)</f>
        <v>19</v>
      </c>
      <c r="CN24" s="20">
        <f>VLOOKUP($CK24&amp;"_"&amp;$AZ$5,データシート1!$A:$BS,MATCH("ab_家庭",データシート1!$A$1:$BS$1,0),0)</f>
        <v>3609</v>
      </c>
      <c r="CO24" s="260">
        <f t="shared" si="15"/>
        <v>5.2646162371848158E-3</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01668</v>
      </c>
      <c r="AY25" s="20" t="str">
        <f>IF(IFERROR(比較地域マスタ!$Z18,"")=0,"",IFERROR(比較地域マスタ!$Z18,""))</f>
        <v>白糠町</v>
      </c>
      <c r="BC25" s="960" t="str">
        <f t="shared" si="0"/>
        <v>01668</v>
      </c>
      <c r="BD25" s="123" t="str">
        <f t="shared" si="2"/>
        <v>白糠町</v>
      </c>
      <c r="BE25" s="40">
        <f>VLOOKUP($BC25&amp;"_"&amp;$AZ$7,データシート1!$A:$BS,MATCH("cb_"&amp;BE$12,データシート1!$A$1:$BS$1,0),0)</f>
        <v>863.69999999999914</v>
      </c>
      <c r="BF25" s="40">
        <f>VLOOKUP($BC25&amp;"_"&amp;$AZ$7,データシート1!$A:$BS,MATCH("cb_"&amp;BF$12,データシート1!$A$1:$BS$1,0),0)</f>
        <v>44148.299999999988</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6250</v>
      </c>
      <c r="BK25" s="40">
        <f t="shared" si="3"/>
        <v>51261.999999999985</v>
      </c>
      <c r="BL25" s="42"/>
      <c r="BM25" s="960" t="str">
        <f t="shared" si="4"/>
        <v>01668</v>
      </c>
      <c r="BN25" s="123" t="str">
        <f t="shared" si="5"/>
        <v>白糠町</v>
      </c>
      <c r="BO25" s="40">
        <f>BE25*VLOOKUP(BO$12,別紙!$B$4:$E$10,MATCH("設備利用率",別紙!$B$4:$E$4,0),0)/100*8760/10^3</f>
        <v>1036.5436439999989</v>
      </c>
      <c r="BP25" s="40">
        <f>BF25*VLOOKUP(BP$12,別紙!$B$4:$E$10,MATCH("設備利用率",別紙!$B$4:$E$4,0),0)/100*8760/10^3</f>
        <v>58397.605307999991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43800</v>
      </c>
      <c r="BU25" s="40">
        <f t="shared" si="6"/>
        <v>103234.14895199999</v>
      </c>
      <c r="BV25" s="42"/>
      <c r="BW25" s="38" t="str">
        <f t="shared" si="7"/>
        <v>01668</v>
      </c>
      <c r="BX25" s="38" t="str">
        <f t="shared" si="8"/>
        <v>白糠町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63757.402798523392</v>
      </c>
      <c r="BZ25" s="42"/>
      <c r="CA25" s="38" t="str">
        <f t="shared" si="9"/>
        <v>01668</v>
      </c>
      <c r="CB25" s="38" t="str">
        <f t="shared" si="10"/>
        <v>白糠町</v>
      </c>
      <c r="CC25" s="260">
        <f t="shared" si="11"/>
        <v>1.6257620268434227E-2</v>
      </c>
      <c r="CD25" s="260">
        <f t="shared" si="1"/>
        <v>0.91593450712757807</v>
      </c>
      <c r="CE25" s="260">
        <f t="shared" si="1"/>
        <v>0</v>
      </c>
      <c r="CF25" s="260">
        <f t="shared" si="1"/>
        <v>0</v>
      </c>
      <c r="CG25" s="260">
        <f t="shared" si="1"/>
        <v>0</v>
      </c>
      <c r="CH25" s="260">
        <f t="shared" si="1"/>
        <v>0.68697904992162573</v>
      </c>
      <c r="CI25" s="260">
        <f t="shared" si="12"/>
        <v>1.619171177317638</v>
      </c>
      <c r="CK25" s="20" t="str">
        <f t="shared" si="13"/>
        <v>01668</v>
      </c>
      <c r="CL25" s="20" t="str">
        <f t="shared" si="14"/>
        <v>白糠町</v>
      </c>
      <c r="CM25" s="20">
        <f>VLOOKUP($CK25&amp;"_"&amp;$AZ$7,データシート1!$A:$BS,MATCH("ca_太陽光発電（10kW未満）",データシート1!$A$1:$BS$1,0),0)</f>
        <v>119</v>
      </c>
      <c r="CN25" s="20">
        <f>VLOOKUP($CK25&amp;"_"&amp;$AZ$5,データシート1!$A:$BS,MATCH("ab_家庭",データシート1!$A$1:$BS$1,0),0)</f>
        <v>4020</v>
      </c>
      <c r="CO25" s="260">
        <f t="shared" si="15"/>
        <v>2.9601990049751243E-2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25441</v>
      </c>
      <c r="AY26" s="20" t="str">
        <f>IF(IFERROR(比較地域マスタ!$Z19,"")=0,"",IFERROR(比較地域マスタ!$Z19,""))</f>
        <v>豊郷町</v>
      </c>
      <c r="BC26" s="960" t="str">
        <f t="shared" si="0"/>
        <v>25441</v>
      </c>
      <c r="BD26" s="123" t="str">
        <f t="shared" si="2"/>
        <v>豊郷町</v>
      </c>
      <c r="BE26" s="40">
        <f>VLOOKUP($BC26&amp;"_"&amp;$AZ$7,データシート1!$A:$BS,MATCH("cb_"&amp;BE$12,データシート1!$A$1:$BS$1,0),0)</f>
        <v>1479.2999999999997</v>
      </c>
      <c r="BF26" s="40">
        <f>VLOOKUP($BC26&amp;"_"&amp;$AZ$7,データシート1!$A:$BS,MATCH("cb_"&amp;BF$12,データシート1!$A$1:$BS$1,0),0)</f>
        <v>4675.5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6154.7999999999993</v>
      </c>
      <c r="BL26" s="42"/>
      <c r="BM26" s="960" t="str">
        <f t="shared" si="4"/>
        <v>25441</v>
      </c>
      <c r="BN26" s="123" t="str">
        <f t="shared" si="5"/>
        <v>豊郷町</v>
      </c>
      <c r="BO26" s="40">
        <f>BE26*VLOOKUP(BO$12,別紙!$B$4:$E$10,MATCH("設備利用率",別紙!$B$4:$E$4,0),0)/100*8760/10^3</f>
        <v>1775.3375159999996</v>
      </c>
      <c r="BP26" s="40">
        <f>BF26*VLOOKUP(BP$12,別紙!$B$4:$E$10,MATCH("設備利用率",別紙!$B$4:$E$4,0),0)/100*8760/10^3</f>
        <v>6184.5643799999998</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7959.9018959999994</v>
      </c>
      <c r="BV26" s="42"/>
      <c r="BW26" s="38" t="str">
        <f t="shared" si="7"/>
        <v>25441</v>
      </c>
      <c r="BX26" s="38" t="str">
        <f t="shared" si="8"/>
        <v>豊郷町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44077.311411816576</v>
      </c>
      <c r="BZ26" s="42"/>
      <c r="CA26" s="38" t="str">
        <f t="shared" si="9"/>
        <v>25441</v>
      </c>
      <c r="CB26" s="38" t="str">
        <f t="shared" si="10"/>
        <v>豊郷町</v>
      </c>
      <c r="CC26" s="260">
        <f t="shared" si="11"/>
        <v>4.0277808676053996E-2</v>
      </c>
      <c r="CD26" s="260">
        <f t="shared" si="1"/>
        <v>0.14031174275166872</v>
      </c>
      <c r="CE26" s="260">
        <f t="shared" si="1"/>
        <v>0</v>
      </c>
      <c r="CF26" s="260">
        <f t="shared" si="1"/>
        <v>0</v>
      </c>
      <c r="CG26" s="260">
        <f t="shared" si="1"/>
        <v>0</v>
      </c>
      <c r="CH26" s="260">
        <f t="shared" si="1"/>
        <v>0</v>
      </c>
      <c r="CI26" s="260">
        <f t="shared" si="12"/>
        <v>0.18058955142772273</v>
      </c>
      <c r="CK26" s="20" t="str">
        <f t="shared" si="13"/>
        <v>25441</v>
      </c>
      <c r="CL26" s="20" t="str">
        <f t="shared" si="14"/>
        <v>豊郷町</v>
      </c>
      <c r="CM26" s="20">
        <f>VLOOKUP($CK26&amp;"_"&amp;$AZ$7,データシート1!$A:$BS,MATCH("ca_太陽光発電（10kW未満）",データシート1!$A$1:$BS$1,0),0)</f>
        <v>333</v>
      </c>
      <c r="CN26" s="20">
        <f>VLOOKUP($CK26&amp;"_"&amp;$AZ$5,データシート1!$A:$BS,MATCH("ab_家庭",データシート1!$A$1:$BS$1,0),0)</f>
        <v>3071</v>
      </c>
      <c r="CO26" s="260">
        <f t="shared" si="15"/>
        <v>0.10843373493975904</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06426</v>
      </c>
      <c r="AY27" s="20" t="str">
        <f>IF(IFERROR(比較地域マスタ!$Z20,"")=0,"",IFERROR(比較地域マスタ!$Z20,""))</f>
        <v>三川町</v>
      </c>
      <c r="BC27" s="960" t="str">
        <f t="shared" si="0"/>
        <v>06426</v>
      </c>
      <c r="BD27" s="123" t="str">
        <f t="shared" si="2"/>
        <v>三川町</v>
      </c>
      <c r="BE27" s="40">
        <f>VLOOKUP($BC27&amp;"_"&amp;$AZ$7,データシート1!$A:$BS,MATCH("cb_"&amp;BE$12,データシート1!$A$1:$BS$1,0),0)</f>
        <v>999.39999999999986</v>
      </c>
      <c r="BF27" s="40">
        <f>VLOOKUP($BC27&amp;"_"&amp;$AZ$7,データシート1!$A:$BS,MATCH("cb_"&amp;BF$12,データシート1!$A$1:$BS$1,0),0)</f>
        <v>1409.9000000000005</v>
      </c>
      <c r="BG27" s="40">
        <f>VLOOKUP($BC27&amp;"_"&amp;$AZ$7,データシート1!$A:$BS,MATCH("cb_"&amp;BG$12,データシート1!$A$1:$BS$1,0),0)</f>
        <v>57.599999999999994</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2466.9</v>
      </c>
      <c r="BL27" s="42"/>
      <c r="BM27" s="960" t="str">
        <f t="shared" si="4"/>
        <v>06426</v>
      </c>
      <c r="BN27" s="123" t="str">
        <f t="shared" si="5"/>
        <v>三川町</v>
      </c>
      <c r="BO27" s="40">
        <f>BE27*VLOOKUP(BO$12,別紙!$B$4:$E$10,MATCH("設備利用率",別紙!$B$4:$E$4,0),0)/100*8760/10^3</f>
        <v>1199.3999279999998</v>
      </c>
      <c r="BP27" s="40">
        <f>BF27*VLOOKUP(BP$12,別紙!$B$4:$E$10,MATCH("設備利用率",別紙!$B$4:$E$4,0),0)/100*8760/10^3</f>
        <v>1864.9593240000008</v>
      </c>
      <c r="BQ27" s="40">
        <f>BG27*VLOOKUP(BQ$12,別紙!$B$4:$E$10,MATCH("設備利用率",別紙!$B$4:$E$4,0),0)/100*8760/10^3</f>
        <v>125.13484799999996</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3189.4941000000008</v>
      </c>
      <c r="BV27" s="42"/>
      <c r="BW27" s="38" t="str">
        <f t="shared" si="7"/>
        <v>06426</v>
      </c>
      <c r="BX27" s="38" t="str">
        <f t="shared" si="8"/>
        <v>三川町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52896.401861492261</v>
      </c>
      <c r="BZ27" s="42"/>
      <c r="CA27" s="38" t="str">
        <f t="shared" si="9"/>
        <v>06426</v>
      </c>
      <c r="CB27" s="38" t="str">
        <f t="shared" si="10"/>
        <v>三川町</v>
      </c>
      <c r="CC27" s="260">
        <f t="shared" si="11"/>
        <v>2.2674508771704259E-2</v>
      </c>
      <c r="CD27" s="260">
        <f t="shared" si="1"/>
        <v>3.5256827654995215E-2</v>
      </c>
      <c r="CE27" s="260">
        <f t="shared" si="1"/>
        <v>2.3656589786137448E-3</v>
      </c>
      <c r="CF27" s="260">
        <f t="shared" si="1"/>
        <v>0</v>
      </c>
      <c r="CG27" s="260">
        <f t="shared" si="1"/>
        <v>0</v>
      </c>
      <c r="CH27" s="260">
        <f t="shared" si="1"/>
        <v>0</v>
      </c>
      <c r="CI27" s="260">
        <f t="shared" si="12"/>
        <v>6.0296995405313226E-2</v>
      </c>
      <c r="CK27" s="20" t="str">
        <f t="shared" si="13"/>
        <v>06426</v>
      </c>
      <c r="CL27" s="20" t="str">
        <f t="shared" si="14"/>
        <v>三川町</v>
      </c>
      <c r="CM27" s="20">
        <f>VLOOKUP($CK27&amp;"_"&amp;$AZ$7,データシート1!$A:$BS,MATCH("ca_太陽光発電（10kW未満）",データシート1!$A$1:$BS$1,0),0)</f>
        <v>200</v>
      </c>
      <c r="CN27" s="20">
        <f>VLOOKUP($CK27&amp;"_"&amp;$AZ$5,データシート1!$A:$BS,MATCH("ab_家庭",データシート1!$A$1:$BS$1,0),0)</f>
        <v>2474</v>
      </c>
      <c r="CO27" s="260">
        <f t="shared" si="15"/>
        <v>8.084074373484236E-2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01664</v>
      </c>
      <c r="AY28" s="20" t="str">
        <f>IF(IFERROR(比較地域マスタ!$Z21,"")=0,"",IFERROR(比較地域マスタ!$Z21,""))</f>
        <v>標茶町</v>
      </c>
      <c r="BC28" s="960" t="str">
        <f t="shared" si="0"/>
        <v>01664</v>
      </c>
      <c r="BD28" s="123" t="str">
        <f t="shared" si="2"/>
        <v>標茶町</v>
      </c>
      <c r="BE28" s="40">
        <f>VLOOKUP($BC28&amp;"_"&amp;$AZ$7,データシート1!$A:$BS,MATCH("cb_"&amp;BE$12,データシート1!$A$1:$BS$1,0),0)</f>
        <v>1497.4510000000014</v>
      </c>
      <c r="BF28" s="40">
        <f>VLOOKUP($BC28&amp;"_"&amp;$AZ$7,データシート1!$A:$BS,MATCH("cb_"&amp;BF$12,データシート1!$A$1:$BS$1,0),0)</f>
        <v>11890.439999999997</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50</v>
      </c>
      <c r="BK28" s="40">
        <f t="shared" si="3"/>
        <v>13437.890999999998</v>
      </c>
      <c r="BL28" s="42"/>
      <c r="BM28" s="960" t="str">
        <f t="shared" si="4"/>
        <v>01664</v>
      </c>
      <c r="BN28" s="123" t="str">
        <f t="shared" si="5"/>
        <v>標茶町</v>
      </c>
      <c r="BO28" s="40">
        <f>BE28*VLOOKUP(BO$12,別紙!$B$4:$E$10,MATCH("設備利用率",別紙!$B$4:$E$4,0),0)/100*8760/10^3</f>
        <v>1797.1208941200011</v>
      </c>
      <c r="BP28" s="40">
        <f>BF28*VLOOKUP(BP$12,別紙!$B$4:$E$10,MATCH("設備利用率",別紙!$B$4:$E$4,0),0)/100*8760/10^3</f>
        <v>15728.198414399994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350.4</v>
      </c>
      <c r="BU28" s="40">
        <f t="shared" si="6"/>
        <v>17875.719308519998</v>
      </c>
      <c r="BV28" s="42"/>
      <c r="BW28" s="38" t="str">
        <f t="shared" si="7"/>
        <v>01664</v>
      </c>
      <c r="BX28" s="38" t="str">
        <f t="shared" si="8"/>
        <v>標茶町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48993.524804092944</v>
      </c>
      <c r="BZ28" s="42"/>
      <c r="CA28" s="38" t="str">
        <f t="shared" si="9"/>
        <v>01664</v>
      </c>
      <c r="CB28" s="38" t="str">
        <f t="shared" si="10"/>
        <v>標茶町</v>
      </c>
      <c r="CC28" s="260">
        <f t="shared" si="11"/>
        <v>3.6680783864929609E-2</v>
      </c>
      <c r="CD28" s="260">
        <f t="shared" si="1"/>
        <v>0.32102606369497327</v>
      </c>
      <c r="CE28" s="260">
        <f t="shared" si="1"/>
        <v>0</v>
      </c>
      <c r="CF28" s="260">
        <f t="shared" si="1"/>
        <v>0</v>
      </c>
      <c r="CG28" s="260">
        <f t="shared" si="1"/>
        <v>0</v>
      </c>
      <c r="CH28" s="260">
        <f t="shared" si="1"/>
        <v>7.1519655179152859E-3</v>
      </c>
      <c r="CI28" s="260">
        <f t="shared" si="12"/>
        <v>0.3648588130778182</v>
      </c>
      <c r="CK28" s="20" t="str">
        <f t="shared" si="13"/>
        <v>01664</v>
      </c>
      <c r="CL28" s="20" t="str">
        <f t="shared" si="14"/>
        <v>標茶町</v>
      </c>
      <c r="CM28" s="20">
        <f>VLOOKUP($CK28&amp;"_"&amp;$AZ$7,データシート1!$A:$BS,MATCH("ca_太陽光発電（10kW未満）",データシート1!$A$1:$BS$1,0),0)</f>
        <v>200</v>
      </c>
      <c r="CN28" s="20">
        <f>VLOOKUP($CK28&amp;"_"&amp;$AZ$5,データシート1!$A:$BS,MATCH("ab_家庭",データシート1!$A$1:$BS$1,0),0)</f>
        <v>3642</v>
      </c>
      <c r="CO28" s="260">
        <f t="shared" si="15"/>
        <v>5.4914881933003847E-2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13361</v>
      </c>
      <c r="AY29" s="20" t="str">
        <f>IF(IFERROR(比較地域マスタ!$Z22,"")=0,"",IFERROR(比較地域マスタ!$Z22,""))</f>
        <v>大島町</v>
      </c>
      <c r="BC29" s="960" t="str">
        <f t="shared" si="0"/>
        <v>13361</v>
      </c>
      <c r="BD29" s="123" t="str">
        <f t="shared" si="2"/>
        <v>大島町</v>
      </c>
      <c r="BE29" s="40">
        <f>VLOOKUP($BC29&amp;"_"&amp;$AZ$7,データシート1!$A:$BS,MATCH("cb_"&amp;BE$12,データシート1!$A$1:$BS$1,0),0)</f>
        <v>326.79999999999995</v>
      </c>
      <c r="BF29" s="40">
        <f>VLOOKUP($BC29&amp;"_"&amp;$AZ$7,データシート1!$A:$BS,MATCH("cb_"&amp;BF$12,データシート1!$A$1:$BS$1,0),0)</f>
        <v>732.4</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1059.1999999999998</v>
      </c>
      <c r="BL29" s="42"/>
      <c r="BM29" s="960" t="str">
        <f t="shared" si="4"/>
        <v>13361</v>
      </c>
      <c r="BN29" s="123" t="str">
        <f t="shared" si="5"/>
        <v>大島町</v>
      </c>
      <c r="BO29" s="40">
        <f>BE29*VLOOKUP(BO$12,別紙!$B$4:$E$10,MATCH("設備利用率",別紙!$B$4:$E$4,0),0)/100*8760/10^3</f>
        <v>392.19921599999998</v>
      </c>
      <c r="BP29" s="40">
        <f>BF29*VLOOKUP(BP$12,別紙!$B$4:$E$10,MATCH("設備利用率",別紙!$B$4:$E$4,0),0)/100*8760/10^3</f>
        <v>968.78942400000005</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1360.98864</v>
      </c>
      <c r="BV29" s="42"/>
      <c r="BW29" s="38" t="str">
        <f t="shared" si="7"/>
        <v>13361</v>
      </c>
      <c r="BX29" s="38" t="str">
        <f t="shared" si="8"/>
        <v>大島町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32179.041633601562</v>
      </c>
      <c r="BZ29" s="42"/>
      <c r="CA29" s="38" t="str">
        <f t="shared" si="9"/>
        <v>13361</v>
      </c>
      <c r="CB29" s="38" t="str">
        <f t="shared" si="10"/>
        <v>大島町</v>
      </c>
      <c r="CC29" s="260">
        <f t="shared" si="11"/>
        <v>1.2188032834093575E-2</v>
      </c>
      <c r="CD29" s="260">
        <f t="shared" ref="CD29:CD60" si="16">BP29/$BY29</f>
        <v>3.0106223641799944E-2</v>
      </c>
      <c r="CE29" s="260">
        <f t="shared" ref="CE29:CE60" si="17">BQ29/$BY29</f>
        <v>0</v>
      </c>
      <c r="CF29" s="260">
        <f t="shared" ref="CF29:CF60" si="18">BR29/$BY29</f>
        <v>0</v>
      </c>
      <c r="CG29" s="260">
        <f t="shared" ref="CG29:CG60" si="19">BS29/$BY29</f>
        <v>0</v>
      </c>
      <c r="CH29" s="260">
        <f t="shared" ref="CH29:CH60" si="20">BT29/$BY29</f>
        <v>0</v>
      </c>
      <c r="CI29" s="260">
        <f t="shared" si="12"/>
        <v>4.2294256475893521E-2</v>
      </c>
      <c r="CK29" s="20" t="str">
        <f t="shared" si="13"/>
        <v>13361</v>
      </c>
      <c r="CL29" s="20" t="str">
        <f t="shared" si="14"/>
        <v>大島町</v>
      </c>
      <c r="CM29" s="20">
        <f>VLOOKUP($CK29&amp;"_"&amp;$AZ$7,データシート1!$A:$BS,MATCH("ca_太陽光発電（10kW未満）",データシート1!$A$1:$BS$1,0),0)</f>
        <v>81</v>
      </c>
      <c r="CN29" s="20">
        <f>VLOOKUP($CK29&amp;"_"&amp;$AZ$5,データシート1!$A:$BS,MATCH("ab_家庭",データシート1!$A$1:$BS$1,0),0)</f>
        <v>4462</v>
      </c>
      <c r="CO29" s="260">
        <f t="shared" si="15"/>
        <v>1.815329448677723E-2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01371</v>
      </c>
      <c r="AY30" s="20" t="str">
        <f>IF(IFERROR(比較地域マスタ!$Z23,"")=0,"",IFERROR(比較地域マスタ!$Z23,""))</f>
        <v>せたな町</v>
      </c>
      <c r="BC30" s="960" t="str">
        <f t="shared" si="0"/>
        <v>01371</v>
      </c>
      <c r="BD30" s="123" t="str">
        <f t="shared" si="2"/>
        <v>せたな町</v>
      </c>
      <c r="BE30" s="40">
        <f>VLOOKUP($BC30&amp;"_"&amp;$AZ$7,データシート1!$A:$BS,MATCH("cb_"&amp;BE$12,データシート1!$A$1:$BS$1,0),0)</f>
        <v>285.95400000000001</v>
      </c>
      <c r="BF30" s="40">
        <f>VLOOKUP($BC30&amp;"_"&amp;$AZ$7,データシート1!$A:$BS,MATCH("cb_"&amp;BF$12,データシート1!$A$1:$BS$1,0),0)</f>
        <v>1694.3999999999996</v>
      </c>
      <c r="BG30" s="40">
        <f>VLOOKUP($BC30&amp;"_"&amp;$AZ$7,データシート1!$A:$BS,MATCH("cb_"&amp;BG$12,データシート1!$A$1:$BS$1,0),0)</f>
        <v>64541.7</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66522.054000000004</v>
      </c>
      <c r="BL30" s="42"/>
      <c r="BM30" s="960" t="str">
        <f t="shared" si="4"/>
        <v>01371</v>
      </c>
      <c r="BN30" s="123" t="str">
        <f t="shared" si="5"/>
        <v>せたな町</v>
      </c>
      <c r="BO30" s="40">
        <f>BE30*VLOOKUP(BO$12,別紙!$B$4:$E$10,MATCH("設備利用率",別紙!$B$4:$E$4,0),0)/100*8760/10^3</f>
        <v>343.17911448000001</v>
      </c>
      <c r="BP30" s="40">
        <f>BF30*VLOOKUP(BP$12,別紙!$B$4:$E$10,MATCH("設備利用率",別紙!$B$4:$E$4,0),0)/100*8760/10^3</f>
        <v>2241.2845439999992</v>
      </c>
      <c r="BQ30" s="40">
        <f>BG30*VLOOKUP(BQ$12,別紙!$B$4:$E$10,MATCH("設備利用率",別紙!$B$4:$E$4,0),0)/100*8760/10^3</f>
        <v>140215.55241600002</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142800.01607448002</v>
      </c>
      <c r="BV30" s="42"/>
      <c r="BW30" s="38" t="str">
        <f t="shared" si="7"/>
        <v>01371</v>
      </c>
      <c r="BX30" s="38" t="str">
        <f t="shared" si="8"/>
        <v>せたな町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34014.471162949696</v>
      </c>
      <c r="BZ30" s="42"/>
      <c r="CA30" s="38" t="str">
        <f t="shared" si="9"/>
        <v>01371</v>
      </c>
      <c r="CB30" s="38" t="str">
        <f t="shared" si="10"/>
        <v>せたな町</v>
      </c>
      <c r="CC30" s="260">
        <f t="shared" si="11"/>
        <v>1.0089209173235898E-2</v>
      </c>
      <c r="CD30" s="260">
        <f t="shared" si="16"/>
        <v>6.5892088495596579E-2</v>
      </c>
      <c r="CE30" s="260">
        <f t="shared" si="17"/>
        <v>4.1222323211871652</v>
      </c>
      <c r="CF30" s="260">
        <f t="shared" si="18"/>
        <v>0</v>
      </c>
      <c r="CG30" s="260">
        <f t="shared" si="19"/>
        <v>0</v>
      </c>
      <c r="CH30" s="260">
        <f t="shared" si="20"/>
        <v>0</v>
      </c>
      <c r="CI30" s="260">
        <f t="shared" si="12"/>
        <v>4.1982136188559975</v>
      </c>
      <c r="CK30" s="20" t="str">
        <f t="shared" si="13"/>
        <v>01371</v>
      </c>
      <c r="CL30" s="20" t="str">
        <f t="shared" si="14"/>
        <v>せたな町</v>
      </c>
      <c r="CM30" s="20">
        <f>VLOOKUP($CK30&amp;"_"&amp;$AZ$7,データシート1!$A:$BS,MATCH("ca_太陽光発電（10kW未満）",データシート1!$A$1:$BS$1,0),0)</f>
        <v>47</v>
      </c>
      <c r="CN30" s="20">
        <f>VLOOKUP($CK30&amp;"_"&amp;$AZ$5,データシート1!$A:$BS,MATCH("ab_家庭",データシート1!$A$1:$BS$1,0),0)</f>
        <v>4002</v>
      </c>
      <c r="CO30" s="260">
        <f t="shared" si="15"/>
        <v>1.1744127936031985E-2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40401</v>
      </c>
      <c r="AY31" s="20" t="str">
        <f>IF(IFERROR(比較地域マスタ!$Z24,"")=0,"",IFERROR(比較地域マスタ!$Z24,""))</f>
        <v>小竹町</v>
      </c>
      <c r="BC31" s="960" t="str">
        <f t="shared" si="0"/>
        <v>40401</v>
      </c>
      <c r="BD31" s="123" t="str">
        <f t="shared" si="2"/>
        <v>小竹町</v>
      </c>
      <c r="BE31" s="40">
        <f>VLOOKUP($BC31&amp;"_"&amp;$AZ$7,データシート1!$A:$BS,MATCH("cb_"&amp;BE$12,データシート1!$A$1:$BS$1,0),0)</f>
        <v>1228.3599999999999</v>
      </c>
      <c r="BF31" s="40">
        <f>VLOOKUP($BC31&amp;"_"&amp;$AZ$7,データシート1!$A:$BS,MATCH("cb_"&amp;BF$12,データシート1!$A$1:$BS$1,0),0)</f>
        <v>17009.799999999996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18238.159999999996</v>
      </c>
      <c r="BL31" s="42"/>
      <c r="BM31" s="960" t="str">
        <f t="shared" si="4"/>
        <v>40401</v>
      </c>
      <c r="BN31" s="123" t="str">
        <f t="shared" si="5"/>
        <v>小竹町</v>
      </c>
      <c r="BO31" s="40">
        <f>BE31*VLOOKUP(BO$12,別紙!$B$4:$E$10,MATCH("設備利用率",別紙!$B$4:$E$4,0),0)/100*8760/10^3</f>
        <v>1474.1794031999998</v>
      </c>
      <c r="BP31" s="40">
        <f>BF31*VLOOKUP(BP$12,別紙!$B$4:$E$10,MATCH("設備利用率",別紙!$B$4:$E$4,0),0)/100*8760/10^3</f>
        <v>22499.883047999992</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23974.062451199992</v>
      </c>
      <c r="BV31" s="42"/>
      <c r="BW31" s="38" t="str">
        <f t="shared" si="7"/>
        <v>40401</v>
      </c>
      <c r="BX31" s="38" t="str">
        <f t="shared" si="8"/>
        <v>小竹町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56141.506525815486</v>
      </c>
      <c r="BZ31" s="42"/>
      <c r="CA31" s="38" t="str">
        <f t="shared" si="9"/>
        <v>40401</v>
      </c>
      <c r="CB31" s="38" t="str">
        <f t="shared" si="10"/>
        <v>小竹町</v>
      </c>
      <c r="CC31" s="260">
        <f t="shared" si="11"/>
        <v>2.6258280093038287E-2</v>
      </c>
      <c r="CD31" s="260">
        <f t="shared" si="16"/>
        <v>0.40077091692674643</v>
      </c>
      <c r="CE31" s="260">
        <f t="shared" si="17"/>
        <v>0</v>
      </c>
      <c r="CF31" s="260">
        <f t="shared" si="18"/>
        <v>0</v>
      </c>
      <c r="CG31" s="260">
        <f t="shared" si="19"/>
        <v>0</v>
      </c>
      <c r="CH31" s="260">
        <f t="shared" si="20"/>
        <v>0</v>
      </c>
      <c r="CI31" s="260">
        <f t="shared" si="12"/>
        <v>0.42702919701978476</v>
      </c>
      <c r="CK31" s="20" t="str">
        <f t="shared" si="13"/>
        <v>40401</v>
      </c>
      <c r="CL31" s="20" t="str">
        <f t="shared" si="14"/>
        <v>小竹町</v>
      </c>
      <c r="CM31" s="20">
        <f>VLOOKUP($CK31&amp;"_"&amp;$AZ$7,データシート1!$A:$BS,MATCH("ca_太陽光発電（10kW未満）",データシート1!$A$1:$BS$1,0),0)</f>
        <v>253</v>
      </c>
      <c r="CN31" s="20">
        <f>VLOOKUP($CK31&amp;"_"&amp;$AZ$5,データシート1!$A:$BS,MATCH("ab_家庭",データシート1!$A$1:$BS$1,0),0)</f>
        <v>3831</v>
      </c>
      <c r="CO31" s="260">
        <f t="shared" si="15"/>
        <v>6.6040198381623602E-2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12443</v>
      </c>
      <c r="AY32" s="20" t="str">
        <f>IF(IFERROR(比較地域マスタ!$Z25,"")=0,"",IFERROR(比較地域マスタ!$Z25,""))</f>
        <v>御宿町</v>
      </c>
      <c r="AZ32" s="24"/>
      <c r="BA32" s="24"/>
      <c r="BB32" s="24"/>
      <c r="BC32" s="960" t="str">
        <f t="shared" si="0"/>
        <v>12443</v>
      </c>
      <c r="BD32" s="123" t="str">
        <f t="shared" si="2"/>
        <v>御宿町</v>
      </c>
      <c r="BE32" s="40">
        <f>VLOOKUP($BC32&amp;"_"&amp;$AZ$7,データシート1!$A:$BS,MATCH("cb_"&amp;BE$12,データシート1!$A$1:$BS$1,0),0)</f>
        <v>1100.2999999999995</v>
      </c>
      <c r="BF32" s="40">
        <f>VLOOKUP($BC32&amp;"_"&amp;$AZ$7,データシート1!$A:$BS,MATCH("cb_"&amp;BF$12,データシート1!$A$1:$BS$1,0),0)</f>
        <v>14978.400000000007</v>
      </c>
      <c r="BG32" s="40">
        <f>VLOOKUP($BC32&amp;"_"&amp;$AZ$7,データシート1!$A:$BS,MATCH("cb_"&amp;BG$12,データシート1!$A$1:$BS$1,0),0)</f>
        <v>19.5</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16098.200000000006</v>
      </c>
      <c r="BL32" s="42"/>
      <c r="BM32" s="960" t="str">
        <f t="shared" si="4"/>
        <v>12443</v>
      </c>
      <c r="BN32" s="123" t="str">
        <f t="shared" si="5"/>
        <v>御宿町</v>
      </c>
      <c r="BO32" s="40">
        <f>BE32*VLOOKUP(BO$12,別紙!$B$4:$E$10,MATCH("設備利用率",別紙!$B$4:$E$4,0),0)/100*8760/10^3</f>
        <v>1320.4920359999992</v>
      </c>
      <c r="BP32" s="40">
        <f>BF32*VLOOKUP(BP$12,別紙!$B$4:$E$10,MATCH("設備利用率",別紙!$B$4:$E$4,0),0)/100*8760/10^3</f>
        <v>19812.828384000011</v>
      </c>
      <c r="BQ32" s="40">
        <f>BG32*VLOOKUP(BQ$12,別紙!$B$4:$E$10,MATCH("設備利用率",別紙!$B$4:$E$4,0),0)/100*8760/10^3</f>
        <v>42.36336</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21175.68378000001</v>
      </c>
      <c r="BV32" s="42"/>
      <c r="BW32" s="38" t="str">
        <f t="shared" si="7"/>
        <v>12443</v>
      </c>
      <c r="BX32" s="38" t="str">
        <f t="shared" si="8"/>
        <v>御宿町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27181.508324319675</v>
      </c>
      <c r="BZ32" s="42"/>
      <c r="CA32" s="38" t="str">
        <f t="shared" si="9"/>
        <v>12443</v>
      </c>
      <c r="CB32" s="38" t="str">
        <f t="shared" si="10"/>
        <v>御宿町</v>
      </c>
      <c r="CC32" s="260">
        <f t="shared" si="11"/>
        <v>4.8580528359367624E-2</v>
      </c>
      <c r="CD32" s="260">
        <f t="shared" si="16"/>
        <v>0.72890835002975896</v>
      </c>
      <c r="CE32" s="260">
        <f t="shared" si="17"/>
        <v>1.5585360273070979E-3</v>
      </c>
      <c r="CF32" s="260">
        <f t="shared" si="18"/>
        <v>0</v>
      </c>
      <c r="CG32" s="260">
        <f t="shared" si="19"/>
        <v>0</v>
      </c>
      <c r="CH32" s="260">
        <f t="shared" si="20"/>
        <v>0</v>
      </c>
      <c r="CI32" s="260">
        <f t="shared" si="12"/>
        <v>0.77904741441643366</v>
      </c>
      <c r="CJ32" s="24"/>
      <c r="CK32" s="20" t="str">
        <f t="shared" si="13"/>
        <v>12443</v>
      </c>
      <c r="CL32" s="20" t="str">
        <f t="shared" si="14"/>
        <v>御宿町</v>
      </c>
      <c r="CM32" s="20">
        <f>VLOOKUP($CK32&amp;"_"&amp;$AZ$7,データシート1!$A:$BS,MATCH("ca_太陽光発電（10kW未満）",データシート1!$A$1:$BS$1,0),0)</f>
        <v>224</v>
      </c>
      <c r="CN32" s="20">
        <f>VLOOKUP($CK32&amp;"_"&amp;$AZ$5,データシート1!$A:$BS,MATCH("ab_家庭",データシート1!$A$1:$BS$1,0),0)</f>
        <v>3685</v>
      </c>
      <c r="CO32" s="260">
        <f t="shared" si="15"/>
        <v>6.0786974219810039E-2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29345</v>
      </c>
      <c r="AY33" s="20" t="str">
        <f>IF(IFERROR(比較地域マスタ!$Z26,"")=0,"",IFERROR(比較地域マスタ!$Z26,""))</f>
        <v>安堵町</v>
      </c>
      <c r="BC33" s="960" t="str">
        <f t="shared" si="0"/>
        <v>29345</v>
      </c>
      <c r="BD33" s="123" t="str">
        <f t="shared" si="2"/>
        <v>安堵町</v>
      </c>
      <c r="BE33" s="40">
        <f>VLOOKUP($BC33&amp;"_"&amp;$AZ$7,データシート1!$A:$BS,MATCH("cb_"&amp;BE$12,データシート1!$A$1:$BS$1,0),0)</f>
        <v>951.39999999999986</v>
      </c>
      <c r="BF33" s="40">
        <f>VLOOKUP($BC33&amp;"_"&amp;$AZ$7,データシート1!$A:$BS,MATCH("cb_"&amp;BF$12,データシート1!$A$1:$BS$1,0),0)</f>
        <v>3233.2</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4184.5999999999995</v>
      </c>
      <c r="BL33" s="42"/>
      <c r="BM33" s="960" t="str">
        <f t="shared" si="4"/>
        <v>29345</v>
      </c>
      <c r="BN33" s="123" t="str">
        <f t="shared" si="5"/>
        <v>安堵町</v>
      </c>
      <c r="BO33" s="40">
        <f>BE33*VLOOKUP(BO$12,別紙!$B$4:$E$10,MATCH("設備利用率",別紙!$B$4:$E$4,0),0)/100*8760/10^3</f>
        <v>1141.7941679999999</v>
      </c>
      <c r="BP33" s="40">
        <f>BF33*VLOOKUP(BP$12,別紙!$B$4:$E$10,MATCH("設備利用率",別紙!$B$4:$E$4,0),0)/100*8760/10^3</f>
        <v>4276.7476320000005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5418.5418000000009</v>
      </c>
      <c r="BV33" s="42"/>
      <c r="BW33" s="38" t="str">
        <f t="shared" si="7"/>
        <v>29345</v>
      </c>
      <c r="BX33" s="38" t="str">
        <f t="shared" si="8"/>
        <v>安堵町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41020.766330890561</v>
      </c>
      <c r="BZ33" s="42"/>
      <c r="CA33" s="38" t="str">
        <f t="shared" si="9"/>
        <v>29345</v>
      </c>
      <c r="CB33" s="38" t="str">
        <f t="shared" si="10"/>
        <v>安堵町</v>
      </c>
      <c r="CC33" s="260">
        <f t="shared" si="11"/>
        <v>2.7834540164116225E-2</v>
      </c>
      <c r="CD33" s="260">
        <f t="shared" si="16"/>
        <v>0.10425811155018352</v>
      </c>
      <c r="CE33" s="260">
        <f t="shared" si="17"/>
        <v>0</v>
      </c>
      <c r="CF33" s="260">
        <f t="shared" si="18"/>
        <v>0</v>
      </c>
      <c r="CG33" s="260">
        <f t="shared" si="19"/>
        <v>0</v>
      </c>
      <c r="CH33" s="260">
        <f t="shared" si="20"/>
        <v>0</v>
      </c>
      <c r="CI33" s="260">
        <f t="shared" si="12"/>
        <v>0.13209265171429976</v>
      </c>
      <c r="CK33" s="20" t="str">
        <f t="shared" si="13"/>
        <v>29345</v>
      </c>
      <c r="CL33" s="20" t="str">
        <f t="shared" si="14"/>
        <v>安堵町</v>
      </c>
      <c r="CM33" s="20">
        <f>VLOOKUP($CK33&amp;"_"&amp;$AZ$7,データシート1!$A:$BS,MATCH("ca_太陽光発電（10kW未満）",データシート1!$A$1:$BS$1,0),0)</f>
        <v>219</v>
      </c>
      <c r="CN33" s="20">
        <f>VLOOKUP($CK33&amp;"_"&amp;$AZ$5,データシート1!$A:$BS,MATCH("ab_家庭",データシート1!$A$1:$BS$1,0),0)</f>
        <v>3511</v>
      </c>
      <c r="CO33" s="260">
        <f t="shared" si="15"/>
        <v>6.2375391626317292E-2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22306</v>
      </c>
      <c r="AY34" s="20" t="str">
        <f>IF(IFERROR(比較地域マスタ!$Z27,"")=0,"",IFERROR(比較地域マスタ!$Z27,""))</f>
        <v>西伊豆町</v>
      </c>
      <c r="BC34" s="960" t="str">
        <f t="shared" si="0"/>
        <v>22306</v>
      </c>
      <c r="BD34" s="123" t="str">
        <f t="shared" si="2"/>
        <v>西伊豆町</v>
      </c>
      <c r="BE34" s="40">
        <f>VLOOKUP($BC34&amp;"_"&amp;$AZ$7,データシート1!$A:$BS,MATCH("cb_"&amp;BE$12,データシート1!$A$1:$BS$1,0),0)</f>
        <v>364.09999999999997</v>
      </c>
      <c r="BF34" s="40">
        <f>VLOOKUP($BC34&amp;"_"&amp;$AZ$7,データシート1!$A:$BS,MATCH("cb_"&amp;BF$12,データシート1!$A$1:$BS$1,0),0)</f>
        <v>4152.8</v>
      </c>
      <c r="BG34" s="40">
        <f>VLOOKUP($BC34&amp;"_"&amp;$AZ$7,データシート1!$A:$BS,MATCH("cb_"&amp;BG$12,データシート1!$A$1:$BS$1,0),0)</f>
        <v>0</v>
      </c>
      <c r="BH34" s="40">
        <f>VLOOKUP($BC34&amp;"_"&amp;$AZ$7,データシート1!$A:$BS,MATCH("cb_"&amp;BH$12,データシート1!$A$1:$BS$1,0),0)</f>
        <v>979.2</v>
      </c>
      <c r="BI34" s="40">
        <f>VLOOKUP($BC34&amp;"_"&amp;$AZ$7,データシート1!$A:$BS,MATCH("cb_"&amp;BI$12,データシート1!$A$1:$BS$1,0),0)</f>
        <v>0</v>
      </c>
      <c r="BJ34" s="40">
        <f>VLOOKUP($BC34&amp;"_"&amp;$AZ$7,データシート1!$A:$BS,MATCH("cb_"&amp;BJ$12,データシート1!$A$1:$BS$1,0),0)</f>
        <v>0</v>
      </c>
      <c r="BK34" s="40">
        <f t="shared" si="3"/>
        <v>5496.1</v>
      </c>
      <c r="BL34" s="42"/>
      <c r="BM34" s="960" t="str">
        <f t="shared" si="4"/>
        <v>22306</v>
      </c>
      <c r="BN34" s="123" t="str">
        <f t="shared" si="5"/>
        <v>西伊豆町</v>
      </c>
      <c r="BO34" s="40">
        <f>BE34*VLOOKUP(BO$12,別紙!$B$4:$E$10,MATCH("設備利用率",別紙!$B$4:$E$4,0),0)/100*8760/10^3</f>
        <v>436.96369199999998</v>
      </c>
      <c r="BP34" s="40">
        <f>BF34*VLOOKUP(BP$12,別紙!$B$4:$E$10,MATCH("設備利用率",別紙!$B$4:$E$4,0),0)/100*8760/10^3</f>
        <v>5493.1577280000001</v>
      </c>
      <c r="BQ34" s="40">
        <f>BG34*VLOOKUP(BQ$12,別紙!$B$4:$E$10,MATCH("設備利用率",別紙!$B$4:$E$4,0),0)/100*8760/10^3</f>
        <v>0</v>
      </c>
      <c r="BR34" s="40">
        <f>BH34*VLOOKUP(BR$12,別紙!$B$4:$E$10,MATCH("設備利用率",別紙!$B$4:$E$4,0),0)/100*8760/10^3</f>
        <v>5146.6752000000006</v>
      </c>
      <c r="BS34" s="40">
        <f>BI34*VLOOKUP(BS$12,別紙!$B$4:$E$10,MATCH("設備利用率",別紙!$B$4:$E$4,0),0)/100*8760/10^3</f>
        <v>0</v>
      </c>
      <c r="BT34" s="40">
        <f>BJ34*VLOOKUP(BT$12,別紙!$B$4:$E$10,MATCH("設備利用率",別紙!$B$4:$E$4,0),0)/100*8760/10^3</f>
        <v>0</v>
      </c>
      <c r="BU34" s="40">
        <f t="shared" si="6"/>
        <v>11076.796620000001</v>
      </c>
      <c r="BV34" s="42"/>
      <c r="BW34" s="38" t="str">
        <f t="shared" si="7"/>
        <v>22306</v>
      </c>
      <c r="BX34" s="38" t="str">
        <f t="shared" si="8"/>
        <v>西伊豆町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35899.679553851172</v>
      </c>
      <c r="BZ34" s="42"/>
      <c r="CA34" s="38" t="str">
        <f t="shared" si="9"/>
        <v>22306</v>
      </c>
      <c r="CB34" s="38" t="str">
        <f t="shared" si="10"/>
        <v>西伊豆町</v>
      </c>
      <c r="CC34" s="260">
        <f t="shared" si="11"/>
        <v>1.2171799231370139E-2</v>
      </c>
      <c r="CD34" s="260">
        <f t="shared" si="16"/>
        <v>0.15301411589928013</v>
      </c>
      <c r="CE34" s="260">
        <f t="shared" si="17"/>
        <v>0</v>
      </c>
      <c r="CF34" s="260">
        <f t="shared" si="18"/>
        <v>0.14336270585033359</v>
      </c>
      <c r="CG34" s="260">
        <f t="shared" si="19"/>
        <v>0</v>
      </c>
      <c r="CH34" s="260">
        <f t="shared" si="20"/>
        <v>0</v>
      </c>
      <c r="CI34" s="260">
        <f t="shared" si="12"/>
        <v>0.30854862098098385</v>
      </c>
      <c r="CK34" s="20" t="str">
        <f t="shared" si="13"/>
        <v>22306</v>
      </c>
      <c r="CL34" s="20" t="str">
        <f t="shared" si="14"/>
        <v>西伊豆町</v>
      </c>
      <c r="CM34" s="20">
        <f>VLOOKUP($CK34&amp;"_"&amp;$AZ$7,データシート1!$A:$BS,MATCH("ca_太陽光発電（10kW未満）",データシート1!$A$1:$BS$1,0),0)</f>
        <v>70</v>
      </c>
      <c r="CN34" s="20">
        <f>VLOOKUP($CK34&amp;"_"&amp;$AZ$5,データシート1!$A:$BS,MATCH("ab_家庭",データシート1!$A$1:$BS$1,0),0)</f>
        <v>3660</v>
      </c>
      <c r="CO34" s="260">
        <f t="shared" si="15"/>
        <v>1.912568306010929E-2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19366</v>
      </c>
      <c r="AY35" s="20" t="str">
        <f>IF(IFERROR(比較地域マスタ!$Z28,"")=0,"",IFERROR(比較地域マスタ!$Z28,""))</f>
        <v>南部町</v>
      </c>
      <c r="BC35" s="960" t="str">
        <f t="shared" si="0"/>
        <v>19366</v>
      </c>
      <c r="BD35" s="123" t="str">
        <f t="shared" si="2"/>
        <v>南部町</v>
      </c>
      <c r="BE35" s="40">
        <f>VLOOKUP($BC35&amp;"_"&amp;$AZ$7,データシート1!$A:$BS,MATCH("cb_"&amp;BE$12,データシート1!$A$1:$BS$1,0),0)</f>
        <v>503.09999999999991</v>
      </c>
      <c r="BF35" s="40">
        <f>VLOOKUP($BC35&amp;"_"&amp;$AZ$7,データシート1!$A:$BS,MATCH("cb_"&amp;BF$12,データシート1!$A$1:$BS$1,0),0)</f>
        <v>1191.8</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800</v>
      </c>
      <c r="BK35" s="40">
        <f t="shared" si="3"/>
        <v>2494.8999999999996</v>
      </c>
      <c r="BL35" s="42"/>
      <c r="BM35" s="960" t="str">
        <f t="shared" si="4"/>
        <v>19366</v>
      </c>
      <c r="BN35" s="123" t="str">
        <f t="shared" si="5"/>
        <v>南部町</v>
      </c>
      <c r="BO35" s="40">
        <f>BE35*VLOOKUP(BO$12,別紙!$B$4:$E$10,MATCH("設備利用率",別紙!$B$4:$E$4,0),0)/100*8760/10^3</f>
        <v>603.78037199999983</v>
      </c>
      <c r="BP35" s="40">
        <f>BF35*VLOOKUP(BP$12,別紙!$B$4:$E$10,MATCH("設備利用率",別紙!$B$4:$E$4,0),0)/100*8760/10^3</f>
        <v>1576.4653680000001</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5606.4</v>
      </c>
      <c r="BU35" s="40">
        <f t="shared" si="6"/>
        <v>7786.6457399999999</v>
      </c>
      <c r="BV35" s="42"/>
      <c r="BW35" s="38" t="str">
        <f t="shared" si="7"/>
        <v>19366</v>
      </c>
      <c r="BX35" s="38" t="str">
        <f t="shared" si="8"/>
        <v>南部町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44539.430513896717</v>
      </c>
      <c r="BZ35" s="42"/>
      <c r="CA35" s="38" t="str">
        <f t="shared" si="9"/>
        <v>19366</v>
      </c>
      <c r="CB35" s="38" t="str">
        <f t="shared" si="10"/>
        <v>南部町</v>
      </c>
      <c r="CC35" s="260">
        <f t="shared" si="11"/>
        <v>1.3556086484123651E-2</v>
      </c>
      <c r="CD35" s="260">
        <f t="shared" si="16"/>
        <v>3.539482543469271E-2</v>
      </c>
      <c r="CE35" s="260">
        <f t="shared" si="17"/>
        <v>0</v>
      </c>
      <c r="CF35" s="260">
        <f t="shared" si="18"/>
        <v>0</v>
      </c>
      <c r="CG35" s="260">
        <f t="shared" si="19"/>
        <v>0</v>
      </c>
      <c r="CH35" s="260">
        <f t="shared" si="20"/>
        <v>0.12587498168057515</v>
      </c>
      <c r="CI35" s="260">
        <f t="shared" si="12"/>
        <v>0.17482589359939152</v>
      </c>
      <c r="CK35" s="20" t="str">
        <f t="shared" si="13"/>
        <v>19366</v>
      </c>
      <c r="CL35" s="20" t="str">
        <f t="shared" si="14"/>
        <v>南部町</v>
      </c>
      <c r="CM35" s="20">
        <f>VLOOKUP($CK35&amp;"_"&amp;$AZ$7,データシート1!$A:$BS,MATCH("ca_太陽光発電（10kW未満）",データシート1!$A$1:$BS$1,0),0)</f>
        <v>102</v>
      </c>
      <c r="CN35" s="20">
        <f>VLOOKUP($CK35&amp;"_"&amp;$AZ$5,データシート1!$A:$BS,MATCH("ab_家庭",データシート1!$A$1:$BS$1,0),0)</f>
        <v>3067</v>
      </c>
      <c r="CO35" s="260">
        <f t="shared" si="15"/>
        <v>3.3257254646234108E-2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13401</v>
      </c>
      <c r="AY36" s="20" t="str">
        <f>IF(IFERROR(比較地域マスタ!$Z29,"")=0,"",IFERROR(比較地域マスタ!$Z29,""))</f>
        <v>八丈町</v>
      </c>
      <c r="BC36" s="960" t="str">
        <f t="shared" si="0"/>
        <v>13401</v>
      </c>
      <c r="BD36" s="123" t="str">
        <f t="shared" si="2"/>
        <v>八丈町</v>
      </c>
      <c r="BE36" s="40">
        <f>VLOOKUP($BC36&amp;"_"&amp;$AZ$7,データシート1!$A:$BS,MATCH("cb_"&amp;BE$12,データシート1!$A$1:$BS$1,0),0)</f>
        <v>140.5</v>
      </c>
      <c r="BF36" s="40">
        <f>VLOOKUP($BC36&amp;"_"&amp;$AZ$7,データシート1!$A:$BS,MATCH("cb_"&amp;BF$12,データシート1!$A$1:$BS$1,0),0)</f>
        <v>162.30000000000001</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302.8</v>
      </c>
      <c r="BL36" s="42"/>
      <c r="BM36" s="960" t="str">
        <f t="shared" si="4"/>
        <v>13401</v>
      </c>
      <c r="BN36" s="123" t="str">
        <f t="shared" si="5"/>
        <v>八丈町</v>
      </c>
      <c r="BO36" s="40">
        <f>BE36*VLOOKUP(BO$12,別紙!$B$4:$E$10,MATCH("設備利用率",別紙!$B$4:$E$4,0),0)/100*8760/10^3</f>
        <v>168.61685999999997</v>
      </c>
      <c r="BP36" s="40">
        <f>BF36*VLOOKUP(BP$12,別紙!$B$4:$E$10,MATCH("設備利用率",別紙!$B$4:$E$4,0),0)/100*8760/10^3</f>
        <v>214.68394800000002</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383.30080799999996</v>
      </c>
      <c r="BV36" s="42"/>
      <c r="BW36" s="38" t="str">
        <f t="shared" si="7"/>
        <v>13401</v>
      </c>
      <c r="BX36" s="38" t="str">
        <f t="shared" si="8"/>
        <v>八丈町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31642.041436849369</v>
      </c>
      <c r="BZ36" s="42"/>
      <c r="CA36" s="38" t="str">
        <f t="shared" si="9"/>
        <v>13401</v>
      </c>
      <c r="CB36" s="38" t="str">
        <f t="shared" si="10"/>
        <v>八丈町</v>
      </c>
      <c r="CC36" s="260">
        <f t="shared" si="11"/>
        <v>5.3288868967737921E-3</v>
      </c>
      <c r="CD36" s="260">
        <f t="shared" si="16"/>
        <v>6.7847691947582611E-3</v>
      </c>
      <c r="CE36" s="260">
        <f t="shared" si="17"/>
        <v>0</v>
      </c>
      <c r="CF36" s="260">
        <f t="shared" si="18"/>
        <v>0</v>
      </c>
      <c r="CG36" s="260">
        <f t="shared" si="19"/>
        <v>0</v>
      </c>
      <c r="CH36" s="260">
        <f t="shared" si="20"/>
        <v>0</v>
      </c>
      <c r="CI36" s="260">
        <f t="shared" si="12"/>
        <v>1.2113656091532051E-2</v>
      </c>
      <c r="CK36" s="20" t="str">
        <f t="shared" si="13"/>
        <v>13401</v>
      </c>
      <c r="CL36" s="20" t="str">
        <f t="shared" si="14"/>
        <v>八丈町</v>
      </c>
      <c r="CM36" s="20">
        <f>VLOOKUP($CK36&amp;"_"&amp;$AZ$7,データシート1!$A:$BS,MATCH("ca_太陽光発電（10kW未満）",データシート1!$A$1:$BS$1,0),0)</f>
        <v>30</v>
      </c>
      <c r="CN36" s="20">
        <f>VLOOKUP($CK36&amp;"_"&amp;$AZ$5,データシート1!$A:$BS,MATCH("ab_家庭",データシート1!$A$1:$BS$1,0),0)</f>
        <v>4228</v>
      </c>
      <c r="CO36" s="260">
        <f t="shared" si="15"/>
        <v>7.0955534531693476E-3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45383</v>
      </c>
      <c r="AY37" s="20" t="str">
        <f>IF(IFERROR(比較地域マスタ!$Z30,"")=0,"",IFERROR(比較地域マスタ!$Z30,""))</f>
        <v>綾町</v>
      </c>
      <c r="BC37" s="960" t="str">
        <f t="shared" si="0"/>
        <v>45383</v>
      </c>
      <c r="BD37" s="123" t="str">
        <f t="shared" si="2"/>
        <v>綾町</v>
      </c>
      <c r="BE37" s="40">
        <f>VLOOKUP($BC37&amp;"_"&amp;$AZ$7,データシート1!$A:$BS,MATCH("cb_"&amp;BE$12,データシート1!$A$1:$BS$1,0),0)</f>
        <v>2066.7550000000006</v>
      </c>
      <c r="BF37" s="40">
        <f>VLOOKUP($BC37&amp;"_"&amp;$AZ$7,データシート1!$A:$BS,MATCH("cb_"&amp;BF$12,データシート1!$A$1:$BS$1,0),0)</f>
        <v>6735.8999999999978</v>
      </c>
      <c r="BG37" s="40">
        <f>VLOOKUP($BC37&amp;"_"&amp;$AZ$7,データシート1!$A:$BS,MATCH("cb_"&amp;BG$12,データシート1!$A$1:$BS$1,0),0)</f>
        <v>0</v>
      </c>
      <c r="BH37" s="40">
        <f>VLOOKUP($BC37&amp;"_"&amp;$AZ$7,データシート1!$A:$BS,MATCH("cb_"&amp;BH$12,データシート1!$A$1:$BS$1,0),0)</f>
        <v>641.4</v>
      </c>
      <c r="BI37" s="40">
        <f>VLOOKUP($BC37&amp;"_"&amp;$AZ$7,データシート1!$A:$BS,MATCH("cb_"&amp;BI$12,データシート1!$A$1:$BS$1,0),0)</f>
        <v>0</v>
      </c>
      <c r="BJ37" s="40">
        <f>VLOOKUP($BC37&amp;"_"&amp;$AZ$7,データシート1!$A:$BS,MATCH("cb_"&amp;BJ$12,データシート1!$A$1:$BS$1,0),0)</f>
        <v>0</v>
      </c>
      <c r="BK37" s="40">
        <f t="shared" si="3"/>
        <v>9444.0549999999985</v>
      </c>
      <c r="BL37" s="42"/>
      <c r="BM37" s="960" t="str">
        <f t="shared" si="4"/>
        <v>45383</v>
      </c>
      <c r="BN37" s="123" t="str">
        <f t="shared" si="5"/>
        <v>綾町</v>
      </c>
      <c r="BO37" s="40">
        <f>BE37*VLOOKUP(BO$12,別紙!$B$4:$E$10,MATCH("設備利用率",別紙!$B$4:$E$4,0),0)/100*8760/10^3</f>
        <v>2480.3540106000005</v>
      </c>
      <c r="BP37" s="40">
        <f>BF37*VLOOKUP(BP$12,別紙!$B$4:$E$10,MATCH("設備利用率",別紙!$B$4:$E$4,0),0)/100*8760/10^3</f>
        <v>8909.9790839999969</v>
      </c>
      <c r="BQ37" s="40">
        <f>BG37*VLOOKUP(BQ$12,別紙!$B$4:$E$10,MATCH("設備利用率",別紙!$B$4:$E$4,0),0)/100*8760/10^3</f>
        <v>0</v>
      </c>
      <c r="BR37" s="40">
        <f>BH37*VLOOKUP(BR$12,別紙!$B$4:$E$10,MATCH("設備利用率",別紙!$B$4:$E$4,0),0)/100*8760/10^3</f>
        <v>3371.1983999999998</v>
      </c>
      <c r="BS37" s="40">
        <f>BI37*VLOOKUP(BS$12,別紙!$B$4:$E$10,MATCH("設備利用率",別紙!$B$4:$E$4,0),0)/100*8760/10^3</f>
        <v>0</v>
      </c>
      <c r="BT37" s="40">
        <f>BJ37*VLOOKUP(BT$12,別紙!$B$4:$E$10,MATCH("設備利用率",別紙!$B$4:$E$4,0),0)/100*8760/10^3</f>
        <v>0</v>
      </c>
      <c r="BU37" s="40">
        <f t="shared" si="6"/>
        <v>14761.531494599996</v>
      </c>
      <c r="BV37" s="42"/>
      <c r="BW37" s="38" t="str">
        <f t="shared" si="7"/>
        <v>45383</v>
      </c>
      <c r="BX37" s="38" t="str">
        <f t="shared" si="8"/>
        <v>綾町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41606.96057757271</v>
      </c>
      <c r="BZ37" s="42"/>
      <c r="CA37" s="38" t="str">
        <f t="shared" si="9"/>
        <v>45383</v>
      </c>
      <c r="CB37" s="38" t="str">
        <f t="shared" si="10"/>
        <v>綾町</v>
      </c>
      <c r="CC37" s="260">
        <f t="shared" si="11"/>
        <v>5.961391979055012E-2</v>
      </c>
      <c r="CD37" s="260">
        <f t="shared" si="16"/>
        <v>0.21414635821302264</v>
      </c>
      <c r="CE37" s="260">
        <f t="shared" si="17"/>
        <v>0</v>
      </c>
      <c r="CF37" s="260">
        <f t="shared" si="18"/>
        <v>8.1024865868649099E-2</v>
      </c>
      <c r="CG37" s="260">
        <f t="shared" si="19"/>
        <v>0</v>
      </c>
      <c r="CH37" s="260">
        <f t="shared" si="20"/>
        <v>0</v>
      </c>
      <c r="CI37" s="260">
        <f t="shared" si="12"/>
        <v>0.35478514387222182</v>
      </c>
      <c r="CK37" s="20" t="str">
        <f t="shared" si="13"/>
        <v>45383</v>
      </c>
      <c r="CL37" s="20" t="str">
        <f t="shared" si="14"/>
        <v>綾町</v>
      </c>
      <c r="CM37" s="20">
        <f>VLOOKUP($CK37&amp;"_"&amp;$AZ$7,データシート1!$A:$BS,MATCH("ca_太陽光発電（10kW未満）",データシート1!$A$1:$BS$1,0),0)</f>
        <v>421</v>
      </c>
      <c r="CN37" s="20">
        <f>VLOOKUP($CK37&amp;"_"&amp;$AZ$5,データシート1!$A:$BS,MATCH("ab_家庭",データシート1!$A$1:$BS$1,0),0)</f>
        <v>3250</v>
      </c>
      <c r="CO37" s="260">
        <f t="shared" si="15"/>
        <v>0.12953846153846155</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34431</v>
      </c>
      <c r="AY38" s="20" t="str">
        <f>IF(IFERROR(比較地域マスタ!$Z31,"")=0,"",IFERROR(比較地域マスタ!$Z31,""))</f>
        <v>大崎上島町</v>
      </c>
      <c r="BC38" s="960" t="str">
        <f t="shared" si="0"/>
        <v>34431</v>
      </c>
      <c r="BD38" s="123" t="str">
        <f t="shared" si="2"/>
        <v>大崎上島町</v>
      </c>
      <c r="BE38" s="40">
        <f>VLOOKUP($BC38&amp;"_"&amp;$AZ$7,データシート1!$A:$BS,MATCH("cb_"&amp;BE$12,データシート1!$A$1:$BS$1,0),0)</f>
        <v>437.42</v>
      </c>
      <c r="BF38" s="40">
        <f>VLOOKUP($BC38&amp;"_"&amp;$AZ$7,データシート1!$A:$BS,MATCH("cb_"&amp;BF$12,データシート1!$A$1:$BS$1,0),0)</f>
        <v>11215.500000000002</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11652.920000000002</v>
      </c>
      <c r="BL38" s="42"/>
      <c r="BM38" s="960" t="str">
        <f t="shared" si="4"/>
        <v>34431</v>
      </c>
      <c r="BN38" s="123" t="str">
        <f t="shared" si="5"/>
        <v>大崎上島町</v>
      </c>
      <c r="BO38" s="40">
        <f>BE38*VLOOKUP(BO$12,別紙!$B$4:$E$10,MATCH("設備利用率",別紙!$B$4:$E$4,0),0)/100*8760/10^3</f>
        <v>524.95649040000001</v>
      </c>
      <c r="BP38" s="40">
        <f>BF38*VLOOKUP(BP$12,別紙!$B$4:$E$10,MATCH("設備利用率",別紙!$B$4:$E$4,0),0)/100*8760/10^3</f>
        <v>14835.414780000001</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15360.371270400001</v>
      </c>
      <c r="BV38" s="42"/>
      <c r="BW38" s="38" t="str">
        <f t="shared" si="7"/>
        <v>34431</v>
      </c>
      <c r="BX38" s="38" t="str">
        <f t="shared" si="8"/>
        <v>大崎上島町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129671.96314949717</v>
      </c>
      <c r="BZ38" s="42"/>
      <c r="CA38" s="38" t="str">
        <f t="shared" si="9"/>
        <v>34431</v>
      </c>
      <c r="CB38" s="38" t="str">
        <f t="shared" si="10"/>
        <v>大崎上島町</v>
      </c>
      <c r="CC38" s="260">
        <f t="shared" si="11"/>
        <v>4.0483422757684661E-3</v>
      </c>
      <c r="CD38" s="260">
        <f t="shared" si="16"/>
        <v>0.114407265993933</v>
      </c>
      <c r="CE38" s="260">
        <f t="shared" si="17"/>
        <v>0</v>
      </c>
      <c r="CF38" s="260">
        <f t="shared" si="18"/>
        <v>0</v>
      </c>
      <c r="CG38" s="260">
        <f t="shared" si="19"/>
        <v>0</v>
      </c>
      <c r="CH38" s="260">
        <f t="shared" si="20"/>
        <v>0</v>
      </c>
      <c r="CI38" s="260">
        <f t="shared" si="12"/>
        <v>0.11845560826970147</v>
      </c>
      <c r="CK38" s="20" t="str">
        <f t="shared" si="13"/>
        <v>34431</v>
      </c>
      <c r="CL38" s="20" t="str">
        <f t="shared" si="14"/>
        <v>大崎上島町</v>
      </c>
      <c r="CM38" s="20">
        <f>VLOOKUP($CK38&amp;"_"&amp;$AZ$7,データシート1!$A:$BS,MATCH("ca_太陽光発電（10kW未満）",データシート1!$A$1:$BS$1,0),0)</f>
        <v>89</v>
      </c>
      <c r="CN38" s="20">
        <f>VLOOKUP($CK38&amp;"_"&amp;$AZ$5,データシート1!$A:$BS,MATCH("ab_家庭",データシート1!$A$1:$BS$1,0),0)</f>
        <v>4193</v>
      </c>
      <c r="CO38" s="260">
        <f t="shared" si="15"/>
        <v>2.1225852611495351E-2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03402</v>
      </c>
      <c r="AY39" s="20" t="str">
        <f>IF(IFERROR(比較地域マスタ!$Z32,"")=0,"",IFERROR(比較地域マスタ!$Z32,""))</f>
        <v>平泉町</v>
      </c>
      <c r="BC39" s="960" t="str">
        <f t="shared" si="0"/>
        <v>03402</v>
      </c>
      <c r="BD39" s="123" t="str">
        <f t="shared" si="2"/>
        <v>平泉町</v>
      </c>
      <c r="BE39" s="40">
        <f>VLOOKUP($BC39&amp;"_"&amp;$AZ$7,データシート1!$A:$BS,MATCH("cb_"&amp;BE$12,データシート1!$A$1:$BS$1,0),0)</f>
        <v>831.49999999999989</v>
      </c>
      <c r="BF39" s="40">
        <f>VLOOKUP($BC39&amp;"_"&amp;$AZ$7,データシート1!$A:$BS,MATCH("cb_"&amp;BF$12,データシート1!$A$1:$BS$1,0),0)</f>
        <v>12165.9</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12997.4</v>
      </c>
      <c r="BL39" s="42"/>
      <c r="BM39" s="960" t="str">
        <f t="shared" si="4"/>
        <v>03402</v>
      </c>
      <c r="BN39" s="123" t="str">
        <f t="shared" si="5"/>
        <v>平泉町</v>
      </c>
      <c r="BO39" s="40">
        <f>BE39*VLOOKUP(BO$12,別紙!$B$4:$E$10,MATCH("設備利用率",別紙!$B$4:$E$4,0),0)/100*8760/10^3</f>
        <v>997.89977999999985</v>
      </c>
      <c r="BP39" s="40">
        <f>BF39*VLOOKUP(BP$12,別紙!$B$4:$E$10,MATCH("設備利用率",別紙!$B$4:$E$4,0),0)/100*8760/10^3</f>
        <v>16092.565884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17090.465663999999</v>
      </c>
      <c r="BV39" s="42"/>
      <c r="BW39" s="38" t="str">
        <f t="shared" si="7"/>
        <v>03402</v>
      </c>
      <c r="BX39" s="38" t="str">
        <f t="shared" si="8"/>
        <v>平泉町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41325.643631560328</v>
      </c>
      <c r="BZ39" s="42"/>
      <c r="CA39" s="38" t="str">
        <f t="shared" si="9"/>
        <v>03402</v>
      </c>
      <c r="CB39" s="38" t="str">
        <f t="shared" si="10"/>
        <v>平泉町</v>
      </c>
      <c r="CC39" s="260">
        <f t="shared" si="11"/>
        <v>2.4147228991683638E-2</v>
      </c>
      <c r="CD39" s="260">
        <f t="shared" si="16"/>
        <v>0.38940871744124833</v>
      </c>
      <c r="CE39" s="260">
        <f t="shared" si="17"/>
        <v>0</v>
      </c>
      <c r="CF39" s="260">
        <f t="shared" si="18"/>
        <v>0</v>
      </c>
      <c r="CG39" s="260">
        <f t="shared" si="19"/>
        <v>0</v>
      </c>
      <c r="CH39" s="260">
        <f t="shared" si="20"/>
        <v>0</v>
      </c>
      <c r="CI39" s="260">
        <f t="shared" si="12"/>
        <v>0.41355594643293198</v>
      </c>
      <c r="CK39" s="20" t="str">
        <f t="shared" si="13"/>
        <v>03402</v>
      </c>
      <c r="CL39" s="20" t="str">
        <f t="shared" si="14"/>
        <v>平泉町</v>
      </c>
      <c r="CM39" s="20">
        <f>VLOOKUP($CK39&amp;"_"&amp;$AZ$7,データシート1!$A:$BS,MATCH("ca_太陽光発電（10kW未満）",データシート1!$A$1:$BS$1,0),0)</f>
        <v>178</v>
      </c>
      <c r="CN39" s="20">
        <f>VLOOKUP($CK39&amp;"_"&amp;$AZ$5,データシート1!$A:$BS,MATCH("ab_家庭",データシート1!$A$1:$BS$1,0),0)</f>
        <v>2620</v>
      </c>
      <c r="CO39" s="260">
        <f t="shared" si="15"/>
        <v>6.793893129770992E-2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26343</v>
      </c>
      <c r="AY40" s="20" t="str">
        <f>IF(IFERROR(比較地域マスタ!$Z33,"")=0,"",IFERROR(比較地域マスタ!$Z33,""))</f>
        <v>井手町</v>
      </c>
      <c r="BC40" s="960" t="str">
        <f t="shared" si="0"/>
        <v>26343</v>
      </c>
      <c r="BD40" s="123" t="str">
        <f t="shared" si="2"/>
        <v>井手町</v>
      </c>
      <c r="BE40" s="40">
        <f>VLOOKUP($BC40&amp;"_"&amp;$AZ$7,データシート1!$A:$BS,MATCH("cb_"&amp;BE$12,データシート1!$A$1:$BS$1,0),0)</f>
        <v>894.8</v>
      </c>
      <c r="BF40" s="40">
        <f>VLOOKUP($BC40&amp;"_"&amp;$AZ$7,データシート1!$A:$BS,MATCH("cb_"&amp;BF$12,データシート1!$A$1:$BS$1,0),0)</f>
        <v>2902.2</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3797</v>
      </c>
      <c r="BL40" s="42"/>
      <c r="BM40" s="960" t="str">
        <f t="shared" si="4"/>
        <v>26343</v>
      </c>
      <c r="BN40" s="123" t="str">
        <f t="shared" si="5"/>
        <v>井手町</v>
      </c>
      <c r="BO40" s="40">
        <f>BE40*VLOOKUP(BO$12,別紙!$B$4:$E$10,MATCH("設備利用率",別紙!$B$4:$E$4,0),0)/100*8760/10^3</f>
        <v>1073.8673759999999</v>
      </c>
      <c r="BP40" s="40">
        <f>BF40*VLOOKUP(BP$12,別紙!$B$4:$E$10,MATCH("設備利用率",別紙!$B$4:$E$4,0),0)/100*8760/10^3</f>
        <v>3838.9140719999991</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4912.7814479999988</v>
      </c>
      <c r="BV40" s="42"/>
      <c r="BW40" s="38" t="str">
        <f t="shared" si="7"/>
        <v>26343</v>
      </c>
      <c r="BX40" s="38" t="str">
        <f t="shared" si="8"/>
        <v>井手町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43607.709826831066</v>
      </c>
      <c r="BZ40" s="42"/>
      <c r="CA40" s="38" t="str">
        <f t="shared" si="9"/>
        <v>26343</v>
      </c>
      <c r="CB40" s="38" t="str">
        <f t="shared" si="10"/>
        <v>井手町</v>
      </c>
      <c r="CC40" s="260">
        <f t="shared" si="11"/>
        <v>2.4625631115791091E-2</v>
      </c>
      <c r="CD40" s="260">
        <f t="shared" si="16"/>
        <v>8.8032920950092686E-2</v>
      </c>
      <c r="CE40" s="260">
        <f t="shared" si="17"/>
        <v>0</v>
      </c>
      <c r="CF40" s="260">
        <f t="shared" si="18"/>
        <v>0</v>
      </c>
      <c r="CG40" s="260">
        <f t="shared" si="19"/>
        <v>0</v>
      </c>
      <c r="CH40" s="260">
        <f t="shared" si="20"/>
        <v>0</v>
      </c>
      <c r="CI40" s="260">
        <f t="shared" si="12"/>
        <v>0.11265855206588377</v>
      </c>
      <c r="CK40" s="20" t="str">
        <f t="shared" si="13"/>
        <v>26343</v>
      </c>
      <c r="CL40" s="20" t="str">
        <f t="shared" si="14"/>
        <v>井手町</v>
      </c>
      <c r="CM40" s="20">
        <f>VLOOKUP($CK40&amp;"_"&amp;$AZ$7,データシート1!$A:$BS,MATCH("ca_太陽光発電（10kW未満）",データシート1!$A$1:$BS$1,0),0)</f>
        <v>200</v>
      </c>
      <c r="CN40" s="20">
        <f>VLOOKUP($CK40&amp;"_"&amp;$AZ$5,データシート1!$A:$BS,MATCH("ab_家庭",データシート1!$A$1:$BS$1,0),0)</f>
        <v>3451</v>
      </c>
      <c r="CO40" s="260">
        <f t="shared" si="15"/>
        <v>5.7954216169226309E-2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10448</v>
      </c>
      <c r="AY41" s="20" t="str">
        <f>IF(IFERROR(比較地域マスタ!$Z34,"")=0,"",IFERROR(比較地域マスタ!$Z34,""))</f>
        <v>昭和村</v>
      </c>
      <c r="BC41" s="960" t="str">
        <f t="shared" si="0"/>
        <v>10448</v>
      </c>
      <c r="BD41" s="123" t="str">
        <f t="shared" si="2"/>
        <v>昭和村</v>
      </c>
      <c r="BE41" s="40">
        <f>VLOOKUP($BC41&amp;"_"&amp;$AZ$7,データシート1!$A:$BS,MATCH("cb_"&amp;BE$12,データシート1!$A$1:$BS$1,0),0)</f>
        <v>1042.4999999999995</v>
      </c>
      <c r="BF41" s="40">
        <f>VLOOKUP($BC41&amp;"_"&amp;$AZ$7,データシート1!$A:$BS,MATCH("cb_"&amp;BF$12,データシート1!$A$1:$BS$1,0),0)</f>
        <v>52303.799999999981</v>
      </c>
      <c r="BG41" s="40">
        <f>VLOOKUP($BC41&amp;"_"&amp;$AZ$7,データシート1!$A:$BS,MATCH("cb_"&amp;BG$12,データシート1!$A$1:$BS$1,0),0)</f>
        <v>0</v>
      </c>
      <c r="BH41" s="40">
        <f>VLOOKUP($BC41&amp;"_"&amp;$AZ$7,データシート1!$A:$BS,MATCH("cb_"&amp;BH$12,データシート1!$A$1:$BS$1,0),0)</f>
        <v>840</v>
      </c>
      <c r="BI41" s="40">
        <f>VLOOKUP($BC41&amp;"_"&amp;$AZ$7,データシート1!$A:$BS,MATCH("cb_"&amp;BI$12,データシート1!$A$1:$BS$1,0),0)</f>
        <v>0</v>
      </c>
      <c r="BJ41" s="40">
        <f>VLOOKUP($BC41&amp;"_"&amp;$AZ$7,データシート1!$A:$BS,MATCH("cb_"&amp;BJ$12,データシート1!$A$1:$BS$1,0),0)</f>
        <v>250</v>
      </c>
      <c r="BK41" s="40">
        <f t="shared" si="3"/>
        <v>54436.299999999981</v>
      </c>
      <c r="BL41" s="42"/>
      <c r="BM41" s="960" t="str">
        <f t="shared" si="4"/>
        <v>10448</v>
      </c>
      <c r="BN41" s="123" t="str">
        <f t="shared" si="5"/>
        <v>昭和村</v>
      </c>
      <c r="BO41" s="40">
        <f>BE41*VLOOKUP(BO$12,別紙!$B$4:$E$10,MATCH("設備利用率",別紙!$B$4:$E$4,0),0)/100*8760/10^3</f>
        <v>1251.1250999999993</v>
      </c>
      <c r="BP41" s="40">
        <f>BF41*VLOOKUP(BP$12,別紙!$B$4:$E$10,MATCH("設備利用率",別紙!$B$4:$E$4,0),0)/100*8760/10^3</f>
        <v>69185.374487999972</v>
      </c>
      <c r="BQ41" s="40">
        <f>BG41*VLOOKUP(BQ$12,別紙!$B$4:$E$10,MATCH("設備利用率",別紙!$B$4:$E$4,0),0)/100*8760/10^3</f>
        <v>0</v>
      </c>
      <c r="BR41" s="40">
        <f>BH41*VLOOKUP(BR$12,別紙!$B$4:$E$10,MATCH("設備利用率",別紙!$B$4:$E$4,0),0)/100*8760/10^3</f>
        <v>4415.04</v>
      </c>
      <c r="BS41" s="40">
        <f>BI41*VLOOKUP(BS$12,別紙!$B$4:$E$10,MATCH("設備利用率",別紙!$B$4:$E$4,0),0)/100*8760/10^3</f>
        <v>0</v>
      </c>
      <c r="BT41" s="40">
        <f>BJ41*VLOOKUP(BT$12,別紙!$B$4:$E$10,MATCH("設備利用率",別紙!$B$4:$E$4,0),0)/100*8760/10^3</f>
        <v>1752</v>
      </c>
      <c r="BU41" s="40">
        <f t="shared" si="6"/>
        <v>76603.539587999971</v>
      </c>
      <c r="BV41" s="42"/>
      <c r="BW41" s="38" t="str">
        <f t="shared" si="7"/>
        <v>10448</v>
      </c>
      <c r="BX41" s="38" t="str">
        <f t="shared" si="8"/>
        <v>昭和村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59831.495238125935</v>
      </c>
      <c r="BZ41" s="42"/>
      <c r="CA41" s="38" t="str">
        <f t="shared" si="9"/>
        <v>10448</v>
      </c>
      <c r="CB41" s="38" t="str">
        <f t="shared" si="10"/>
        <v>昭和村</v>
      </c>
      <c r="CC41" s="260">
        <f t="shared" si="11"/>
        <v>2.0910811187662831E-2</v>
      </c>
      <c r="CD41" s="260">
        <f t="shared" si="16"/>
        <v>1.156337046444287</v>
      </c>
      <c r="CE41" s="260">
        <f t="shared" si="17"/>
        <v>0</v>
      </c>
      <c r="CF41" s="260">
        <f t="shared" si="18"/>
        <v>7.3791236244863889E-2</v>
      </c>
      <c r="CG41" s="260">
        <f t="shared" si="19"/>
        <v>0</v>
      </c>
      <c r="CH41" s="260">
        <f t="shared" si="20"/>
        <v>2.9282236605104719E-2</v>
      </c>
      <c r="CI41" s="260">
        <f t="shared" si="12"/>
        <v>1.2803213304819185</v>
      </c>
      <c r="CK41" s="20" t="str">
        <f t="shared" si="13"/>
        <v>10448</v>
      </c>
      <c r="CL41" s="20" t="str">
        <f t="shared" si="14"/>
        <v>昭和村</v>
      </c>
      <c r="CM41" s="20">
        <f>VLOOKUP($CK41&amp;"_"&amp;$AZ$7,データシート1!$A:$BS,MATCH("ca_太陽光発電（10kW未満）",データシート1!$A$1:$BS$1,0),0)</f>
        <v>183</v>
      </c>
      <c r="CN41" s="20">
        <f>VLOOKUP($CK41&amp;"_"&amp;$AZ$5,データシート1!$A:$BS,MATCH("ab_家庭",データシート1!$A$1:$BS$1,0),0)</f>
        <v>2718</v>
      </c>
      <c r="CO41" s="260">
        <f t="shared" si="15"/>
        <v>6.7328918322295803E-2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01456</v>
      </c>
      <c r="AY72" s="20" t="str">
        <f>IF(IFERROR(比較地域マスタ!$AE7,"")=0,"",IFERROR(比較地域マスタ!$AE7,""))</f>
        <v>愛別町</v>
      </c>
      <c r="AZ72" s="18"/>
      <c r="BA72" s="24">
        <v>1</v>
      </c>
      <c r="BB72" s="24">
        <v>1</v>
      </c>
      <c r="BC72" s="20" t="str">
        <f>AX72</f>
        <v>01456</v>
      </c>
      <c r="BD72" s="20" t="str">
        <f>AY72</f>
        <v>愛別町</v>
      </c>
      <c r="BE72" s="953">
        <f>VLOOKUP(BC72&amp;"_令和4年度",データシート3!A:AB,MATCH("ea_"&amp;"太陽光（建物系）"&amp;"_年間発電",データシート3!$A$1:$AB$1,0),0)/10^3+VLOOKUP(BC72&amp;"_令和4年度",データシート3!A:AB,MATCH("ea_"&amp;"太陽光（土地系）"&amp;"_年間発電",データシート3!$A$1:$AB$1,0),0)/10^3</f>
        <v>412389.22100000002</v>
      </c>
      <c r="BF72" s="953">
        <f>VLOOKUP(BC72&amp;"_令和4年度",データシート3!A:AB,MATCH("ea_"&amp;"風力（陸上）"&amp;"_年間発電",データシート3!$A$1:$AB$1,0),0)/10^3</f>
        <v>1433754.4790000001</v>
      </c>
      <c r="BG72" s="953">
        <f>VLOOKUP(BC72&amp;"_令和4年度",データシート3!A:AB,MATCH("ea_"&amp;"中小水（河川）"&amp;"_年間発電",データシート3!$A$1:$AB$1,0),0)/10^3+VLOOKUP(BC72&amp;"_令和4年度",データシート3!A:AB,MATCH("ea_"&amp;"中小水（農業用水路）"&amp;"_年間発電",データシート3!$A$1:$AB$1,0),0)/10^3</f>
        <v>23115.940999999999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1869259.6410000003</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13191.357070317557</v>
      </c>
      <c r="BK72" s="953">
        <f t="shared" ref="BK72:BK103" si="21">BI72-BJ72</f>
        <v>1856068.2839296828</v>
      </c>
      <c r="BL72" s="953">
        <f t="shared" ref="BL72:BL103" si="22">IF(BK72&gt;0,0,BK72)</f>
        <v>0</v>
      </c>
      <c r="BM72" s="953">
        <f t="shared" ref="BM72:BM103" si="23">IF(BK72&gt;0,BK72,0)</f>
        <v>1856068.2839296828</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01204</v>
      </c>
      <c r="AY73" s="20" t="str">
        <f>IF(IFERROR(比較地域マスタ!$AE8,"")=0,"",IFERROR(比較地域マスタ!$AE8,""))</f>
        <v>旭川市</v>
      </c>
      <c r="AZ73" s="18"/>
      <c r="BA73" s="24">
        <v>2</v>
      </c>
      <c r="BB73" s="24">
        <v>1</v>
      </c>
      <c r="BC73" s="20" t="str">
        <f t="shared" ref="BC73:BC136" si="24">AX73</f>
        <v>01204</v>
      </c>
      <c r="BD73" s="20" t="str">
        <f t="shared" ref="BD73:BD136" si="25">AY73</f>
        <v>旭川市</v>
      </c>
      <c r="BE73" s="953">
        <f>VLOOKUP(BC73&amp;"_令和4年度",データシート3!A:AB,MATCH("ea_"&amp;"太陽光（建物系）"&amp;"_年間発電",データシート3!$A$1:$AB$1,0),0)/10^3+VLOOKUP(BC73&amp;"_令和4年度",データシート3!A:AB,MATCH("ea_"&amp;"太陽光（土地系）"&amp;"_年間発電",データシート3!$A$1:$AB$1,0),0)/10^3</f>
        <v>5592255.2870000005</v>
      </c>
      <c r="BF73" s="953">
        <f>VLOOKUP(BC73&amp;"_令和4年度",データシート3!A:AB,MATCH("ea_"&amp;"風力（陸上）"&amp;"_年間発電",データシート3!$A$1:$AB$1,0),0)/10^3</f>
        <v>4621669.1550000012</v>
      </c>
      <c r="BG73" s="953">
        <f>VLOOKUP(BC73&amp;"_令和4年度",データシート3!A:AB,MATCH("ea_"&amp;"中小水（河川）"&amp;"_年間発電",データシート3!$A$1:$AB$1,0),0)/10^3+VLOOKUP(BC73&amp;"_令和4年度",データシート3!A:AB,MATCH("ea_"&amp;"中小水（農業用水路）"&amp;"_年間発電",データシート3!$A$1:$AB$1,0),0)/10^3</f>
        <v>27268.401000000002</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20.849</v>
      </c>
      <c r="BI73" s="953">
        <f t="shared" ref="BI73:BI136" si="26">SUM(BE73:BH73)</f>
        <v>10241213.692000002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1719297.9106094134</v>
      </c>
      <c r="BK73" s="953">
        <f t="shared" si="21"/>
        <v>8521915.7813905887</v>
      </c>
      <c r="BL73" s="953">
        <f t="shared" si="22"/>
        <v>0</v>
      </c>
      <c r="BM73" s="953">
        <f t="shared" si="23"/>
        <v>8521915.7813905887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01514</v>
      </c>
      <c r="AY74" s="20" t="str">
        <f>IF(IFERROR(比較地域マスタ!$AE9,"")=0,"",IFERROR(比較地域マスタ!$AE9,""))</f>
        <v>枝幸町</v>
      </c>
      <c r="AZ74" s="18"/>
      <c r="BA74" s="24">
        <v>3</v>
      </c>
      <c r="BB74" s="24">
        <v>1</v>
      </c>
      <c r="BC74" s="20" t="str">
        <f t="shared" si="24"/>
        <v>01514</v>
      </c>
      <c r="BD74" s="20" t="str">
        <f t="shared" si="25"/>
        <v>枝幸町</v>
      </c>
      <c r="BE74" s="953">
        <f>VLOOKUP(BC74&amp;"_令和4年度",データシート3!A:AB,MATCH("ea_"&amp;"太陽光（建物系）"&amp;"_年間発電",データシート3!$A$1:$AB$1,0),0)/10^3+VLOOKUP(BC74&amp;"_令和4年度",データシート3!A:AB,MATCH("ea_"&amp;"太陽光（土地系）"&amp;"_年間発電",データシート3!$A$1:$AB$1,0),0)/10^3</f>
        <v>3792070.412</v>
      </c>
      <c r="BF74" s="953">
        <f>VLOOKUP(BC74&amp;"_令和4年度",データシート3!A:AB,MATCH("ea_"&amp;"風力（陸上）"&amp;"_年間発電",データシート3!$A$1:$AB$1,0),0)/10^3</f>
        <v>22179261.022</v>
      </c>
      <c r="BG74" s="953">
        <f>VLOOKUP(BC74&amp;"_令和4年度",データシート3!A:AB,MATCH("ea_"&amp;"中小水（河川）"&amp;"_年間発電",データシート3!$A$1:$AB$1,0),0)/10^3+VLOOKUP(BC74&amp;"_令和4年度",データシート3!A:AB,MATCH("ea_"&amp;"中小水（農業用水路）"&amp;"_年間発電",データシート3!$A$1:$AB$1,0),0)/10^3</f>
        <v>5639.3360000000002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385.58</v>
      </c>
      <c r="BI74" s="953">
        <f t="shared" si="26"/>
        <v>25977356.349999998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49144.730908241239</v>
      </c>
      <c r="BK74" s="953">
        <f t="shared" si="21"/>
        <v>25928211.619091757</v>
      </c>
      <c r="BL74" s="953">
        <f t="shared" si="22"/>
        <v>0</v>
      </c>
      <c r="BM74" s="953">
        <f t="shared" si="23"/>
        <v>25928211.619091757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01486</v>
      </c>
      <c r="AY75" s="20" t="str">
        <f>IF(IFERROR(比較地域マスタ!$AE10,"")=0,"",IFERROR(比較地域マスタ!$AE10,""))</f>
        <v>遠別町</v>
      </c>
      <c r="AZ75" s="18"/>
      <c r="BA75" s="24">
        <v>4</v>
      </c>
      <c r="BB75" s="24">
        <v>1</v>
      </c>
      <c r="BC75" s="20" t="str">
        <f t="shared" si="24"/>
        <v>01486</v>
      </c>
      <c r="BD75" s="20" t="str">
        <f t="shared" si="25"/>
        <v>遠別町</v>
      </c>
      <c r="BE75" s="953">
        <f>VLOOKUP(BC75&amp;"_令和4年度",データシート3!A:AB,MATCH("ea_"&amp;"太陽光（建物系）"&amp;"_年間発電",データシート3!$A$1:$AB$1,0),0)/10^3+VLOOKUP(BC75&amp;"_令和4年度",データシート3!A:AB,MATCH("ea_"&amp;"太陽光（土地系）"&amp;"_年間発電",データシート3!$A$1:$AB$1,0),0)/10^3</f>
        <v>1290248.1130000001</v>
      </c>
      <c r="BF75" s="953">
        <f>VLOOKUP(BC75&amp;"_令和4年度",データシート3!A:AB,MATCH("ea_"&amp;"風力（陸上）"&amp;"_年間発電",データシート3!$A$1:$AB$1,0),0)/10^3</f>
        <v>8898521.193</v>
      </c>
      <c r="BG75" s="953">
        <f>VLOOKUP(BC75&amp;"_令和4年度",データシート3!A:AB,MATCH("ea_"&amp;"中小水（河川）"&amp;"_年間発電",データシート3!$A$1:$AB$1,0),0)/10^3+VLOOKUP(BC75&amp;"_令和4年度",データシート3!A:AB,MATCH("ea_"&amp;"中小水（農業用水路）"&amp;"_年間発電",データシート3!$A$1:$AB$1,0),0)/10^3</f>
        <v>1094.0530000000003</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4373.0969999999998</v>
      </c>
      <c r="BI75" s="953">
        <f t="shared" si="26"/>
        <v>10194236.455999998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12360.522913640323</v>
      </c>
      <c r="BK75" s="953">
        <f t="shared" si="21"/>
        <v>10181875.933086358</v>
      </c>
      <c r="BL75" s="953">
        <f t="shared" si="22"/>
        <v>0</v>
      </c>
      <c r="BM75" s="953">
        <f t="shared" si="23"/>
        <v>10181875.933086358</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01470</v>
      </c>
      <c r="AY76" s="20" t="str">
        <f>IF(IFERROR(比較地域マスタ!$AE11,"")=0,"",IFERROR(比較地域マスタ!$AE11,""))</f>
        <v>音威子府村</v>
      </c>
      <c r="AZ76" s="18"/>
      <c r="BA76" s="24">
        <v>5</v>
      </c>
      <c r="BB76" s="24">
        <v>1</v>
      </c>
      <c r="BC76" s="20" t="str">
        <f t="shared" si="24"/>
        <v>01470</v>
      </c>
      <c r="BD76" s="20" t="str">
        <f t="shared" si="25"/>
        <v>音威子府村</v>
      </c>
      <c r="BE76" s="953">
        <f>VLOOKUP(BC76&amp;"_令和4年度",データシート3!A:AB,MATCH("ea_"&amp;"太陽光（建物系）"&amp;"_年間発電",データシート3!$A$1:$AB$1,0),0)/10^3+VLOOKUP(BC76&amp;"_令和4年度",データシート3!A:AB,MATCH("ea_"&amp;"太陽光（土地系）"&amp;"_年間発電",データシート3!$A$1:$AB$1,0),0)/10^3</f>
        <v>410397.17300000001</v>
      </c>
      <c r="BF76" s="953">
        <f>VLOOKUP(BC76&amp;"_令和4年度",データシート3!A:AB,MATCH("ea_"&amp;"風力（陸上）"&amp;"_年間発電",データシート3!$A$1:$AB$1,0),0)/10^3</f>
        <v>3771317.8590000002</v>
      </c>
      <c r="BG76" s="953">
        <f>VLOOKUP(BC76&amp;"_令和4年度",データシート3!A:AB,MATCH("ea_"&amp;"中小水（河川）"&amp;"_年間発電",データシート3!$A$1:$AB$1,0),0)/10^3+VLOOKUP(BC76&amp;"_令和4年度",データシート3!A:AB,MATCH("ea_"&amp;"中小水（農業用水路）"&amp;"_年間発電",データシート3!$A$1:$AB$1,0),0)/10^3</f>
        <v>12379.156000000001</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4194094.1880000001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3768.964490348556</v>
      </c>
      <c r="BK76" s="953">
        <f t="shared" si="21"/>
        <v>4190325.2235096516</v>
      </c>
      <c r="BL76" s="953">
        <f t="shared" si="22"/>
        <v>0</v>
      </c>
      <c r="BM76" s="953">
        <f t="shared" si="23"/>
        <v>4190325.2235096516</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01482</v>
      </c>
      <c r="AY77" s="20" t="str">
        <f>IF(IFERROR(比較地域マスタ!$AE12,"")=0,"",IFERROR(比較地域マスタ!$AE12,""))</f>
        <v>小平町</v>
      </c>
      <c r="AZ77" s="18"/>
      <c r="BA77" s="24">
        <v>6</v>
      </c>
      <c r="BB77" s="24">
        <v>1</v>
      </c>
      <c r="BC77" s="20" t="str">
        <f t="shared" si="24"/>
        <v>01482</v>
      </c>
      <c r="BD77" s="20" t="str">
        <f t="shared" si="25"/>
        <v>小平町</v>
      </c>
      <c r="BE77" s="953">
        <f>VLOOKUP(BC77&amp;"_令和4年度",データシート3!A:AB,MATCH("ea_"&amp;"太陽光（建物系）"&amp;"_年間発電",データシート3!$A$1:$AB$1,0),0)/10^3+VLOOKUP(BC77&amp;"_令和4年度",データシート3!A:AB,MATCH("ea_"&amp;"太陽光（土地系）"&amp;"_年間発電",データシート3!$A$1:$AB$1,0),0)/10^3</f>
        <v>707470.83100000001</v>
      </c>
      <c r="BF77" s="953">
        <f>VLOOKUP(BC77&amp;"_令和4年度",データシート3!A:AB,MATCH("ea_"&amp;"風力（陸上）"&amp;"_年間発電",データシート3!$A$1:$AB$1,0),0)/10^3</f>
        <v>4942290.1380000003</v>
      </c>
      <c r="BG77" s="953">
        <f>VLOOKUP(BC77&amp;"_令和4年度",データシート3!A:AB,MATCH("ea_"&amp;"中小水（河川）"&amp;"_年間発電",データシート3!$A$1:$AB$1,0),0)/10^3+VLOOKUP(BC77&amp;"_令和4年度",データシート3!A:AB,MATCH("ea_"&amp;"中小水（農業用水路）"&amp;"_年間発電",データシート3!$A$1:$AB$1,0),0)/10^3</f>
        <v>555.98</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1806.732</v>
      </c>
      <c r="BI77" s="953">
        <f t="shared" si="26"/>
        <v>5652123.6810000008</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13722.153415836332</v>
      </c>
      <c r="BK77" s="953">
        <f t="shared" si="21"/>
        <v>5638401.5275841644</v>
      </c>
      <c r="BL77" s="953">
        <f t="shared" si="22"/>
        <v>0</v>
      </c>
      <c r="BM77" s="953">
        <f t="shared" si="23"/>
        <v>5638401.5275841644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01457</v>
      </c>
      <c r="AY78" s="20" t="str">
        <f>IF(IFERROR(比較地域マスタ!$AE13,"")=0,"",IFERROR(比較地域マスタ!$AE13,""))</f>
        <v>上川町</v>
      </c>
      <c r="AZ78" s="18"/>
      <c r="BA78" s="24">
        <v>7</v>
      </c>
      <c r="BB78" s="24">
        <v>1</v>
      </c>
      <c r="BC78" s="20" t="str">
        <f t="shared" si="24"/>
        <v>01457</v>
      </c>
      <c r="BD78" s="20" t="str">
        <f t="shared" si="25"/>
        <v>上川町</v>
      </c>
      <c r="BE78" s="953">
        <f>VLOOKUP(BC78&amp;"_令和4年度",データシート3!A:AB,MATCH("ea_"&amp;"太陽光（建物系）"&amp;"_年間発電",データシート3!$A$1:$AB$1,0),0)/10^3+VLOOKUP(BC78&amp;"_令和4年度",データシート3!A:AB,MATCH("ea_"&amp;"太陽光（土地系）"&amp;"_年間発電",データシート3!$A$1:$AB$1,0),0)/10^3</f>
        <v>730133.36100000003</v>
      </c>
      <c r="BF78" s="953">
        <f>VLOOKUP(BC78&amp;"_令和4年度",データシート3!A:AB,MATCH("ea_"&amp;"風力（陸上）"&amp;"_年間発電",データシート3!$A$1:$AB$1,0),0)/10^3</f>
        <v>6879887.7149999999</v>
      </c>
      <c r="BG78" s="953">
        <f>VLOOKUP(BC78&amp;"_令和4年度",データシート3!A:AB,MATCH("ea_"&amp;"中小水（河川）"&amp;"_年間発電",データシート3!$A$1:$AB$1,0),0)/10^3+VLOOKUP(BC78&amp;"_令和4年度",データシート3!A:AB,MATCH("ea_"&amp;"中小水（農業用水路）"&amp;"_年間発電",データシート3!$A$1:$AB$1,0),0)/10^3</f>
        <v>202882.90700000004</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1640397.763</v>
      </c>
      <c r="BI78" s="953">
        <f t="shared" si="26"/>
        <v>9453301.7459999993</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18418.185261990468</v>
      </c>
      <c r="BK78" s="953">
        <f t="shared" si="21"/>
        <v>9434883.5607380085</v>
      </c>
      <c r="BL78" s="953">
        <f t="shared" si="22"/>
        <v>0</v>
      </c>
      <c r="BM78" s="953">
        <f t="shared" si="23"/>
        <v>9434883.5607380085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01460</v>
      </c>
      <c r="AY79" s="20" t="str">
        <f>IF(IFERROR(比較地域マスタ!$AE14,"")=0,"",IFERROR(比較地域マスタ!$AE14,""))</f>
        <v>上富良野町</v>
      </c>
      <c r="AZ79" s="18"/>
      <c r="BA79" s="24">
        <v>8</v>
      </c>
      <c r="BB79" s="24">
        <v>1</v>
      </c>
      <c r="BC79" s="20" t="str">
        <f t="shared" si="24"/>
        <v>01460</v>
      </c>
      <c r="BD79" s="20" t="str">
        <f t="shared" si="25"/>
        <v>上富良野町</v>
      </c>
      <c r="BE79" s="953">
        <f>VLOOKUP(BC79&amp;"_令和4年度",データシート3!A:AB,MATCH("ea_"&amp;"太陽光（建物系）"&amp;"_年間発電",データシート3!$A$1:$AB$1,0),0)/10^3+VLOOKUP(BC79&amp;"_令和4年度",データシート3!A:AB,MATCH("ea_"&amp;"太陽光（土地系）"&amp;"_年間発電",データシート3!$A$1:$AB$1,0),0)/10^3</f>
        <v>2566604.162</v>
      </c>
      <c r="BF79" s="953">
        <f>VLOOKUP(BC79&amp;"_令和4年度",データシート3!A:AB,MATCH("ea_"&amp;"風力（陸上）"&amp;"_年間発電",データシート3!$A$1:$AB$1,0),0)/10^3</f>
        <v>185429.372</v>
      </c>
      <c r="BG79" s="953">
        <f>VLOOKUP(BC79&amp;"_令和4年度",データシート3!A:AB,MATCH("ea_"&amp;"中小水（河川）"&amp;"_年間発電",データシート3!$A$1:$AB$1,0),0)/10^3+VLOOKUP(BC79&amp;"_令和4年度",データシート3!A:AB,MATCH("ea_"&amp;"中小水（農業用水路）"&amp;"_年間発電",データシート3!$A$1:$AB$1,0),0)/10^3</f>
        <v>40369.519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75112.653000000006</v>
      </c>
      <c r="BI79" s="953">
        <f t="shared" si="26"/>
        <v>2867515.7059999998</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53834.608199061768</v>
      </c>
      <c r="BK79" s="953">
        <f t="shared" si="21"/>
        <v>2813681.0978009379</v>
      </c>
      <c r="BL79" s="953">
        <f>IF(BK79&gt;0,0,BK79)</f>
        <v>0</v>
      </c>
      <c r="BM79" s="953">
        <f>IF(BK79&gt;0,BK79,0)</f>
        <v>2813681.0978009379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01465</v>
      </c>
      <c r="AY80" s="20" t="str">
        <f>IF(IFERROR(比較地域マスタ!$AE15,"")=0,"",IFERROR(比較地域マスタ!$AE15,""))</f>
        <v>剣淵町</v>
      </c>
      <c r="AZ80" s="18"/>
      <c r="BA80" s="24">
        <v>9</v>
      </c>
      <c r="BB80" s="24">
        <v>1</v>
      </c>
      <c r="BC80" s="20" t="str">
        <f t="shared" si="24"/>
        <v>01465</v>
      </c>
      <c r="BD80" s="20" t="str">
        <f t="shared" si="25"/>
        <v>剣淵町</v>
      </c>
      <c r="BE80" s="953">
        <f>VLOOKUP(BC80&amp;"_令和4年度",データシート3!A:AB,MATCH("ea_"&amp;"太陽光（建物系）"&amp;"_年間発電",データシート3!$A$1:$AB$1,0),0)/10^3+VLOOKUP(BC80&amp;"_令和4年度",データシート3!A:AB,MATCH("ea_"&amp;"太陽光（土地系）"&amp;"_年間発電",データシート3!$A$1:$AB$1,0),0)/10^3</f>
        <v>2359472.1330000004</v>
      </c>
      <c r="BF80" s="953">
        <f>VLOOKUP(BC80&amp;"_令和4年度",データシート3!A:AB,MATCH("ea_"&amp;"風力（陸上）"&amp;"_年間発電",データシート3!$A$1:$AB$1,0),0)/10^3</f>
        <v>735846.7</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3095318.8330000006</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12011.383938103028</v>
      </c>
      <c r="BK80" s="953">
        <f t="shared" si="21"/>
        <v>3083307.4490618976</v>
      </c>
      <c r="BL80" s="953">
        <f t="shared" si="22"/>
        <v>0</v>
      </c>
      <c r="BM80" s="953">
        <f t="shared" si="23"/>
        <v>3083307.4490618976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01511</v>
      </c>
      <c r="AY81" s="20" t="str">
        <f>IF(IFERROR(比較地域マスタ!$AE16,"")=0,"",IFERROR(比較地域マスタ!$AE16,""))</f>
        <v>猿払村</v>
      </c>
      <c r="AZ81" s="18"/>
      <c r="BA81" s="24">
        <v>10</v>
      </c>
      <c r="BB81" s="24">
        <v>1</v>
      </c>
      <c r="BC81" s="20" t="str">
        <f t="shared" si="24"/>
        <v>01511</v>
      </c>
      <c r="BD81" s="20" t="str">
        <f t="shared" si="25"/>
        <v>猿払村</v>
      </c>
      <c r="BE81" s="953">
        <f>VLOOKUP(BC81&amp;"_令和4年度",データシート3!A:AB,MATCH("ea_"&amp;"太陽光（建物系）"&amp;"_年間発電",データシート3!$A$1:$AB$1,0),0)/10^3+VLOOKUP(BC81&amp;"_令和4年度",データシート3!A:AB,MATCH("ea_"&amp;"太陽光（土地系）"&amp;"_年間発電",データシート3!$A$1:$AB$1,0),0)/10^3</f>
        <v>2182303.6399999997</v>
      </c>
      <c r="BF81" s="953">
        <f>VLOOKUP(BC81&amp;"_令和4年度",データシート3!A:AB,MATCH("ea_"&amp;"風力（陸上）"&amp;"_年間発電",データシート3!$A$1:$AB$1,0),0)/10^3</f>
        <v>15202703.074999999</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174.39400000000001</v>
      </c>
      <c r="BI81" s="953">
        <f t="shared" si="26"/>
        <v>17385181.109000001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20531.753676582357</v>
      </c>
      <c r="BK81" s="953">
        <f t="shared" si="21"/>
        <v>17364649.355323419</v>
      </c>
      <c r="BL81" s="953">
        <f t="shared" si="22"/>
        <v>0</v>
      </c>
      <c r="BM81" s="953">
        <f t="shared" si="23"/>
        <v>17364649.355323419</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01220</v>
      </c>
      <c r="AY82" s="20" t="str">
        <f>IF(IFERROR(比較地域マスタ!$AE17,"")=0,"",IFERROR(比較地域マスタ!$AE17,""))</f>
        <v>士別市</v>
      </c>
      <c r="AZ82" s="18"/>
      <c r="BA82" s="24">
        <v>11</v>
      </c>
      <c r="BB82" s="24">
        <v>1</v>
      </c>
      <c r="BC82" s="20" t="str">
        <f t="shared" si="24"/>
        <v>01220</v>
      </c>
      <c r="BD82" s="20" t="str">
        <f t="shared" si="25"/>
        <v>士別市</v>
      </c>
      <c r="BE82" s="953">
        <f>VLOOKUP(BC82&amp;"_令和4年度",データシート3!A:AB,MATCH("ea_"&amp;"太陽光（建物系）"&amp;"_年間発電",データシート3!$A$1:$AB$1,0),0)/10^3+VLOOKUP(BC82&amp;"_令和4年度",データシート3!A:AB,MATCH("ea_"&amp;"太陽光（土地系）"&amp;"_年間発電",データシート3!$A$1:$AB$1,0),0)/10^3</f>
        <v>5339314.2410000004</v>
      </c>
      <c r="BF82" s="953">
        <f>VLOOKUP(BC82&amp;"_令和4年度",データシート3!A:AB,MATCH("ea_"&amp;"風力（陸上）"&amp;"_年間発電",データシート3!$A$1:$AB$1,0),0)/10^3</f>
        <v>9293738.0399999972</v>
      </c>
      <c r="BG82" s="953">
        <f>VLOOKUP(BC82&amp;"_令和4年度",データシート3!A:AB,MATCH("ea_"&amp;"中小水（河川）"&amp;"_年間発電",データシート3!$A$1:$AB$1,0),0)/10^3+VLOOKUP(BC82&amp;"_令和4年度",データシート3!A:AB,MATCH("ea_"&amp;"中小水（農業用水路）"&amp;"_年間発電",データシート3!$A$1:$AB$1,0),0)/10^3</f>
        <v>35158.063000000002</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14668210.343999997</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91470.184086030466</v>
      </c>
      <c r="BK82" s="953">
        <f t="shared" si="21"/>
        <v>14576740.159913966</v>
      </c>
      <c r="BL82" s="953">
        <f t="shared" si="22"/>
        <v>0</v>
      </c>
      <c r="BM82" s="953">
        <f t="shared" si="23"/>
        <v>14576740.159913966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01463</v>
      </c>
      <c r="AY83" s="20" t="str">
        <f>IF(IFERROR(比較地域マスタ!$AE18,"")=0,"",IFERROR(比較地域マスタ!$AE18,""))</f>
        <v>占冠村</v>
      </c>
      <c r="AZ83" s="18"/>
      <c r="BA83" s="24">
        <v>12</v>
      </c>
      <c r="BB83" s="24">
        <v>1</v>
      </c>
      <c r="BC83" s="20" t="str">
        <f t="shared" si="24"/>
        <v>01463</v>
      </c>
      <c r="BD83" s="20" t="str">
        <f t="shared" si="25"/>
        <v>占冠村</v>
      </c>
      <c r="BE83" s="953">
        <f>VLOOKUP(BC83&amp;"_令和4年度",データシート3!A:AB,MATCH("ea_"&amp;"太陽光（建物系）"&amp;"_年間発電",データシート3!$A$1:$AB$1,0),0)/10^3+VLOOKUP(BC83&amp;"_令和4年度",データシート3!A:AB,MATCH("ea_"&amp;"太陽光（土地系）"&amp;"_年間発電",データシート3!$A$1:$AB$1,0),0)/10^3</f>
        <v>233625.01300000001</v>
      </c>
      <c r="BF83" s="953">
        <f>VLOOKUP(BC83&amp;"_令和4年度",データシート3!A:AB,MATCH("ea_"&amp;"風力（陸上）"&amp;"_年間発電",データシート3!$A$1:$AB$1,0),0)/10^3</f>
        <v>3522834.8820000002</v>
      </c>
      <c r="BG83" s="953">
        <f>VLOOKUP(BC83&amp;"_令和4年度",データシート3!A:AB,MATCH("ea_"&amp;"中小水（河川）"&amp;"_年間発電",データシート3!$A$1:$AB$1,0),0)/10^3+VLOOKUP(BC83&amp;"_令和4年度",データシート3!A:AB,MATCH("ea_"&amp;"中小水（農業用水路）"&amp;"_年間発電",データシート3!$A$1:$AB$1,0),0)/10^3</f>
        <v>43500.13</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3799960.0249999999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8887.0925611606963</v>
      </c>
      <c r="BK83" s="953">
        <f t="shared" si="21"/>
        <v>3791072.9324388392</v>
      </c>
      <c r="BL83" s="953">
        <f t="shared" si="22"/>
        <v>0</v>
      </c>
      <c r="BM83" s="953">
        <f t="shared" si="23"/>
        <v>3791072.9324388392</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01468</v>
      </c>
      <c r="AY84" s="20" t="str">
        <f>IF(IFERROR(比較地域マスタ!$AE19,"")=0,"",IFERROR(比較地域マスタ!$AE19,""))</f>
        <v>下川町</v>
      </c>
      <c r="AZ84" s="18"/>
      <c r="BA84" s="24">
        <v>13</v>
      </c>
      <c r="BB84" s="24">
        <v>1</v>
      </c>
      <c r="BC84" s="20" t="str">
        <f t="shared" si="24"/>
        <v>01468</v>
      </c>
      <c r="BD84" s="20" t="str">
        <f t="shared" si="25"/>
        <v>下川町</v>
      </c>
      <c r="BE84" s="953">
        <f>VLOOKUP(BC84&amp;"_令和4年度",データシート3!A:AB,MATCH("ea_"&amp;"太陽光（建物系）"&amp;"_年間発電",データシート3!$A$1:$AB$1,0),0)/10^3+VLOOKUP(BC84&amp;"_令和4年度",データシート3!A:AB,MATCH("ea_"&amp;"太陽光（土地系）"&amp;"_年間発電",データシート3!$A$1:$AB$1,0),0)/10^3</f>
        <v>1215599.3090000001</v>
      </c>
      <c r="BF84" s="953">
        <f>VLOOKUP(BC84&amp;"_令和4年度",データシート3!A:AB,MATCH("ea_"&amp;"風力（陸上）"&amp;"_年間発電",データシート3!$A$1:$AB$1,0),0)/10^3</f>
        <v>7628921.5769999987</v>
      </c>
      <c r="BG84" s="953">
        <f>VLOOKUP(BC84&amp;"_令和4年度",データシート3!A:AB,MATCH("ea_"&amp;"中小水（河川）"&amp;"_年間発電",データシート3!$A$1:$AB$1,0),0)/10^3+VLOOKUP(BC84&amp;"_令和4年度",データシート3!A:AB,MATCH("ea_"&amp;"中小水（農業用水路）"&amp;"_年間発電",データシート3!$A$1:$AB$1,0),0)/10^3</f>
        <v>11764.74</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8856285.6259999983</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16893.639125310521</v>
      </c>
      <c r="BK84" s="953">
        <f t="shared" si="21"/>
        <v>8839391.9868746884</v>
      </c>
      <c r="BL84" s="953">
        <f t="shared" si="22"/>
        <v>0</v>
      </c>
      <c r="BM84" s="953">
        <f t="shared" si="23"/>
        <v>8839391.9868746884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01485</v>
      </c>
      <c r="AY85" s="20" t="str">
        <f>IF(IFERROR(比較地域マスタ!$AE20,"")=0,"",IFERROR(比較地域マスタ!$AE20,""))</f>
        <v>初山別村</v>
      </c>
      <c r="AZ85" s="18"/>
      <c r="BA85" s="24">
        <v>14</v>
      </c>
      <c r="BB85" s="24">
        <v>1</v>
      </c>
      <c r="BC85" s="20" t="str">
        <f t="shared" si="24"/>
        <v>01485</v>
      </c>
      <c r="BD85" s="20" t="str">
        <f t="shared" si="25"/>
        <v>初山別村</v>
      </c>
      <c r="BE85" s="953">
        <f>VLOOKUP(BC85&amp;"_令和4年度",データシート3!A:AB,MATCH("ea_"&amp;"太陽光（建物系）"&amp;"_年間発電",データシート3!$A$1:$AB$1,0),0)/10^3+VLOOKUP(BC85&amp;"_令和4年度",データシート3!A:AB,MATCH("ea_"&amp;"太陽光（土地系）"&amp;"_年間発電",データシート3!$A$1:$AB$1,0),0)/10^3</f>
        <v>585699.48900000006</v>
      </c>
      <c r="BF85" s="953">
        <f>VLOOKUP(BC85&amp;"_令和4年度",データシート3!A:AB,MATCH("ea_"&amp;"風力（陸上）"&amp;"_年間発電",データシート3!$A$1:$AB$1,0),0)/10^3</f>
        <v>2763555.2009999994</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3349254.6899999995</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4780.0808684528147</v>
      </c>
      <c r="BK85" s="953">
        <f t="shared" si="21"/>
        <v>3344474.6091315467</v>
      </c>
      <c r="BL85" s="953">
        <f t="shared" si="22"/>
        <v>0</v>
      </c>
      <c r="BM85" s="953">
        <f t="shared" si="23"/>
        <v>3344474.6091315467</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01452</v>
      </c>
      <c r="AY86" s="20" t="str">
        <f>IF(IFERROR(比較地域マスタ!$AE21,"")=0,"",IFERROR(比較地域マスタ!$AE21,""))</f>
        <v>鷹栖町</v>
      </c>
      <c r="AZ86" s="18"/>
      <c r="BA86" s="24">
        <v>15</v>
      </c>
      <c r="BB86" s="24">
        <v>1</v>
      </c>
      <c r="BC86" s="20" t="str">
        <f t="shared" si="24"/>
        <v>01452</v>
      </c>
      <c r="BD86" s="20" t="str">
        <f t="shared" si="25"/>
        <v>鷹栖町</v>
      </c>
      <c r="BE86" s="953">
        <f>VLOOKUP(BC86&amp;"_令和4年度",データシート3!A:AB,MATCH("ea_"&amp;"太陽光（建物系）"&amp;"_年間発電",データシート3!$A$1:$AB$1,0),0)/10^3+VLOOKUP(BC86&amp;"_令和4年度",データシート3!A:AB,MATCH("ea_"&amp;"太陽光（土地系）"&amp;"_年間発電",データシート3!$A$1:$AB$1,0),0)/10^3</f>
        <v>1317420.267</v>
      </c>
      <c r="BF86" s="953">
        <f>VLOOKUP(BC86&amp;"_令和4年度",データシート3!A:AB,MATCH("ea_"&amp;"風力（陸上）"&amp;"_年間発電",データシート3!$A$1:$AB$1,0),0)/10^3</f>
        <v>332435.33600000001</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1649855.6030000001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31406.853560319985</v>
      </c>
      <c r="BK86" s="953">
        <f t="shared" si="21"/>
        <v>1618448.74943968</v>
      </c>
      <c r="BL86" s="953">
        <f t="shared" si="22"/>
        <v>0</v>
      </c>
      <c r="BM86" s="953">
        <f t="shared" si="23"/>
        <v>1618448.74943968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01487</v>
      </c>
      <c r="AY87" s="20" t="str">
        <f>IF(IFERROR(比較地域マスタ!$AE22,"")=0,"",IFERROR(比較地域マスタ!$AE22,""))</f>
        <v>天塩町</v>
      </c>
      <c r="AZ87" s="18"/>
      <c r="BA87" s="24">
        <v>16</v>
      </c>
      <c r="BB87" s="24">
        <v>1</v>
      </c>
      <c r="BC87" s="20" t="str">
        <f t="shared" si="24"/>
        <v>01487</v>
      </c>
      <c r="BD87" s="20" t="str">
        <f t="shared" si="25"/>
        <v>天塩町</v>
      </c>
      <c r="BE87" s="953">
        <f>VLOOKUP(BC87&amp;"_令和4年度",データシート3!A:AB,MATCH("ea_"&amp;"太陽光（建物系）"&amp;"_年間発電",データシート3!$A$1:$AB$1,0),0)/10^3+VLOOKUP(BC87&amp;"_令和4年度",データシート3!A:AB,MATCH("ea_"&amp;"太陽光（土地系）"&amp;"_年間発電",データシート3!$A$1:$AB$1,0),0)/10^3</f>
        <v>3136154.4739999999</v>
      </c>
      <c r="BF87" s="953">
        <f>VLOOKUP(BC87&amp;"_令和4年度",データシート3!A:AB,MATCH("ea_"&amp;"風力（陸上）"&amp;"_年間発電",データシート3!$A$1:$AB$1,0),0)/10^3</f>
        <v>5259600.8959999997</v>
      </c>
      <c r="BG87" s="953">
        <f>VLOOKUP(BC87&amp;"_令和4年度",データシート3!A:AB,MATCH("ea_"&amp;"中小水（河川）"&amp;"_年間発電",データシート3!$A$1:$AB$1,0),0)/10^3+VLOOKUP(BC87&amp;"_令和4年度",データシート3!A:AB,MATCH("ea_"&amp;"中小水（農業用水路）"&amp;"_年間発電",データシート3!$A$1:$AB$1,0),0)/10^3</f>
        <v>1060.7139999999999</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55891.707999999999</v>
      </c>
      <c r="BI87" s="953">
        <f t="shared" si="26"/>
        <v>8452707.7919999994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13855.156635803991</v>
      </c>
      <c r="BK87" s="953">
        <f t="shared" si="21"/>
        <v>8438852.6353641953</v>
      </c>
      <c r="BL87" s="953">
        <f t="shared" si="22"/>
        <v>0</v>
      </c>
      <c r="BM87" s="953">
        <f t="shared" si="23"/>
        <v>8438852.6353641953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01454</v>
      </c>
      <c r="AY88" s="20" t="str">
        <f>IF(IFERROR(比較地域マスタ!$AE23,"")=0,"",IFERROR(比較地域マスタ!$AE23,""))</f>
        <v>当麻町</v>
      </c>
      <c r="AZ88" s="18"/>
      <c r="BA88" s="24">
        <v>17</v>
      </c>
      <c r="BB88" s="24">
        <v>1</v>
      </c>
      <c r="BC88" s="20" t="str">
        <f t="shared" si="24"/>
        <v>01454</v>
      </c>
      <c r="BD88" s="20" t="str">
        <f t="shared" si="25"/>
        <v>当麻町</v>
      </c>
      <c r="BE88" s="953">
        <f>VLOOKUP(BC88&amp;"_令和4年度",データシート3!A:AB,MATCH("ea_"&amp;"太陽光（建物系）"&amp;"_年間発電",データシート3!$A$1:$AB$1,0),0)/10^3+VLOOKUP(BC88&amp;"_令和4年度",データシート3!A:AB,MATCH("ea_"&amp;"太陽光（土地系）"&amp;"_年間発電",データシート3!$A$1:$AB$1,0),0)/10^3</f>
        <v>1353412.122</v>
      </c>
      <c r="BF88" s="953">
        <f>VLOOKUP(BC88&amp;"_令和4年度",データシート3!A:AB,MATCH("ea_"&amp;"風力（陸上）"&amp;"_年間発電",データシート3!$A$1:$AB$1,0),0)/10^3</f>
        <v>1064527.513</v>
      </c>
      <c r="BG88" s="953">
        <f>VLOOKUP(BC88&amp;"_令和4年度",データシート3!A:AB,MATCH("ea_"&amp;"中小水（河川）"&amp;"_年間発電",データシート3!$A$1:$AB$1,0),0)/10^3+VLOOKUP(BC88&amp;"_令和4年度",データシート3!A:AB,MATCH("ea_"&amp;"中小水（農業用水路）"&amp;"_年間発電",データシート3!$A$1:$AB$1,0),0)/10^3</f>
        <v>7043.0429999999997</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2424982.6779999998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27918.11934707428</v>
      </c>
      <c r="BK88" s="953">
        <f t="shared" si="21"/>
        <v>2397064.5586529258</v>
      </c>
      <c r="BL88" s="953">
        <f t="shared" si="22"/>
        <v>0</v>
      </c>
      <c r="BM88" s="953">
        <f t="shared" si="23"/>
        <v>2397064.5586529258</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01483</v>
      </c>
      <c r="AY89" s="20" t="str">
        <f>IF(IFERROR(比較地域マスタ!$AE24,"")=0,"",IFERROR(比較地域マスタ!$AE24,""))</f>
        <v>苫前町</v>
      </c>
      <c r="AZ89" s="18"/>
      <c r="BA89" s="24">
        <v>18</v>
      </c>
      <c r="BB89" s="24">
        <v>1</v>
      </c>
      <c r="BC89" s="20" t="str">
        <f t="shared" si="24"/>
        <v>01483</v>
      </c>
      <c r="BD89" s="20" t="str">
        <f t="shared" si="25"/>
        <v>苫前町</v>
      </c>
      <c r="BE89" s="953">
        <f>VLOOKUP(BC89&amp;"_令和4年度",データシート3!A:AB,MATCH("ea_"&amp;"太陽光（建物系）"&amp;"_年間発電",データシート3!$A$1:$AB$1,0),0)/10^3+VLOOKUP(BC89&amp;"_令和4年度",データシート3!A:AB,MATCH("ea_"&amp;"太陽光（土地系）"&amp;"_年間発電",データシート3!$A$1:$AB$1,0),0)/10^3</f>
        <v>836620.99199999997</v>
      </c>
      <c r="BF89" s="953">
        <f>VLOOKUP(BC89&amp;"_令和4年度",データシート3!A:AB,MATCH("ea_"&amp;"風力（陸上）"&amp;"_年間発電",データシート3!$A$1:$AB$1,0),0)/10^3</f>
        <v>4400156.051</v>
      </c>
      <c r="BG89" s="953">
        <f>VLOOKUP(BC89&amp;"_令和4年度",データシート3!A:AB,MATCH("ea_"&amp;"中小水（河川）"&amp;"_年間発電",データシート3!$A$1:$AB$1,0),0)/10^3+VLOOKUP(BC89&amp;"_令和4年度",データシート3!A:AB,MATCH("ea_"&amp;"中小水（農業用水路）"&amp;"_年間発電",データシート3!$A$1:$AB$1,0),0)/10^3</f>
        <v>771.96000000000015</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10412.380999999999</v>
      </c>
      <c r="BI89" s="953">
        <f t="shared" si="26"/>
        <v>5247961.3839999996</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13791.303408909915</v>
      </c>
      <c r="BK89" s="953">
        <f t="shared" si="21"/>
        <v>5234170.08059109</v>
      </c>
      <c r="BL89" s="953">
        <f t="shared" si="22"/>
        <v>0</v>
      </c>
      <c r="BM89" s="953">
        <f t="shared" si="23"/>
        <v>5234170.08059109</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01516</v>
      </c>
      <c r="AY90" s="20" t="str">
        <f>IF(IFERROR(比較地域マスタ!$AE25,"")=0,"",IFERROR(比較地域マスタ!$AE25,""))</f>
        <v>豊富町</v>
      </c>
      <c r="AZ90" s="18"/>
      <c r="BA90" s="24">
        <v>19</v>
      </c>
      <c r="BB90" s="24">
        <v>1</v>
      </c>
      <c r="BC90" s="20" t="str">
        <f t="shared" si="24"/>
        <v>01516</v>
      </c>
      <c r="BD90" s="20" t="str">
        <f t="shared" si="25"/>
        <v>豊富町</v>
      </c>
      <c r="BE90" s="953">
        <f>VLOOKUP(BC90&amp;"_令和4年度",データシート3!A:AB,MATCH("ea_"&amp;"太陽光（建物系）"&amp;"_年間発電",データシート3!$A$1:$AB$1,0),0)/10^3+VLOOKUP(BC90&amp;"_令和4年度",データシート3!A:AB,MATCH("ea_"&amp;"太陽光（土地系）"&amp;"_年間発電",データシート3!$A$1:$AB$1,0),0)/10^3</f>
        <v>5340719.8649999984</v>
      </c>
      <c r="BF90" s="953">
        <f>VLOOKUP(BC90&amp;"_令和4年度",データシート3!A:AB,MATCH("ea_"&amp;"風力（陸上）"&amp;"_年間発電",データシート3!$A$1:$AB$1,0),0)/10^3</f>
        <v>7886852.7680000002</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91523.77899999998</v>
      </c>
      <c r="BI90" s="953">
        <f t="shared" si="26"/>
        <v>13319096.411999997</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24066.599975227666</v>
      </c>
      <c r="BK90" s="953">
        <f t="shared" si="21"/>
        <v>13295029.812024768</v>
      </c>
      <c r="BL90" s="953">
        <f t="shared" si="22"/>
        <v>0</v>
      </c>
      <c r="BM90" s="953">
        <f t="shared" si="23"/>
        <v>13295029.812024768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01471</v>
      </c>
      <c r="AY91" s="20" t="str">
        <f>IF(IFERROR(比較地域マスタ!$AE26,"")=0,"",IFERROR(比較地域マスタ!$AE26,""))</f>
        <v>中川町</v>
      </c>
      <c r="BA91" s="24">
        <v>20</v>
      </c>
      <c r="BB91" s="24">
        <v>1</v>
      </c>
      <c r="BC91" s="20" t="str">
        <f t="shared" si="24"/>
        <v>01471</v>
      </c>
      <c r="BD91" s="20" t="str">
        <f t="shared" si="25"/>
        <v>中川町</v>
      </c>
      <c r="BE91" s="953">
        <f>VLOOKUP(BC91&amp;"_令和4年度",データシート3!A:AB,MATCH("ea_"&amp;"太陽光（建物系）"&amp;"_年間発電",データシート3!$A$1:$AB$1,0),0)/10^3+VLOOKUP(BC91&amp;"_令和4年度",データシート3!A:AB,MATCH("ea_"&amp;"太陽光（土地系）"&amp;"_年間発電",データシート3!$A$1:$AB$1,0),0)/10^3</f>
        <v>528656.21799999999</v>
      </c>
      <c r="BF91" s="953">
        <f>VLOOKUP(BC91&amp;"_令和4年度",データシート3!A:AB,MATCH("ea_"&amp;"風力（陸上）"&amp;"_年間発電",データシート3!$A$1:$AB$1,0),0)/10^3</f>
        <v>8429027.3110000007</v>
      </c>
      <c r="BG91" s="953">
        <f>VLOOKUP(BC91&amp;"_令和4年度",データシート3!A:AB,MATCH("ea_"&amp;"中小水（河川）"&amp;"_年間発電",データシート3!$A$1:$AB$1,0),0)/10^3+VLOOKUP(BC91&amp;"_令和4年度",データシート3!A:AB,MATCH("ea_"&amp;"中小水（農業用水路）"&amp;"_年間発電",データシート3!$A$1:$AB$1,0),0)/10^3</f>
        <v>38057.05599999999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8995740.5850000009</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7583.9369782181375</v>
      </c>
      <c r="BK91" s="953">
        <f t="shared" si="21"/>
        <v>8988156.6480217837</v>
      </c>
      <c r="BL91" s="953">
        <f t="shared" si="22"/>
        <v>0</v>
      </c>
      <c r="BM91" s="953">
        <f t="shared" si="23"/>
        <v>8988156.6480217837</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01513</v>
      </c>
      <c r="AY92" s="20" t="str">
        <f>IF(IFERROR(比較地域マスタ!$AE27,"")=0,"",IFERROR(比較地域マスタ!$AE27,""))</f>
        <v>中頓別町</v>
      </c>
      <c r="AZ92" s="18"/>
      <c r="BA92" s="24">
        <v>21</v>
      </c>
      <c r="BB92" s="24">
        <v>1</v>
      </c>
      <c r="BC92" s="20" t="str">
        <f t="shared" si="24"/>
        <v>01513</v>
      </c>
      <c r="BD92" s="20" t="str">
        <f t="shared" si="25"/>
        <v>中頓別町</v>
      </c>
      <c r="BE92" s="953">
        <f>VLOOKUP(BC92&amp;"_令和4年度",データシート3!A:AB,MATCH("ea_"&amp;"太陽光（建物系）"&amp;"_年間発電",データシート3!$A$1:$AB$1,0),0)/10^3+VLOOKUP(BC92&amp;"_令和4年度",データシート3!A:AB,MATCH("ea_"&amp;"太陽光（土地系）"&amp;"_年間発電",データシート3!$A$1:$AB$1,0),0)/10^3</f>
        <v>1185117.135</v>
      </c>
      <c r="BF92" s="953">
        <f>VLOOKUP(BC92&amp;"_令和4年度",データシート3!A:AB,MATCH("ea_"&amp;"風力（陸上）"&amp;"_年間発電",データシート3!$A$1:$AB$1,0),0)/10^3</f>
        <v>5873181.1200000001</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7058298.2549999999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8697.6596728265067</v>
      </c>
      <c r="BK92" s="953">
        <f>BI92-BJ92</f>
        <v>7049600.5953271734</v>
      </c>
      <c r="BL92" s="953">
        <f t="shared" si="22"/>
        <v>0</v>
      </c>
      <c r="BM92" s="953">
        <f t="shared" si="23"/>
        <v>7049600.5953271734</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01461</v>
      </c>
      <c r="AY93" s="20" t="str">
        <f>IF(IFERROR(比較地域マスタ!$AE28,"")=0,"",IFERROR(比較地域マスタ!$AE28,""))</f>
        <v>中富良野町</v>
      </c>
      <c r="AZ93" s="18"/>
      <c r="BA93" s="24">
        <v>22</v>
      </c>
      <c r="BB93" s="24">
        <v>1</v>
      </c>
      <c r="BC93" s="20" t="str">
        <f t="shared" si="24"/>
        <v>01461</v>
      </c>
      <c r="BD93" s="20" t="str">
        <f t="shared" si="25"/>
        <v>中富良野町</v>
      </c>
      <c r="BE93" s="953">
        <f>VLOOKUP(BC93&amp;"_令和4年度",データシート3!A:AB,MATCH("ea_"&amp;"太陽光（建物系）"&amp;"_年間発電",データシート3!$A$1:$AB$1,0),0)/10^3+VLOOKUP(BC93&amp;"_令和4年度",データシート3!A:AB,MATCH("ea_"&amp;"太陽光（土地系）"&amp;"_年間発電",データシート3!$A$1:$AB$1,0),0)/10^3</f>
        <v>1738597.5200000003</v>
      </c>
      <c r="BF93" s="953">
        <f>VLOOKUP(BC93&amp;"_令和4年度",データシート3!A:AB,MATCH("ea_"&amp;"風力（陸上）"&amp;"_年間発電",データシート3!$A$1:$AB$1,0),0)/10^3</f>
        <v>194865.274</v>
      </c>
      <c r="BG93" s="953">
        <f>VLOOKUP(BC93&amp;"_令和4年度",データシート3!A:AB,MATCH("ea_"&amp;"中小水（河川）"&amp;"_年間発電",データシート3!$A$1:$AB$1,0),0)/10^3+VLOOKUP(BC93&amp;"_令和4年度",データシート3!A:AB,MATCH("ea_"&amp;"中小水（農業用水路）"&amp;"_年間発電",データシート3!$A$1:$AB$1,0),0)/10^3</f>
        <v>258.45</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1933721.2440000002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18750.141570022315</v>
      </c>
      <c r="BK93" s="953">
        <f t="shared" si="21"/>
        <v>1914971.1024299779</v>
      </c>
      <c r="BL93" s="953">
        <f t="shared" si="22"/>
        <v>0</v>
      </c>
      <c r="BM93" s="953">
        <f t="shared" si="23"/>
        <v>1914971.1024299779</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01221</v>
      </c>
      <c r="AY94" s="20" t="str">
        <f>IF(IFERROR(比較地域マスタ!$AE29,"")=0,"",IFERROR(比較地域マスタ!$AE29,""))</f>
        <v>名寄市</v>
      </c>
      <c r="AZ94" s="18"/>
      <c r="BA94" s="24">
        <v>23</v>
      </c>
      <c r="BB94" s="24">
        <v>1</v>
      </c>
      <c r="BC94" s="20" t="str">
        <f t="shared" si="24"/>
        <v>01221</v>
      </c>
      <c r="BD94" s="20" t="str">
        <f t="shared" si="25"/>
        <v>名寄市</v>
      </c>
      <c r="BE94" s="953">
        <f>VLOOKUP(BC94&amp;"_令和4年度",データシート3!A:AB,MATCH("ea_"&amp;"太陽光（建物系）"&amp;"_年間発電",データシート3!$A$1:$AB$1,0),0)/10^3+VLOOKUP(BC94&amp;"_令和4年度",データシート3!A:AB,MATCH("ea_"&amp;"太陽光（土地系）"&amp;"_年間発電",データシート3!$A$1:$AB$1,0),0)/10^3</f>
        <v>2731729.6289999993</v>
      </c>
      <c r="BF94" s="953">
        <f>VLOOKUP(BC94&amp;"_令和4年度",データシート3!A:AB,MATCH("ea_"&amp;"風力（陸上）"&amp;"_年間発電",データシート3!$A$1:$AB$1,0),0)/10^3</f>
        <v>3693206.4670000002</v>
      </c>
      <c r="BG94" s="953">
        <f>VLOOKUP(BC94&amp;"_令和4年度",データシート3!A:AB,MATCH("ea_"&amp;"中小水（河川）"&amp;"_年間発電",データシート3!$A$1:$AB$1,0),0)/10^3+VLOOKUP(BC94&amp;"_令和4年度",データシート3!A:AB,MATCH("ea_"&amp;"中小水（農業用水路）"&amp;"_年間発電",データシート3!$A$1:$AB$1,0),0)/10^3</f>
        <v>19593.580000000005</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6444529.675999999</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150192.15198066106</v>
      </c>
      <c r="BK94" s="953">
        <f t="shared" si="21"/>
        <v>6294337.5240193382</v>
      </c>
      <c r="BL94" s="953">
        <f t="shared" si="22"/>
        <v>0</v>
      </c>
      <c r="BM94" s="953">
        <f t="shared" si="23"/>
        <v>6294337.5240193382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01484</v>
      </c>
      <c r="AY95" s="20" t="str">
        <f>IF(IFERROR(比較地域マスタ!$AE30,"")=0,"",IFERROR(比較地域マスタ!$AE30,""))</f>
        <v>羽幌町</v>
      </c>
      <c r="AZ95" s="18"/>
      <c r="BA95" s="24">
        <v>24</v>
      </c>
      <c r="BB95" s="24">
        <v>1</v>
      </c>
      <c r="BC95" s="20" t="str">
        <f t="shared" si="24"/>
        <v>01484</v>
      </c>
      <c r="BD95" s="20" t="str">
        <f t="shared" si="25"/>
        <v>羽幌町</v>
      </c>
      <c r="BE95" s="953">
        <f>VLOOKUP(BC95&amp;"_令和4年度",データシート3!A:AB,MATCH("ea_"&amp;"太陽光（建物系）"&amp;"_年間発電",データシート3!$A$1:$AB$1,0),0)/10^3+VLOOKUP(BC95&amp;"_令和4年度",データシート3!A:AB,MATCH("ea_"&amp;"太陽光（土地系）"&amp;"_年間発電",データシート3!$A$1:$AB$1,0),0)/10^3</f>
        <v>983262.45700000005</v>
      </c>
      <c r="BF95" s="953">
        <f>VLOOKUP(BC95&amp;"_令和4年度",データシート3!A:AB,MATCH("ea_"&amp;"風力（陸上）"&amp;"_年間発電",データシート3!$A$1:$AB$1,0),0)/10^3</f>
        <v>3883470.0750000002</v>
      </c>
      <c r="BG95" s="953">
        <f>VLOOKUP(BC95&amp;"_令和4年度",データシート3!A:AB,MATCH("ea_"&amp;"中小水（河川）"&amp;"_年間発電",データシート3!$A$1:$AB$1,0),0)/10^3+VLOOKUP(BC95&amp;"_令和4年度",データシート3!A:AB,MATCH("ea_"&amp;"中小水（農業用水路）"&amp;"_年間発電",データシート3!$A$1:$AB$1,0),0)/10^3</f>
        <v>300.57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4867033.1020000009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34818.510504912083</v>
      </c>
      <c r="BK95" s="953">
        <f t="shared" si="21"/>
        <v>4832214.5914950892</v>
      </c>
      <c r="BL95" s="953">
        <f t="shared" si="22"/>
        <v>0</v>
      </c>
      <c r="BM95" s="953">
        <f t="shared" si="23"/>
        <v>4832214.5914950892</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01512</v>
      </c>
      <c r="AY96" s="20" t="str">
        <f>IF(IFERROR(比較地域マスタ!$AE31,"")=0,"",IFERROR(比較地域マスタ!$AE31,""))</f>
        <v>浜頓別町</v>
      </c>
      <c r="AZ96" s="18"/>
      <c r="BA96" s="24">
        <v>25</v>
      </c>
      <c r="BB96" s="24">
        <v>1</v>
      </c>
      <c r="BC96" s="20" t="str">
        <f t="shared" si="24"/>
        <v>01512</v>
      </c>
      <c r="BD96" s="20" t="str">
        <f t="shared" si="25"/>
        <v>浜頓別町</v>
      </c>
      <c r="BE96" s="953">
        <f>VLOOKUP(BC96&amp;"_令和4年度",データシート3!A:AB,MATCH("ea_"&amp;"太陽光（建物系）"&amp;"_年間発電",データシート3!$A$1:$AB$1,0),0)/10^3+VLOOKUP(BC96&amp;"_令和4年度",データシート3!A:AB,MATCH("ea_"&amp;"太陽光（土地系）"&amp;"_年間発電",データシート3!$A$1:$AB$1,0),0)/10^3</f>
        <v>2175476.8939999994</v>
      </c>
      <c r="BF96" s="953">
        <f>VLOOKUP(BC96&amp;"_令和4年度",データシート3!A:AB,MATCH("ea_"&amp;"風力（陸上）"&amp;"_年間発電",データシート3!$A$1:$AB$1,0),0)/10^3</f>
        <v>7713054.9409999987</v>
      </c>
      <c r="BG96" s="953">
        <f>VLOOKUP(BC96&amp;"_令和4年度",データシート3!A:AB,MATCH("ea_"&amp;"中小水（河川）"&amp;"_年間発電",データシート3!$A$1:$AB$1,0),0)/10^3+VLOOKUP(BC96&amp;"_令和4年度",データシート3!A:AB,MATCH("ea_"&amp;"中小水（農業用水路）"&amp;"_年間発電",データシート3!$A$1:$AB$1,0),0)/10^3</f>
        <v>577.54100000000017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9889109.3759999964</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25215.096181221357</v>
      </c>
      <c r="BK96" s="953">
        <f t="shared" si="21"/>
        <v>9863894.2798187751</v>
      </c>
      <c r="BL96" s="953">
        <f t="shared" si="22"/>
        <v>0</v>
      </c>
      <c r="BM96" s="953">
        <f t="shared" si="23"/>
        <v>9863894.2798187751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01459</v>
      </c>
      <c r="AY97" s="20" t="str">
        <f>IF(IFERROR(比較地域マスタ!$AE32,"")=0,"",IFERROR(比較地域マスタ!$AE32,""))</f>
        <v>美瑛町</v>
      </c>
      <c r="AZ97" s="18"/>
      <c r="BA97" s="24">
        <v>26</v>
      </c>
      <c r="BB97" s="24">
        <v>1</v>
      </c>
      <c r="BC97" s="20" t="str">
        <f t="shared" si="24"/>
        <v>01459</v>
      </c>
      <c r="BD97" s="20" t="str">
        <f t="shared" si="25"/>
        <v>美瑛町</v>
      </c>
      <c r="BE97" s="953">
        <f>VLOOKUP(BC97&amp;"_令和4年度",データシート3!A:AB,MATCH("ea_"&amp;"太陽光（建物系）"&amp;"_年間発電",データシート3!$A$1:$AB$1,0),0)/10^3+VLOOKUP(BC97&amp;"_令和4年度",データシート3!A:AB,MATCH("ea_"&amp;"太陽光（土地系）"&amp;"_年間発電",データシート3!$A$1:$AB$1,0),0)/10^3</f>
        <v>4971061.8259999994</v>
      </c>
      <c r="BF97" s="953">
        <f>VLOOKUP(BC97&amp;"_令和4年度",データシート3!A:AB,MATCH("ea_"&amp;"風力（陸上）"&amp;"_年間発電",データシート3!$A$1:$AB$1,0),0)/10^3</f>
        <v>1260876.936</v>
      </c>
      <c r="BG97" s="953">
        <f>VLOOKUP(BC97&amp;"_令和4年度",データシート3!A:AB,MATCH("ea_"&amp;"中小水（河川）"&amp;"_年間発電",データシート3!$A$1:$AB$1,0),0)/10^3+VLOOKUP(BC97&amp;"_令和4年度",データシート3!A:AB,MATCH("ea_"&amp;"中小水（農業用水路）"&amp;"_年間発電",データシート3!$A$1:$AB$1,0),0)/10^3</f>
        <v>98621.998000000007</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61317.49</v>
      </c>
      <c r="BI97" s="953">
        <f t="shared" si="26"/>
        <v>6391878.2499999991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48489.069597820249</v>
      </c>
      <c r="BK97" s="953">
        <f t="shared" si="21"/>
        <v>6343389.1804021792</v>
      </c>
      <c r="BL97" s="953">
        <f t="shared" si="22"/>
        <v>0</v>
      </c>
      <c r="BM97" s="953">
        <f t="shared" si="23"/>
        <v>6343389.1804021792</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01453</v>
      </c>
      <c r="AY98" s="20" t="str">
        <f>IF(IFERROR(比較地域マスタ!$AE33,"")=0,"",IFERROR(比較地域マスタ!$AE33,""))</f>
        <v>東神楽町</v>
      </c>
      <c r="AZ98" s="18"/>
      <c r="BA98" s="24">
        <v>27</v>
      </c>
      <c r="BB98" s="24">
        <v>1</v>
      </c>
      <c r="BC98" s="20" t="str">
        <f t="shared" si="24"/>
        <v>01453</v>
      </c>
      <c r="BD98" s="20" t="str">
        <f t="shared" si="25"/>
        <v>東神楽町</v>
      </c>
      <c r="BE98" s="953">
        <f>VLOOKUP(BC98&amp;"_令和4年度",データシート3!A:AB,MATCH("ea_"&amp;"太陽光（建物系）"&amp;"_年間発電",データシート3!$A$1:$AB$1,0),0)/10^3+VLOOKUP(BC98&amp;"_令和4年度",データシート3!A:AB,MATCH("ea_"&amp;"太陽光（土地系）"&amp;"_年間発電",データシート3!$A$1:$AB$1,0),0)/10^3</f>
        <v>1171811.8099999998</v>
      </c>
      <c r="BF98" s="953">
        <f>VLOOKUP(BC98&amp;"_令和4年度",データシート3!A:AB,MATCH("ea_"&amp;"風力（陸上）"&amp;"_年間発電",データシート3!$A$1:$AB$1,0),0)/10^3</f>
        <v>4853.87</v>
      </c>
      <c r="BG98" s="953">
        <f>VLOOKUP(BC98&amp;"_令和4年度",データシート3!A:AB,MATCH("ea_"&amp;"中小水（河川）"&amp;"_年間発電",データシート3!$A$1:$AB$1,0),0)/10^3+VLOOKUP(BC98&amp;"_令和4年度",データシート3!A:AB,MATCH("ea_"&amp;"中小水（農業用水路）"&amp;"_年間発電",データシート3!$A$1:$AB$1,0),0)/10^3</f>
        <v>8419.4989999999998</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1185085.179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40075.600727279489</v>
      </c>
      <c r="BK98" s="953">
        <f t="shared" si="21"/>
        <v>1145009.5782727206</v>
      </c>
      <c r="BL98" s="953">
        <f t="shared" si="22"/>
        <v>0</v>
      </c>
      <c r="BM98" s="953">
        <f t="shared" si="23"/>
        <v>1145009.5782727206</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01458</v>
      </c>
      <c r="AY99" s="20" t="str">
        <f>IF(IFERROR(比較地域マスタ!$AE34,"")=0,"",IFERROR(比較地域マスタ!$AE34,""))</f>
        <v>東川町</v>
      </c>
      <c r="AZ99" s="18"/>
      <c r="BA99" s="24">
        <v>28</v>
      </c>
      <c r="BB99" s="24">
        <v>1</v>
      </c>
      <c r="BC99" s="20" t="str">
        <f t="shared" si="24"/>
        <v>01458</v>
      </c>
      <c r="BD99" s="20" t="str">
        <f t="shared" si="25"/>
        <v>東川町</v>
      </c>
      <c r="BE99" s="953">
        <f>VLOOKUP(BC99&amp;"_令和4年度",データシート3!A:AB,MATCH("ea_"&amp;"太陽光（建物系）"&amp;"_年間発電",データシート3!$A$1:$AB$1,0),0)/10^3+VLOOKUP(BC99&amp;"_令和4年度",データシート3!A:AB,MATCH("ea_"&amp;"太陽光（土地系）"&amp;"_年間発電",データシート3!$A$1:$AB$1,0),0)/10^3</f>
        <v>1201581.0759999997</v>
      </c>
      <c r="BF99" s="953">
        <f>VLOOKUP(BC99&amp;"_令和4年度",データシート3!A:AB,MATCH("ea_"&amp;"風力（陸上）"&amp;"_年間発電",データシート3!$A$1:$AB$1,0),0)/10^3</f>
        <v>170792.87599999996</v>
      </c>
      <c r="BG99" s="953">
        <f>VLOOKUP(BC99&amp;"_令和4年度",データシート3!A:AB,MATCH("ea_"&amp;"中小水（河川）"&amp;"_年間発電",データシート3!$A$1:$AB$1,0),0)/10^3+VLOOKUP(BC99&amp;"_令和4年度",データシート3!A:AB,MATCH("ea_"&amp;"中小水（農業用水路）"&amp;"_年間発電",データシート3!$A$1:$AB$1,0),0)/10^3</f>
        <v>46489.372000000003</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5844.5070000000005</v>
      </c>
      <c r="BI99" s="953">
        <f t="shared" si="26"/>
        <v>1424707.8309999995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42124.017484130651</v>
      </c>
      <c r="BK99" s="953">
        <f t="shared" si="21"/>
        <v>1382583.813515869</v>
      </c>
      <c r="BL99" s="953">
        <f t="shared" si="22"/>
        <v>0</v>
      </c>
      <c r="BM99" s="953">
        <f t="shared" si="23"/>
        <v>1382583.813515869</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01455</v>
      </c>
      <c r="AY100" s="20" t="str">
        <f>IF(IFERROR(比較地域マスタ!$AE35,"")=0,"",IFERROR(比較地域マスタ!$AE35,""))</f>
        <v>比布町</v>
      </c>
      <c r="AZ100" s="18"/>
      <c r="BA100" s="24">
        <v>29</v>
      </c>
      <c r="BB100" s="24">
        <v>1</v>
      </c>
      <c r="BC100" s="20" t="str">
        <f t="shared" si="24"/>
        <v>01455</v>
      </c>
      <c r="BD100" s="20" t="str">
        <f t="shared" si="25"/>
        <v>比布町</v>
      </c>
      <c r="BE100" s="953">
        <f>VLOOKUP(BC100&amp;"_令和4年度",データシート3!A:AB,MATCH("ea_"&amp;"太陽光（建物系）"&amp;"_年間発電",データシート3!$A$1:$AB$1,0),0)/10^3+VLOOKUP(BC100&amp;"_令和4年度",データシート3!A:AB,MATCH("ea_"&amp;"太陽光（土地系）"&amp;"_年間発電",データシート3!$A$1:$AB$1,0),0)/10^3</f>
        <v>713444.24199999997</v>
      </c>
      <c r="BF100" s="953">
        <f>VLOOKUP(BC100&amp;"_令和4年度",データシート3!A:AB,MATCH("ea_"&amp;"風力（陸上）"&amp;"_年間発電",データシート3!$A$1:$AB$1,0),0)/10^3</f>
        <v>146986.005</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860430.24699999997</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15257.499351359611</v>
      </c>
      <c r="BK100" s="953">
        <f t="shared" si="21"/>
        <v>845172.74764864042</v>
      </c>
      <c r="BL100" s="953">
        <f t="shared" si="22"/>
        <v>0</v>
      </c>
      <c r="BM100" s="953">
        <f t="shared" si="23"/>
        <v>845172.74764864042</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01469</v>
      </c>
      <c r="AY101" s="20" t="str">
        <f>IF(IFERROR(比較地域マスタ!$AE36,"")=0,"",IFERROR(比較地域マスタ!$AE36,""))</f>
        <v>美深町</v>
      </c>
      <c r="AZ101" s="18"/>
      <c r="BA101" s="24">
        <v>30</v>
      </c>
      <c r="BB101" s="24">
        <v>1</v>
      </c>
      <c r="BC101" s="20" t="str">
        <f t="shared" si="24"/>
        <v>01469</v>
      </c>
      <c r="BD101" s="20" t="str">
        <f t="shared" si="25"/>
        <v>美深町</v>
      </c>
      <c r="BE101" s="953">
        <f>VLOOKUP(BC101&amp;"_令和4年度",データシート3!A:AB,MATCH("ea_"&amp;"太陽光（建物系）"&amp;"_年間発電",データシート3!$A$1:$AB$1,0),0)/10^3+VLOOKUP(BC101&amp;"_令和4年度",データシート3!A:AB,MATCH("ea_"&amp;"太陽光（土地系）"&amp;"_年間発電",データシート3!$A$1:$AB$1,0),0)/10^3</f>
        <v>1310721.5149999999</v>
      </c>
      <c r="BF101" s="953">
        <f>VLOOKUP(BC101&amp;"_令和4年度",データシート3!A:AB,MATCH("ea_"&amp;"風力（陸上）"&amp;"_年間発電",データシート3!$A$1:$AB$1,0),0)/10^3</f>
        <v>7706014.6859999998</v>
      </c>
      <c r="BG101" s="953">
        <f>VLOOKUP(BC101&amp;"_令和4年度",データシート3!A:AB,MATCH("ea_"&amp;"中小水（河川）"&amp;"_年間発電",データシート3!$A$1:$AB$1,0),0)/10^3+VLOOKUP(BC101&amp;"_令和4年度",データシート3!A:AB,MATCH("ea_"&amp;"中小水（農業用水路）"&amp;"_年間発電",データシート3!$A$1:$AB$1,0),0)/10^3</f>
        <v>78466.540999999983</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9095202.7419999987</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20216.349773127564</v>
      </c>
      <c r="BK101" s="953">
        <f t="shared" si="21"/>
        <v>9074986.3922268711</v>
      </c>
      <c r="BL101" s="953">
        <f t="shared" si="22"/>
        <v>0</v>
      </c>
      <c r="BM101" s="953">
        <f t="shared" si="23"/>
        <v>9074986.3922268711</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01229</v>
      </c>
      <c r="AY102" s="20" t="str">
        <f>IF(IFERROR(比較地域マスタ!$AE37,"")=0,"",IFERROR(比較地域マスタ!$AE37,""))</f>
        <v>富良野市</v>
      </c>
      <c r="AZ102" s="18"/>
      <c r="BA102" s="24">
        <v>31</v>
      </c>
      <c r="BB102" s="24">
        <v>1</v>
      </c>
      <c r="BC102" s="20" t="str">
        <f t="shared" si="24"/>
        <v>01229</v>
      </c>
      <c r="BD102" s="20" t="str">
        <f t="shared" si="25"/>
        <v>富良野市</v>
      </c>
      <c r="BE102" s="953">
        <f>VLOOKUP(BC102&amp;"_令和4年度",データシート3!A:AB,MATCH("ea_"&amp;"太陽光（建物系）"&amp;"_年間発電",データシート3!$A$1:$AB$1,0),0)/10^3+VLOOKUP(BC102&amp;"_令和4年度",データシート3!A:AB,MATCH("ea_"&amp;"太陽光（土地系）"&amp;"_年間発電",データシート3!$A$1:$AB$1,0),0)/10^3</f>
        <v>3823005.9609999997</v>
      </c>
      <c r="BF102" s="953">
        <f>VLOOKUP(BC102&amp;"_令和4年度",データシート3!A:AB,MATCH("ea_"&amp;"風力（陸上）"&amp;"_年間発電",データシート3!$A$1:$AB$1,0),0)/10^3</f>
        <v>2270496.531</v>
      </c>
      <c r="BG102" s="953">
        <f>VLOOKUP(BC102&amp;"_令和4年度",データシート3!A:AB,MATCH("ea_"&amp;"中小水（河川）"&amp;"_年間発電",データシート3!$A$1:$AB$1,0),0)/10^3+VLOOKUP(BC102&amp;"_令和4年度",データシート3!A:AB,MATCH("ea_"&amp;"中小水（農業用水路）"&amp;"_年間発電",データシート3!$A$1:$AB$1,0),0)/10^3</f>
        <v>64074.571000000011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6157577.0630000001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104655.63397731358</v>
      </c>
      <c r="BK102" s="953">
        <f t="shared" si="21"/>
        <v>6052921.4290226866</v>
      </c>
      <c r="BL102" s="953">
        <f t="shared" si="22"/>
        <v>0</v>
      </c>
      <c r="BM102" s="953">
        <f t="shared" si="23"/>
        <v>6052921.4290226866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01472</v>
      </c>
      <c r="AY103" s="20" t="str">
        <f>IF(IFERROR(比較地域マスタ!$AE38,"")=0,"",IFERROR(比較地域マスタ!$AE38,""))</f>
        <v>幌加内町</v>
      </c>
      <c r="AZ103" s="18"/>
      <c r="BA103" s="24">
        <v>32</v>
      </c>
      <c r="BB103" s="24">
        <v>1</v>
      </c>
      <c r="BC103" s="20" t="str">
        <f t="shared" si="24"/>
        <v>01472</v>
      </c>
      <c r="BD103" s="20" t="str">
        <f t="shared" si="25"/>
        <v>幌加内町</v>
      </c>
      <c r="BE103" s="953">
        <f>VLOOKUP(BC103&amp;"_令和4年度",データシート3!A:AB,MATCH("ea_"&amp;"太陽光（建物系）"&amp;"_年間発電",データシート3!$A$1:$AB$1,0),0)/10^3+VLOOKUP(BC103&amp;"_令和4年度",データシート3!A:AB,MATCH("ea_"&amp;"太陽光（土地系）"&amp;"_年間発電",データシート3!$A$1:$AB$1,0),0)/10^3</f>
        <v>1500799.7140000002</v>
      </c>
      <c r="BF103" s="953">
        <f>VLOOKUP(BC103&amp;"_令和4年度",データシート3!A:AB,MATCH("ea_"&amp;"風力（陸上）"&amp;"_年間発電",データシート3!$A$1:$AB$1,0),0)/10^3</f>
        <v>10181528.25</v>
      </c>
      <c r="BG103" s="953">
        <f>VLOOKUP(BC103&amp;"_令和4年度",データシート3!A:AB,MATCH("ea_"&amp;"中小水（河川）"&amp;"_年間発電",データシート3!$A$1:$AB$1,0),0)/10^3+VLOOKUP(BC103&amp;"_令和4年度",データシート3!A:AB,MATCH("ea_"&amp;"中小水（農業用水路）"&amp;"_年間発電",データシート3!$A$1:$AB$1,0),0)/10^3</f>
        <v>11522.454</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11693850.418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7132.5071461917769</v>
      </c>
      <c r="BK103" s="953">
        <f t="shared" si="21"/>
        <v>11686717.910853809</v>
      </c>
      <c r="BL103" s="953">
        <f t="shared" si="22"/>
        <v>0</v>
      </c>
      <c r="BM103" s="953">
        <f t="shared" si="23"/>
        <v>11686717.910853809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01520</v>
      </c>
      <c r="AY104" s="20" t="str">
        <f>IF(IFERROR(比較地域マスタ!$AE39,"")=0,"",IFERROR(比較地域マスタ!$AE39,""))</f>
        <v>幌延町</v>
      </c>
      <c r="AZ104" s="18"/>
      <c r="BA104" s="24">
        <v>33</v>
      </c>
      <c r="BB104" s="24">
        <v>1</v>
      </c>
      <c r="BC104" s="20" t="str">
        <f t="shared" si="24"/>
        <v>01520</v>
      </c>
      <c r="BD104" s="20" t="str">
        <f t="shared" si="25"/>
        <v>幌延町</v>
      </c>
      <c r="BE104" s="953">
        <f>VLOOKUP(BC104&amp;"_令和4年度",データシート3!A:AB,MATCH("ea_"&amp;"太陽光（建物系）"&amp;"_年間発電",データシート3!$A$1:$AB$1,0),0)/10^3+VLOOKUP(BC104&amp;"_令和4年度",データシート3!A:AB,MATCH("ea_"&amp;"太陽光（土地系）"&amp;"_年間発電",データシート3!$A$1:$AB$1,0),0)/10^3</f>
        <v>1944532.8460000001</v>
      </c>
      <c r="BF104" s="953">
        <f>VLOOKUP(BC104&amp;"_令和4年度",データシート3!A:AB,MATCH("ea_"&amp;"風力（陸上）"&amp;"_年間発電",データシート3!$A$1:$AB$1,0),0)/10^3</f>
        <v>8520288.8680000026</v>
      </c>
      <c r="BG104" s="953">
        <f>VLOOKUP(BC104&amp;"_令和4年度",データシート3!A:AB,MATCH("ea_"&amp;"中小水（河川）"&amp;"_年間発電",データシート3!$A$1:$AB$1,0),0)/10^3+VLOOKUP(BC104&amp;"_令和4年度",データシート3!A:AB,MATCH("ea_"&amp;"中小水（農業用水路）"&amp;"_年間発電",データシート3!$A$1:$AB$1,0),0)/10^3</f>
        <v>3368.1990000000001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36206.271000000001</v>
      </c>
      <c r="BI104" s="953">
        <f t="shared" si="26"/>
        <v>10504396.184000002</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23649.340727023442</v>
      </c>
      <c r="BK104" s="953">
        <f t="shared" ref="BK104:BK135" si="27">BI104-BJ104</f>
        <v>10480746.843272978</v>
      </c>
      <c r="BL104" s="953">
        <f t="shared" ref="BL104:BL135" si="28">IF(BK104&gt;0,0,BK104)</f>
        <v>0</v>
      </c>
      <c r="BM104" s="953">
        <f t="shared" ref="BM104:BM135" si="29">IF(BK104&gt;0,BK104,0)</f>
        <v>10480746.843272978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01481</v>
      </c>
      <c r="AY105" s="20" t="str">
        <f>IF(IFERROR(比較地域マスタ!$AE40,"")=0,"",IFERROR(比較地域マスタ!$AE40,""))</f>
        <v>増毛町</v>
      </c>
      <c r="AZ105" s="18"/>
      <c r="BA105" s="24">
        <v>34</v>
      </c>
      <c r="BB105" s="24">
        <v>1</v>
      </c>
      <c r="BC105" s="20" t="str">
        <f t="shared" si="24"/>
        <v>01481</v>
      </c>
      <c r="BD105" s="20" t="str">
        <f t="shared" si="25"/>
        <v>増毛町</v>
      </c>
      <c r="BE105" s="953">
        <f>VLOOKUP(BC105&amp;"_令和4年度",データシート3!A:AB,MATCH("ea_"&amp;"太陽光（建物系）"&amp;"_年間発電",データシート3!$A$1:$AB$1,0),0)/10^3+VLOOKUP(BC105&amp;"_令和4年度",データシート3!A:AB,MATCH("ea_"&amp;"太陽光（土地系）"&amp;"_年間発電",データシート3!$A$1:$AB$1,0),0)/10^3</f>
        <v>231983.11899999995</v>
      </c>
      <c r="BF105" s="953">
        <f>VLOOKUP(BC105&amp;"_令和4年度",データシート3!A:AB,MATCH("ea_"&amp;"風力（陸上）"&amp;"_年間発電",データシート3!$A$1:$AB$1,0),0)/10^3</f>
        <v>4782810.3049999997</v>
      </c>
      <c r="BG105" s="953">
        <f>VLOOKUP(BC105&amp;"_令和4年度",データシート3!A:AB,MATCH("ea_"&amp;"中小水（河川）"&amp;"_年間発電",データシート3!$A$1:$AB$1,0),0)/10^3+VLOOKUP(BC105&amp;"_令和4年度",データシート3!A:AB,MATCH("ea_"&amp;"中小水（農業用水路）"&amp;"_年間発電",データシート3!$A$1:$AB$1,0),0)/10^3</f>
        <v>50366.692999999999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5065160.1169999996</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22860.278369315423</v>
      </c>
      <c r="BK105" s="953">
        <f t="shared" si="27"/>
        <v>5042299.8386306847</v>
      </c>
      <c r="BL105" s="953">
        <f t="shared" si="28"/>
        <v>0</v>
      </c>
      <c r="BM105" s="953">
        <f t="shared" si="29"/>
        <v>5042299.8386306847</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01462</v>
      </c>
      <c r="AY106" s="20" t="str">
        <f>IF(IFERROR(比較地域マスタ!$AE41,"")=0,"",IFERROR(比較地域マスタ!$AE41,""))</f>
        <v>南富良野町</v>
      </c>
      <c r="AZ106" s="18"/>
      <c r="BA106" s="24">
        <v>35</v>
      </c>
      <c r="BB106" s="24">
        <v>1</v>
      </c>
      <c r="BC106" s="20" t="str">
        <f t="shared" si="24"/>
        <v>01462</v>
      </c>
      <c r="BD106" s="20" t="str">
        <f t="shared" si="25"/>
        <v>南富良野町</v>
      </c>
      <c r="BE106" s="953">
        <f>VLOOKUP(BC106&amp;"_令和4年度",データシート3!A:AB,MATCH("ea_"&amp;"太陽光（建物系）"&amp;"_年間発電",データシート3!$A$1:$AB$1,0),0)/10^3+VLOOKUP(BC106&amp;"_令和4年度",データシート3!A:AB,MATCH("ea_"&amp;"太陽光（土地系）"&amp;"_年間発電",データシート3!$A$1:$AB$1,0),0)/10^3</f>
        <v>1165056.5020000001</v>
      </c>
      <c r="BF106" s="953">
        <f>VLOOKUP(BC106&amp;"_令和4年度",データシート3!A:AB,MATCH("ea_"&amp;"風力（陸上）"&amp;"_年間発電",データシート3!$A$1:$AB$1,0),0)/10^3</f>
        <v>7648149.296000001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46799.303</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8860005.1009999998</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12572.560314547747</v>
      </c>
      <c r="BK106" s="953">
        <f t="shared" si="27"/>
        <v>8847432.5406854525</v>
      </c>
      <c r="BL106" s="953">
        <f t="shared" si="28"/>
        <v>0</v>
      </c>
      <c r="BM106" s="953">
        <f t="shared" si="29"/>
        <v>8847432.5406854525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01518</v>
      </c>
      <c r="AY107" s="20" t="str">
        <f>IF(IFERROR(比較地域マスタ!$AE42,"")=0,"",IFERROR(比較地域マスタ!$AE42,""))</f>
        <v>利尻町</v>
      </c>
      <c r="AZ107" s="18"/>
      <c r="BA107" s="24">
        <v>36</v>
      </c>
      <c r="BB107" s="24">
        <v>1</v>
      </c>
      <c r="BC107" s="20" t="str">
        <f t="shared" si="24"/>
        <v>01518</v>
      </c>
      <c r="BD107" s="20" t="str">
        <f t="shared" si="25"/>
        <v>利尻町</v>
      </c>
      <c r="BE107" s="953">
        <f>VLOOKUP(BC107&amp;"_令和4年度",データシート3!A:AB,MATCH("ea_"&amp;"太陽光（建物系）"&amp;"_年間発電",データシート3!$A$1:$AB$1,0),0)/10^3+VLOOKUP(BC107&amp;"_令和4年度",データシート3!A:AB,MATCH("ea_"&amp;"太陽光（土地系）"&amp;"_年間発電",データシート3!$A$1:$AB$1,0),0)/10^3</f>
        <v>21915.473999999998</v>
      </c>
      <c r="BF107" s="953">
        <f>VLOOKUP(BC107&amp;"_令和4年度",データシート3!A:AB,MATCH("ea_"&amp;"風力（陸上）"&amp;"_年間発電",データシート3!$A$1:$AB$1,0),0)/10^3</f>
        <v>312689.60499999998</v>
      </c>
      <c r="BG107" s="953">
        <f>VLOOKUP(BC107&amp;"_令和4年度",データシート3!A:AB,MATCH("ea_"&amp;"中小水（河川）"&amp;"_年間発電",データシート3!$A$1:$AB$1,0),0)/10^3+VLOOKUP(BC107&amp;"_令和4年度",データシート3!A:AB,MATCH("ea_"&amp;"中小水（農業用水路）"&amp;"_年間発電",データシート3!$A$1:$AB$1,0),0)/10^3</f>
        <v>1120.1600000000001</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335725.23899999994</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10405.772891707515</v>
      </c>
      <c r="BK107" s="953">
        <f t="shared" si="27"/>
        <v>325319.46610829246</v>
      </c>
      <c r="BL107" s="953">
        <f t="shared" si="28"/>
        <v>0</v>
      </c>
      <c r="BM107" s="953">
        <f t="shared" si="29"/>
        <v>325319.46610829246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01519</v>
      </c>
      <c r="AY108" s="20" t="str">
        <f>IF(IFERROR(比較地域マスタ!$AE43,"")=0,"",IFERROR(比較地域マスタ!$AE43,""))</f>
        <v>利尻富士町</v>
      </c>
      <c r="AZ108" s="18"/>
      <c r="BA108" s="24">
        <v>37</v>
      </c>
      <c r="BB108" s="24">
        <v>1</v>
      </c>
      <c r="BC108" s="20" t="str">
        <f t="shared" si="24"/>
        <v>01519</v>
      </c>
      <c r="BD108" s="20" t="str">
        <f t="shared" si="25"/>
        <v>利尻富士町</v>
      </c>
      <c r="BE108" s="953">
        <f>VLOOKUP(BC108&amp;"_令和4年度",データシート3!A:AB,MATCH("ea_"&amp;"太陽光（建物系）"&amp;"_年間発電",データシート3!$A$1:$AB$1,0),0)/10^3+VLOOKUP(BC108&amp;"_令和4年度",データシート3!A:AB,MATCH("ea_"&amp;"太陽光（土地系）"&amp;"_年間発電",データシート3!$A$1:$AB$1,0),0)/10^3</f>
        <v>29979.877</v>
      </c>
      <c r="BF108" s="953">
        <f>VLOOKUP(BC108&amp;"_令和4年度",データシート3!A:AB,MATCH("ea_"&amp;"風力（陸上）"&amp;"_年間発電",データシート3!$A$1:$AB$1,0),0)/10^3</f>
        <v>1129611.2879999997</v>
      </c>
      <c r="BG108" s="953">
        <f>VLOOKUP(BC108&amp;"_令和4年度",データシート3!A:AB,MATCH("ea_"&amp;"中小水（河川）"&amp;"_年間発電",データシート3!$A$1:$AB$1,0),0)/10^3+VLOOKUP(BC108&amp;"_令和4年度",データシート3!A:AB,MATCH("ea_"&amp;"中小水（農業用水路）"&amp;"_年間発電",データシート3!$A$1:$AB$1,0),0)/10^3</f>
        <v>1468.2850000000001</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419.42899999999997</v>
      </c>
      <c r="BI108" s="953">
        <f t="shared" si="26"/>
        <v>1161478.8789999997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11574.121220587962</v>
      </c>
      <c r="BK108" s="953">
        <f t="shared" si="27"/>
        <v>1149904.7577794117</v>
      </c>
      <c r="BL108" s="953">
        <f t="shared" si="28"/>
        <v>0</v>
      </c>
      <c r="BM108" s="953">
        <f t="shared" si="29"/>
        <v>1149904.7577794117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01212</v>
      </c>
      <c r="AY109" s="20" t="str">
        <f>IF(IFERROR(比較地域マスタ!$AE44,"")=0,"",IFERROR(比較地域マスタ!$AE44,""))</f>
        <v>留萌市</v>
      </c>
      <c r="AZ109" s="18"/>
      <c r="BA109" s="24">
        <v>38</v>
      </c>
      <c r="BB109" s="24">
        <v>1</v>
      </c>
      <c r="BC109" s="20" t="str">
        <f t="shared" si="24"/>
        <v>01212</v>
      </c>
      <c r="BD109" s="20" t="str">
        <f t="shared" si="25"/>
        <v>留萌市</v>
      </c>
      <c r="BE109" s="953">
        <f>VLOOKUP(BC109&amp;"_令和4年度",データシート3!A:AB,MATCH("ea_"&amp;"太陽光（建物系）"&amp;"_年間発電",データシート3!$A$1:$AB$1,0),0)/10^3+VLOOKUP(BC109&amp;"_令和4年度",データシート3!A:AB,MATCH("ea_"&amp;"太陽光（土地系）"&amp;"_年間発電",データシート3!$A$1:$AB$1,0),0)/10^3</f>
        <v>249227.39700000006</v>
      </c>
      <c r="BF109" s="953">
        <f>VLOOKUP(BC109&amp;"_令和4年度",データシート3!A:AB,MATCH("ea_"&amp;"風力（陸上）"&amp;"_年間発電",データシート3!$A$1:$AB$1,0),0)/10^3</f>
        <v>2417092.9569999999</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2666320.3539999998</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106928.04504014041</v>
      </c>
      <c r="BK109" s="953">
        <f t="shared" si="27"/>
        <v>2559392.3089598594</v>
      </c>
      <c r="BL109" s="953">
        <f t="shared" si="28"/>
        <v>0</v>
      </c>
      <c r="BM109" s="953">
        <f t="shared" si="29"/>
        <v>2559392.3089598594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01517</v>
      </c>
      <c r="AY110" s="20" t="str">
        <f>IF(IFERROR(比較地域マスタ!$AE45,"")=0,"",IFERROR(比較地域マスタ!$AE45,""))</f>
        <v>礼文町</v>
      </c>
      <c r="AZ110" s="18"/>
      <c r="BA110" s="24">
        <v>39</v>
      </c>
      <c r="BB110" s="24">
        <v>1</v>
      </c>
      <c r="BC110" s="20" t="str">
        <f t="shared" si="24"/>
        <v>01517</v>
      </c>
      <c r="BD110" s="20" t="str">
        <f t="shared" si="25"/>
        <v>礼文町</v>
      </c>
      <c r="BE110" s="953">
        <f>VLOOKUP(BC110&amp;"_令和4年度",データシート3!A:AB,MATCH("ea_"&amp;"太陽光（建物系）"&amp;"_年間発電",データシート3!$A$1:$AB$1,0),0)/10^3+VLOOKUP(BC110&amp;"_令和4年度",データシート3!A:AB,MATCH("ea_"&amp;"太陽光（土地系）"&amp;"_年間発電",データシート3!$A$1:$AB$1,0),0)/10^3</f>
        <v>22916.503000000001</v>
      </c>
      <c r="BF110" s="953">
        <f>VLOOKUP(BC110&amp;"_令和4年度",データシート3!A:AB,MATCH("ea_"&amp;"風力（陸上）"&amp;"_年間発電",データシート3!$A$1:$AB$1,0),0)/10^3</f>
        <v>1043866.7269999998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1066783.2299999997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12387.58110015342</v>
      </c>
      <c r="BK110" s="953">
        <f t="shared" si="27"/>
        <v>1054395.6488998462</v>
      </c>
      <c r="BL110" s="953">
        <f t="shared" si="28"/>
        <v>0</v>
      </c>
      <c r="BM110" s="953">
        <f t="shared" si="29"/>
        <v>1054395.6488998462</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01214</v>
      </c>
      <c r="AY111" s="20" t="str">
        <f>IF(IFERROR(比較地域マスタ!$AE46,"")=0,"",IFERROR(比較地域マスタ!$AE46,""))</f>
        <v>稚内市</v>
      </c>
      <c r="AZ111" s="18"/>
      <c r="BA111" s="24">
        <v>40</v>
      </c>
      <c r="BB111" s="24">
        <v>1</v>
      </c>
      <c r="BC111" s="20" t="str">
        <f t="shared" si="24"/>
        <v>01214</v>
      </c>
      <c r="BD111" s="20" t="str">
        <f t="shared" si="25"/>
        <v>稚内市</v>
      </c>
      <c r="BE111" s="953">
        <f>VLOOKUP(BC111&amp;"_令和4年度",データシート3!A:AB,MATCH("ea_"&amp;"太陽光（建物系）"&amp;"_年間発電",データシート3!$A$1:$AB$1,0),0)/10^3+VLOOKUP(BC111&amp;"_令和4年度",データシート3!A:AB,MATCH("ea_"&amp;"太陽光（土地系）"&amp;"_年間発電",データシート3!$A$1:$AB$1,0),0)/10^3</f>
        <v>5946798.6179999998</v>
      </c>
      <c r="BF111" s="953">
        <f>VLOOKUP(BC111&amp;"_令和4年度",データシート3!A:AB,MATCH("ea_"&amp;"風力（陸上）"&amp;"_年間発電",データシート3!$A$1:$AB$1,0),0)/10^3</f>
        <v>15575364.018999998</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28840.022000000001</v>
      </c>
      <c r="BI111" s="953">
        <f t="shared" si="26"/>
        <v>21551002.658999998</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202926.57948253473</v>
      </c>
      <c r="BK111" s="953">
        <f t="shared" si="27"/>
        <v>21348076.079517465</v>
      </c>
      <c r="BL111" s="953">
        <f t="shared" si="28"/>
        <v>0</v>
      </c>
      <c r="BM111" s="953">
        <f t="shared" si="29"/>
        <v>21348076.079517465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01464</v>
      </c>
      <c r="AY112" s="20" t="str">
        <f>IF(IFERROR(比較地域マスタ!$AE47,"")=0,"",IFERROR(比較地域マスタ!$AE47,""))</f>
        <v>和寒町</v>
      </c>
      <c r="AZ112" s="18"/>
      <c r="BA112" s="24">
        <v>41</v>
      </c>
      <c r="BB112" s="24">
        <v>1</v>
      </c>
      <c r="BC112" s="20" t="str">
        <f t="shared" si="24"/>
        <v>01464</v>
      </c>
      <c r="BD112" s="20" t="str">
        <f t="shared" si="25"/>
        <v>和寒町</v>
      </c>
      <c r="BE112" s="953">
        <f>VLOOKUP(BC112&amp;"_令和4年度",データシート3!A:AB,MATCH("ea_"&amp;"太陽光（建物系）"&amp;"_年間発電",データシート3!$A$1:$AB$1,0),0)/10^3+VLOOKUP(BC112&amp;"_令和4年度",データシート3!A:AB,MATCH("ea_"&amp;"太陽光（土地系）"&amp;"_年間発電",データシート3!$A$1:$AB$1,0),0)/10^3</f>
        <v>1647745.7209999999</v>
      </c>
      <c r="BF112" s="953">
        <f>VLOOKUP(BC112&amp;"_令和4年度",データシート3!A:AB,MATCH("ea_"&amp;"風力（陸上）"&amp;"_年間発電",データシート3!$A$1:$AB$1,0),0)/10^3</f>
        <v>1749886.612</v>
      </c>
      <c r="BG112" s="953">
        <f>VLOOKUP(BC112&amp;"_令和4年度",データシート3!A:AB,MATCH("ea_"&amp;"中小水（河川）"&amp;"_年間発電",データシート3!$A$1:$AB$1,0),0)/10^3+VLOOKUP(BC112&amp;"_令和4年度",データシート3!A:AB,MATCH("ea_"&amp;"中小水（農業用水路）"&amp;"_年間発電",データシート3!$A$1:$AB$1,0),0)/10^3</f>
        <v>224.18700000000004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3397856.5199999996</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14136.921653151576</v>
      </c>
      <c r="BK112" s="953">
        <f t="shared" si="27"/>
        <v>3383719.598346848</v>
      </c>
      <c r="BL112" s="953">
        <f t="shared" si="28"/>
        <v>0</v>
      </c>
      <c r="BM112" s="953">
        <f t="shared" si="29"/>
        <v>3383719.598346848</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枝幸町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01514</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1868</v>
      </c>
      <c r="B9" s="80">
        <v>460</v>
      </c>
      <c r="C9" s="80">
        <v>1</v>
      </c>
      <c r="D9" s="80">
        <v>28</v>
      </c>
      <c r="E9" s="80">
        <v>1990</v>
      </c>
      <c r="F9" s="80" t="s">
        <v>562</v>
      </c>
      <c r="G9" s="80" t="s">
        <v>1691</v>
      </c>
      <c r="H9" s="80" t="s">
        <v>1692</v>
      </c>
      <c r="I9" s="177"/>
      <c r="J9" s="81">
        <v>31.050219845557759</v>
      </c>
      <c r="K9" s="81">
        <v>5.427116226352994</v>
      </c>
      <c r="L9" s="81">
        <v>33.343260494473967</v>
      </c>
      <c r="M9" s="81">
        <v>8.851094039620925</v>
      </c>
      <c r="N9" s="81">
        <v>20.5771853227461</v>
      </c>
      <c r="O9" s="81">
        <v>10.468946216495745</v>
      </c>
      <c r="P9" s="81">
        <v>14.851051281341293</v>
      </c>
      <c r="Q9" s="81">
        <v>0.7927150674310196</v>
      </c>
      <c r="R9" s="81">
        <v>0</v>
      </c>
      <c r="S9" s="81">
        <v>0.64551755711865033</v>
      </c>
      <c r="T9" s="82"/>
      <c r="U9" s="81">
        <v>871780</v>
      </c>
      <c r="V9" s="81">
        <v>993</v>
      </c>
      <c r="W9" s="81">
        <v>390</v>
      </c>
      <c r="X9" s="81">
        <v>2968</v>
      </c>
      <c r="Y9" s="81">
        <v>4402</v>
      </c>
      <c r="Z9" s="81">
        <v>4306</v>
      </c>
      <c r="AA9" s="81">
        <v>3606</v>
      </c>
      <c r="AB9" s="81">
        <v>12871</v>
      </c>
      <c r="AC9" s="81">
        <v>0</v>
      </c>
      <c r="AD9" s="81">
        <v>0.64551755711865033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1869</v>
      </c>
      <c r="B10" s="80">
        <v>461</v>
      </c>
      <c r="C10" s="80">
        <v>2</v>
      </c>
      <c r="D10" s="80">
        <v>28</v>
      </c>
      <c r="E10" s="80">
        <v>2005</v>
      </c>
      <c r="F10" s="80" t="s">
        <v>565</v>
      </c>
      <c r="G10" s="80" t="s">
        <v>1691</v>
      </c>
      <c r="H10" s="80" t="s">
        <v>1692</v>
      </c>
      <c r="I10" s="177"/>
      <c r="J10" s="81">
        <v>12.804441806224897</v>
      </c>
      <c r="K10" s="81">
        <v>2.3177529119270508</v>
      </c>
      <c r="L10" s="81">
        <v>21.621900372921964</v>
      </c>
      <c r="M10" s="81">
        <v>13.189889318342761</v>
      </c>
      <c r="N10" s="81">
        <v>22.645855923061394</v>
      </c>
      <c r="O10" s="81">
        <v>12.189944943798952</v>
      </c>
      <c r="P10" s="81">
        <v>14.809414031160779</v>
      </c>
      <c r="Q10" s="81">
        <v>0.62084419289239301</v>
      </c>
      <c r="R10" s="81">
        <v>0</v>
      </c>
      <c r="S10" s="81">
        <v>0.9882372716092801</v>
      </c>
      <c r="T10" s="82"/>
      <c r="U10" s="81">
        <v>395470</v>
      </c>
      <c r="V10" s="81">
        <v>707</v>
      </c>
      <c r="W10" s="81">
        <v>192</v>
      </c>
      <c r="X10" s="81">
        <v>2142</v>
      </c>
      <c r="Y10" s="81">
        <v>4617</v>
      </c>
      <c r="Z10" s="81">
        <v>5802</v>
      </c>
      <c r="AA10" s="81">
        <v>2945</v>
      </c>
      <c r="AB10" s="81">
        <v>10538</v>
      </c>
      <c r="AC10" s="81">
        <v>0</v>
      </c>
      <c r="AD10" s="81">
        <v>0.9882372716092801</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1870</v>
      </c>
      <c r="B11" s="80">
        <v>462</v>
      </c>
      <c r="C11" s="80">
        <v>3</v>
      </c>
      <c r="D11" s="80">
        <v>28</v>
      </c>
      <c r="E11" s="80">
        <v>2006</v>
      </c>
      <c r="F11" s="80" t="s">
        <v>566</v>
      </c>
      <c r="G11" s="80" t="s">
        <v>1691</v>
      </c>
      <c r="H11" s="80" t="s">
        <v>1692</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1871</v>
      </c>
      <c r="B12" s="80">
        <v>463</v>
      </c>
      <c r="C12" s="80">
        <v>4</v>
      </c>
      <c r="D12" s="80">
        <v>28</v>
      </c>
      <c r="E12" s="80">
        <v>2007</v>
      </c>
      <c r="F12" s="80" t="s">
        <v>567</v>
      </c>
      <c r="G12" s="80" t="s">
        <v>1691</v>
      </c>
      <c r="H12" s="80" t="s">
        <v>1692</v>
      </c>
      <c r="I12" s="177"/>
      <c r="J12" s="81">
        <v>14.049816943798394</v>
      </c>
      <c r="K12" s="81">
        <v>2.1159191725451767</v>
      </c>
      <c r="L12" s="81">
        <v>16.577900948166544</v>
      </c>
      <c r="M12" s="81">
        <v>13.942246840554711</v>
      </c>
      <c r="N12" s="81">
        <v>22.058081810873823</v>
      </c>
      <c r="O12" s="81">
        <v>11.465440540643581</v>
      </c>
      <c r="P12" s="81">
        <v>15.156096186030943</v>
      </c>
      <c r="Q12" s="81">
        <v>0.62820331264036144</v>
      </c>
      <c r="R12" s="81">
        <v>0</v>
      </c>
      <c r="S12" s="81">
        <v>0.9543579918012558</v>
      </c>
      <c r="T12" s="82"/>
      <c r="U12" s="81">
        <v>461399</v>
      </c>
      <c r="V12" s="81">
        <v>704</v>
      </c>
      <c r="W12" s="81">
        <v>202</v>
      </c>
      <c r="X12" s="81">
        <v>2836</v>
      </c>
      <c r="Y12" s="81">
        <v>4509</v>
      </c>
      <c r="Z12" s="81">
        <v>5673</v>
      </c>
      <c r="AA12" s="81">
        <v>2968</v>
      </c>
      <c r="AB12" s="81">
        <v>10099</v>
      </c>
      <c r="AC12" s="81">
        <v>0</v>
      </c>
      <c r="AD12" s="81">
        <v>0.9543579918012558</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1872</v>
      </c>
      <c r="B13" s="80">
        <v>464</v>
      </c>
      <c r="C13" s="80">
        <v>5</v>
      </c>
      <c r="D13" s="80">
        <v>28</v>
      </c>
      <c r="E13" s="80">
        <v>2008</v>
      </c>
      <c r="F13" s="80" t="s">
        <v>84</v>
      </c>
      <c r="G13" s="80" t="s">
        <v>1691</v>
      </c>
      <c r="H13" s="80" t="s">
        <v>1692</v>
      </c>
      <c r="I13" s="177"/>
      <c r="J13" s="81">
        <v>13.849607637758977</v>
      </c>
      <c r="K13" s="81">
        <v>1.8570522770736138</v>
      </c>
      <c r="L13" s="81">
        <v>14.314391786771944</v>
      </c>
      <c r="M13" s="81">
        <v>16.313778907546752</v>
      </c>
      <c r="N13" s="81">
        <v>22.216162525796403</v>
      </c>
      <c r="O13" s="81">
        <v>11.021998201706614</v>
      </c>
      <c r="P13" s="81">
        <v>14.720567663722361</v>
      </c>
      <c r="Q13" s="81">
        <v>0.6070316572073764</v>
      </c>
      <c r="R13" s="81">
        <v>0</v>
      </c>
      <c r="S13" s="81">
        <v>0.93553163809336104</v>
      </c>
      <c r="T13" s="82"/>
      <c r="U13" s="81">
        <v>477879</v>
      </c>
      <c r="V13" s="81">
        <v>704</v>
      </c>
      <c r="W13" s="81">
        <v>202</v>
      </c>
      <c r="X13" s="81">
        <v>2836</v>
      </c>
      <c r="Y13" s="81">
        <v>4481</v>
      </c>
      <c r="Z13" s="81">
        <v>5645</v>
      </c>
      <c r="AA13" s="81">
        <v>2886</v>
      </c>
      <c r="AB13" s="81">
        <v>9919</v>
      </c>
      <c r="AC13" s="81">
        <v>0</v>
      </c>
      <c r="AD13" s="81">
        <v>0.93553163809336104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1873</v>
      </c>
      <c r="B14" s="80">
        <v>465</v>
      </c>
      <c r="C14" s="80">
        <v>6</v>
      </c>
      <c r="D14" s="80">
        <v>28</v>
      </c>
      <c r="E14" s="80">
        <v>2009</v>
      </c>
      <c r="F14" s="80" t="s">
        <v>85</v>
      </c>
      <c r="G14" s="80" t="s">
        <v>1691</v>
      </c>
      <c r="H14" s="80" t="s">
        <v>1692</v>
      </c>
      <c r="I14" s="177"/>
      <c r="J14" s="81">
        <v>13.058915927718374</v>
      </c>
      <c r="K14" s="81">
        <v>1.5162563029302845</v>
      </c>
      <c r="L14" s="81">
        <v>15.459873990202071</v>
      </c>
      <c r="M14" s="81">
        <v>12.106884818827215</v>
      </c>
      <c r="N14" s="81">
        <v>19.039526588827947</v>
      </c>
      <c r="O14" s="81">
        <v>11.210140855656118</v>
      </c>
      <c r="P14" s="81">
        <v>14.423430317934157</v>
      </c>
      <c r="Q14" s="81">
        <v>0.57132253304589431</v>
      </c>
      <c r="R14" s="81">
        <v>0</v>
      </c>
      <c r="S14" s="81">
        <v>1.1001348708202345</v>
      </c>
      <c r="T14" s="82"/>
      <c r="U14" s="81">
        <v>455039</v>
      </c>
      <c r="V14" s="81">
        <v>704</v>
      </c>
      <c r="W14" s="81">
        <v>250</v>
      </c>
      <c r="X14" s="81">
        <v>2658</v>
      </c>
      <c r="Y14" s="81">
        <v>4471</v>
      </c>
      <c r="Z14" s="81">
        <v>5667</v>
      </c>
      <c r="AA14" s="81">
        <v>2903</v>
      </c>
      <c r="AB14" s="81">
        <v>9800</v>
      </c>
      <c r="AC14" s="81">
        <v>0</v>
      </c>
      <c r="AD14" s="81">
        <v>1.1001348708202345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1874</v>
      </c>
      <c r="B15" s="80">
        <v>466</v>
      </c>
      <c r="C15" s="80">
        <v>7</v>
      </c>
      <c r="D15" s="80">
        <v>28</v>
      </c>
      <c r="E15" s="80">
        <v>2010</v>
      </c>
      <c r="F15" s="80" t="s">
        <v>86</v>
      </c>
      <c r="G15" s="80" t="s">
        <v>1691</v>
      </c>
      <c r="H15" s="80" t="s">
        <v>1692</v>
      </c>
      <c r="I15" s="177"/>
      <c r="J15" s="81">
        <v>10.603193759136955</v>
      </c>
      <c r="K15" s="81">
        <v>1.5813131364366317</v>
      </c>
      <c r="L15" s="81">
        <v>14.074704113540665</v>
      </c>
      <c r="M15" s="81">
        <v>10.837350433942433</v>
      </c>
      <c r="N15" s="81">
        <v>18.649500732472511</v>
      </c>
      <c r="O15" s="81">
        <v>11.26067821842911</v>
      </c>
      <c r="P15" s="81">
        <v>14.920255569842029</v>
      </c>
      <c r="Q15" s="81">
        <v>0.5855972582123411</v>
      </c>
      <c r="R15" s="81">
        <v>0</v>
      </c>
      <c r="S15" s="81">
        <v>0.92319097189615829</v>
      </c>
      <c r="T15" s="82"/>
      <c r="U15" s="81">
        <v>413590</v>
      </c>
      <c r="V15" s="81">
        <v>704</v>
      </c>
      <c r="W15" s="81">
        <v>250</v>
      </c>
      <c r="X15" s="81">
        <v>2658</v>
      </c>
      <c r="Y15" s="81">
        <v>4454</v>
      </c>
      <c r="Z15" s="81">
        <v>5719</v>
      </c>
      <c r="AA15" s="81">
        <v>2928</v>
      </c>
      <c r="AB15" s="81">
        <v>9625</v>
      </c>
      <c r="AC15" s="81">
        <v>0</v>
      </c>
      <c r="AD15" s="81">
        <v>0.92319097189615829</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1875</v>
      </c>
      <c r="B16" s="80">
        <v>467</v>
      </c>
      <c r="C16" s="80">
        <v>8</v>
      </c>
      <c r="D16" s="80">
        <v>28</v>
      </c>
      <c r="E16" s="80">
        <v>2011</v>
      </c>
      <c r="F16" s="80" t="s">
        <v>87</v>
      </c>
      <c r="G16" s="80" t="s">
        <v>1691</v>
      </c>
      <c r="H16" s="80" t="s">
        <v>1692</v>
      </c>
      <c r="I16" s="177"/>
      <c r="J16" s="81">
        <v>23.3763621155761</v>
      </c>
      <c r="K16" s="81">
        <v>2.2157138387832855</v>
      </c>
      <c r="L16" s="81">
        <v>13.132724489012322</v>
      </c>
      <c r="M16" s="81">
        <v>13.690620459157595</v>
      </c>
      <c r="N16" s="81">
        <v>22.286729230035249</v>
      </c>
      <c r="O16" s="81">
        <v>11.009678935600382</v>
      </c>
      <c r="P16" s="81">
        <v>14.58805266129011</v>
      </c>
      <c r="Q16" s="81">
        <v>0.66500972024687732</v>
      </c>
      <c r="R16" s="81">
        <v>0</v>
      </c>
      <c r="S16" s="81">
        <v>0.89686259600394269</v>
      </c>
      <c r="T16" s="82"/>
      <c r="U16" s="81">
        <v>858751</v>
      </c>
      <c r="V16" s="81">
        <v>704</v>
      </c>
      <c r="W16" s="81">
        <v>250</v>
      </c>
      <c r="X16" s="81">
        <v>2658</v>
      </c>
      <c r="Y16" s="81">
        <v>4422</v>
      </c>
      <c r="Z16" s="81">
        <v>5713</v>
      </c>
      <c r="AA16" s="81">
        <v>2948</v>
      </c>
      <c r="AB16" s="81">
        <v>9476</v>
      </c>
      <c r="AC16" s="81">
        <v>0</v>
      </c>
      <c r="AD16" s="81">
        <v>0.89686259600394269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1876</v>
      </c>
      <c r="B17" s="80">
        <v>468</v>
      </c>
      <c r="C17" s="80">
        <v>9</v>
      </c>
      <c r="D17" s="80">
        <v>28</v>
      </c>
      <c r="E17" s="80">
        <v>2012</v>
      </c>
      <c r="F17" s="80" t="s">
        <v>88</v>
      </c>
      <c r="G17" s="80" t="s">
        <v>1691</v>
      </c>
      <c r="H17" s="80" t="s">
        <v>1692</v>
      </c>
      <c r="I17" s="177"/>
      <c r="J17" s="81">
        <v>11.926053815344703</v>
      </c>
      <c r="K17" s="81">
        <v>2.4960873343933443</v>
      </c>
      <c r="L17" s="81">
        <v>13.250528497425439</v>
      </c>
      <c r="M17" s="81">
        <v>17.003707110559795</v>
      </c>
      <c r="N17" s="81">
        <v>24.864204136564247</v>
      </c>
      <c r="O17" s="81">
        <v>10.928777544321854</v>
      </c>
      <c r="P17" s="81">
        <v>14.805421741514687</v>
      </c>
      <c r="Q17" s="81">
        <v>0.71374875384125258</v>
      </c>
      <c r="R17" s="81">
        <v>0</v>
      </c>
      <c r="S17" s="81">
        <v>0.72482557532115754</v>
      </c>
      <c r="T17" s="82"/>
      <c r="U17" s="81">
        <v>419773</v>
      </c>
      <c r="V17" s="81">
        <v>704</v>
      </c>
      <c r="W17" s="81">
        <v>250</v>
      </c>
      <c r="X17" s="81">
        <v>2658</v>
      </c>
      <c r="Y17" s="81">
        <v>4491</v>
      </c>
      <c r="Z17" s="81">
        <v>5716</v>
      </c>
      <c r="AA17" s="81">
        <v>2975</v>
      </c>
      <c r="AB17" s="81">
        <v>9361</v>
      </c>
      <c r="AC17" s="81">
        <v>0</v>
      </c>
      <c r="AD17" s="81">
        <v>0.72482557532115754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1877</v>
      </c>
      <c r="B18" s="80">
        <v>469</v>
      </c>
      <c r="C18" s="80">
        <v>10</v>
      </c>
      <c r="D18" s="80">
        <v>28</v>
      </c>
      <c r="E18" s="80">
        <v>2013</v>
      </c>
      <c r="F18" s="80" t="s">
        <v>89</v>
      </c>
      <c r="G18" s="80" t="s">
        <v>1691</v>
      </c>
      <c r="H18" s="80" t="s">
        <v>1692</v>
      </c>
      <c r="I18" s="177"/>
      <c r="J18" s="81">
        <v>8.749099374903702</v>
      </c>
      <c r="K18" s="81">
        <v>2.0630246959466101</v>
      </c>
      <c r="L18" s="81">
        <v>11.701261488888543</v>
      </c>
      <c r="M18" s="81">
        <v>15.813854140870518</v>
      </c>
      <c r="N18" s="81">
        <v>23.946485365266657</v>
      </c>
      <c r="O18" s="81">
        <v>10.6062720395208</v>
      </c>
      <c r="P18" s="81">
        <v>14.896174524035036</v>
      </c>
      <c r="Q18" s="81">
        <v>0.7126054583912258</v>
      </c>
      <c r="R18" s="81">
        <v>0</v>
      </c>
      <c r="S18" s="81">
        <v>0.6871863169260316</v>
      </c>
      <c r="T18" s="82"/>
      <c r="U18" s="81">
        <v>313557</v>
      </c>
      <c r="V18" s="81">
        <v>704</v>
      </c>
      <c r="W18" s="81">
        <v>250</v>
      </c>
      <c r="X18" s="81">
        <v>2658</v>
      </c>
      <c r="Y18" s="81">
        <v>4463</v>
      </c>
      <c r="Z18" s="81">
        <v>5795</v>
      </c>
      <c r="AA18" s="81">
        <v>2982</v>
      </c>
      <c r="AB18" s="81">
        <v>9212</v>
      </c>
      <c r="AC18" s="81">
        <v>0</v>
      </c>
      <c r="AD18" s="81">
        <v>0.6871863169260316</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1878</v>
      </c>
      <c r="B19" s="80">
        <v>470</v>
      </c>
      <c r="C19" s="80">
        <v>11</v>
      </c>
      <c r="D19" s="80">
        <v>28</v>
      </c>
      <c r="E19" s="80">
        <v>2014</v>
      </c>
      <c r="F19" s="80" t="s">
        <v>90</v>
      </c>
      <c r="G19" s="80" t="s">
        <v>1691</v>
      </c>
      <c r="H19" s="80" t="s">
        <v>1692</v>
      </c>
      <c r="I19" s="177"/>
      <c r="J19" s="81">
        <v>6.508107380512806</v>
      </c>
      <c r="K19" s="81">
        <v>1.7133172372408285</v>
      </c>
      <c r="L19" s="81">
        <v>25.494302434527523</v>
      </c>
      <c r="M19" s="81">
        <v>14.962984466683123</v>
      </c>
      <c r="N19" s="81">
        <v>25.180112416071978</v>
      </c>
      <c r="O19" s="81">
        <v>10.152088546327805</v>
      </c>
      <c r="P19" s="81">
        <v>15.144376521978575</v>
      </c>
      <c r="Q19" s="81">
        <v>0.66775550297918318</v>
      </c>
      <c r="R19" s="81">
        <v>0</v>
      </c>
      <c r="S19" s="81">
        <v>0.74796781458217587</v>
      </c>
      <c r="T19" s="82"/>
      <c r="U19" s="81">
        <v>259043</v>
      </c>
      <c r="V19" s="81">
        <v>508</v>
      </c>
      <c r="W19" s="81">
        <v>556</v>
      </c>
      <c r="X19" s="81">
        <v>2391</v>
      </c>
      <c r="Y19" s="81">
        <v>4432</v>
      </c>
      <c r="Z19" s="81">
        <v>5842</v>
      </c>
      <c r="AA19" s="81">
        <v>3016</v>
      </c>
      <c r="AB19" s="81">
        <v>8997</v>
      </c>
      <c r="AC19" s="81">
        <v>0</v>
      </c>
      <c r="AD19" s="81">
        <v>0.74796781458217587</v>
      </c>
      <c r="AE19" s="82"/>
      <c r="AF19" s="81">
        <v>2109685.9292696076</v>
      </c>
      <c r="AG19" s="81">
        <v>1202225.5230792218</v>
      </c>
      <c r="AH19" s="81">
        <v>4146650.9237895585</v>
      </c>
      <c r="AI19" s="81">
        <v>15745724.292704329</v>
      </c>
      <c r="AJ19" s="81">
        <v>19061925.07604235</v>
      </c>
      <c r="AK19" s="81">
        <v>0</v>
      </c>
      <c r="AL19" s="81">
        <v>0</v>
      </c>
      <c r="AM19" s="81">
        <v>1235153.655894937</v>
      </c>
      <c r="AN19" s="81">
        <v>0</v>
      </c>
      <c r="AO19" s="81">
        <v>0</v>
      </c>
      <c r="AP19" s="82"/>
      <c r="AQ19" s="81">
        <v>87</v>
      </c>
      <c r="AR19" s="81">
        <v>21</v>
      </c>
      <c r="AS19" s="81">
        <v>0</v>
      </c>
      <c r="AT19" s="81">
        <v>0</v>
      </c>
      <c r="AU19" s="81">
        <v>0</v>
      </c>
      <c r="AV19" s="81">
        <v>0</v>
      </c>
      <c r="AW19" s="81" t="s">
        <v>564</v>
      </c>
      <c r="AX19" s="82"/>
      <c r="AY19" s="81">
        <v>472.93399999999997</v>
      </c>
      <c r="AZ19" s="81">
        <v>1903.6</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1879</v>
      </c>
      <c r="B20" s="80">
        <v>471</v>
      </c>
      <c r="C20" s="80">
        <v>12</v>
      </c>
      <c r="D20" s="80">
        <v>28</v>
      </c>
      <c r="E20" s="80">
        <v>2015</v>
      </c>
      <c r="F20" s="80" t="s">
        <v>91</v>
      </c>
      <c r="G20" s="80" t="s">
        <v>1691</v>
      </c>
      <c r="H20" s="80" t="s">
        <v>1692</v>
      </c>
      <c r="I20" s="177"/>
      <c r="J20" s="81">
        <v>8.8275670731513411</v>
      </c>
      <c r="K20" s="81">
        <v>1.6428931264104369</v>
      </c>
      <c r="L20" s="81">
        <v>26.835412973142407</v>
      </c>
      <c r="M20" s="81">
        <v>14.477777399086792</v>
      </c>
      <c r="N20" s="81">
        <v>22.893380957957611</v>
      </c>
      <c r="O20" s="81">
        <v>10.015621576410458</v>
      </c>
      <c r="P20" s="81">
        <v>15.503037787240574</v>
      </c>
      <c r="Q20" s="81">
        <v>0.6340819639197226</v>
      </c>
      <c r="R20" s="81">
        <v>0</v>
      </c>
      <c r="S20" s="81">
        <v>0.69647777761161633</v>
      </c>
      <c r="T20" s="82"/>
      <c r="U20" s="81">
        <v>352282</v>
      </c>
      <c r="V20" s="81">
        <v>508</v>
      </c>
      <c r="W20" s="81">
        <v>556</v>
      </c>
      <c r="X20" s="81">
        <v>2391</v>
      </c>
      <c r="Y20" s="81">
        <v>4378</v>
      </c>
      <c r="Z20" s="81">
        <v>5819</v>
      </c>
      <c r="AA20" s="81">
        <v>3085</v>
      </c>
      <c r="AB20" s="81">
        <v>8727</v>
      </c>
      <c r="AC20" s="81">
        <v>0</v>
      </c>
      <c r="AD20" s="81">
        <v>0.69647777761161633</v>
      </c>
      <c r="AE20" s="82"/>
      <c r="AF20" s="81">
        <v>2718666.078765186</v>
      </c>
      <c r="AG20" s="81">
        <v>1094528.041477992</v>
      </c>
      <c r="AH20" s="81">
        <v>3469868.9289802038</v>
      </c>
      <c r="AI20" s="81">
        <v>15206954.063653342</v>
      </c>
      <c r="AJ20" s="81">
        <v>18070434.529078387</v>
      </c>
      <c r="AK20" s="81">
        <v>0</v>
      </c>
      <c r="AL20" s="81">
        <v>0</v>
      </c>
      <c r="AM20" s="81">
        <v>1195998.7416118677</v>
      </c>
      <c r="AN20" s="81">
        <v>0</v>
      </c>
      <c r="AO20" s="81">
        <v>0</v>
      </c>
      <c r="AP20" s="82"/>
      <c r="AQ20" s="81">
        <v>94</v>
      </c>
      <c r="AR20" s="81">
        <v>26</v>
      </c>
      <c r="AS20" s="81">
        <v>0</v>
      </c>
      <c r="AT20" s="81">
        <v>0</v>
      </c>
      <c r="AU20" s="81">
        <v>0</v>
      </c>
      <c r="AV20" s="81">
        <v>0</v>
      </c>
      <c r="AW20" s="81" t="s">
        <v>564</v>
      </c>
      <c r="AX20" s="82"/>
      <c r="AY20" s="81">
        <v>518.44899999999996</v>
      </c>
      <c r="AZ20" s="81">
        <v>15098.6</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1880</v>
      </c>
      <c r="B21" s="80">
        <v>472</v>
      </c>
      <c r="C21" s="80">
        <v>13</v>
      </c>
      <c r="D21" s="80">
        <v>28</v>
      </c>
      <c r="E21" s="80">
        <v>2016</v>
      </c>
      <c r="F21" s="80" t="s">
        <v>92</v>
      </c>
      <c r="G21" s="80" t="s">
        <v>1691</v>
      </c>
      <c r="H21" s="80" t="s">
        <v>1692</v>
      </c>
      <c r="I21" s="177"/>
      <c r="J21" s="81">
        <v>5.7658189396255137</v>
      </c>
      <c r="K21" s="81">
        <v>1.5497050379178814</v>
      </c>
      <c r="L21" s="81">
        <v>28.857412337539841</v>
      </c>
      <c r="M21" s="81">
        <v>12.413015078228204</v>
      </c>
      <c r="N21" s="81">
        <v>22.961991643985165</v>
      </c>
      <c r="O21" s="81">
        <v>9.9314038262307456</v>
      </c>
      <c r="P21" s="81">
        <v>15.460453194181204</v>
      </c>
      <c r="Q21" s="81">
        <v>0.60489268651858519</v>
      </c>
      <c r="R21" s="81">
        <v>0</v>
      </c>
      <c r="S21" s="81">
        <v>0.81638785384947066</v>
      </c>
      <c r="T21" s="82"/>
      <c r="U21" s="81">
        <v>219021</v>
      </c>
      <c r="V21" s="81">
        <v>508</v>
      </c>
      <c r="W21" s="81">
        <v>556</v>
      </c>
      <c r="X21" s="81">
        <v>2391</v>
      </c>
      <c r="Y21" s="81">
        <v>4318</v>
      </c>
      <c r="Z21" s="81">
        <v>5841</v>
      </c>
      <c r="AA21" s="81">
        <v>3182</v>
      </c>
      <c r="AB21" s="81">
        <v>8564</v>
      </c>
      <c r="AC21" s="81">
        <v>0</v>
      </c>
      <c r="AD21" s="81">
        <v>0.81638785384947066</v>
      </c>
      <c r="AE21" s="82"/>
      <c r="AF21" s="81">
        <v>1806812.8403765841</v>
      </c>
      <c r="AG21" s="81">
        <v>1043309.06627308</v>
      </c>
      <c r="AH21" s="81">
        <v>2940884.89719425</v>
      </c>
      <c r="AI21" s="81">
        <v>15179572.080599951</v>
      </c>
      <c r="AJ21" s="81">
        <v>18550970.879209541</v>
      </c>
      <c r="AK21" s="81">
        <v>0</v>
      </c>
      <c r="AL21" s="81">
        <v>0</v>
      </c>
      <c r="AM21" s="81">
        <v>1174572.094246601</v>
      </c>
      <c r="AN21" s="81">
        <v>0</v>
      </c>
      <c r="AO21" s="81">
        <v>0</v>
      </c>
      <c r="AP21" s="82"/>
      <c r="AQ21" s="81">
        <v>101</v>
      </c>
      <c r="AR21" s="81">
        <v>27</v>
      </c>
      <c r="AS21" s="81">
        <v>0</v>
      </c>
      <c r="AT21" s="81">
        <v>0</v>
      </c>
      <c r="AU21" s="81">
        <v>0</v>
      </c>
      <c r="AV21" s="81">
        <v>0</v>
      </c>
      <c r="AW21" s="81" t="s">
        <v>564</v>
      </c>
      <c r="AX21" s="82"/>
      <c r="AY21" s="81">
        <v>560.94899999999996</v>
      </c>
      <c r="AZ21" s="81">
        <v>16094.6</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1881</v>
      </c>
      <c r="B22" s="80">
        <v>473</v>
      </c>
      <c r="C22" s="80">
        <v>14</v>
      </c>
      <c r="D22" s="80">
        <v>28</v>
      </c>
      <c r="E22" s="80">
        <v>2017</v>
      </c>
      <c r="F22" s="80" t="s">
        <v>71</v>
      </c>
      <c r="G22" s="80" t="s">
        <v>1691</v>
      </c>
      <c r="H22" s="80" t="s">
        <v>1692</v>
      </c>
      <c r="I22" s="177"/>
      <c r="J22" s="81">
        <v>6.9654522168980195</v>
      </c>
      <c r="K22" s="81">
        <v>1.583566514491398</v>
      </c>
      <c r="L22" s="81">
        <v>26.049876279956891</v>
      </c>
      <c r="M22" s="81">
        <v>12.446405722432804</v>
      </c>
      <c r="N22" s="81">
        <v>22.375967515327236</v>
      </c>
      <c r="O22" s="81">
        <v>9.7593116978262859</v>
      </c>
      <c r="P22" s="81">
        <v>15.628053645532137</v>
      </c>
      <c r="Q22" s="81">
        <v>0.57222291997473751</v>
      </c>
      <c r="R22" s="81">
        <v>0</v>
      </c>
      <c r="S22" s="81">
        <v>0.67871172618206876</v>
      </c>
      <c r="T22" s="82"/>
      <c r="U22" s="81">
        <v>260352</v>
      </c>
      <c r="V22" s="81">
        <v>508</v>
      </c>
      <c r="W22" s="81">
        <v>556</v>
      </c>
      <c r="X22" s="81">
        <v>2391</v>
      </c>
      <c r="Y22" s="81">
        <v>4300</v>
      </c>
      <c r="Z22" s="81">
        <v>5835</v>
      </c>
      <c r="AA22" s="81">
        <v>3237</v>
      </c>
      <c r="AB22" s="81">
        <v>8378</v>
      </c>
      <c r="AC22" s="81">
        <v>0</v>
      </c>
      <c r="AD22" s="81">
        <v>0.67871172618206876</v>
      </c>
      <c r="AE22" s="82"/>
      <c r="AF22" s="81">
        <v>2110484.48898585</v>
      </c>
      <c r="AG22" s="81">
        <v>1046340.451017681</v>
      </c>
      <c r="AH22" s="81">
        <v>3592602.0568797491</v>
      </c>
      <c r="AI22" s="81">
        <v>14804019.91233512</v>
      </c>
      <c r="AJ22" s="81">
        <v>16189161.243065819</v>
      </c>
      <c r="AK22" s="81">
        <v>0</v>
      </c>
      <c r="AL22" s="81">
        <v>0</v>
      </c>
      <c r="AM22" s="81">
        <v>1150859.738865745</v>
      </c>
      <c r="AN22" s="81">
        <v>0</v>
      </c>
      <c r="AO22" s="81">
        <v>0</v>
      </c>
      <c r="AP22" s="82"/>
      <c r="AQ22" s="81">
        <v>104</v>
      </c>
      <c r="AR22" s="81">
        <v>62</v>
      </c>
      <c r="AS22" s="81">
        <v>0</v>
      </c>
      <c r="AT22" s="81">
        <v>0</v>
      </c>
      <c r="AU22" s="81">
        <v>0</v>
      </c>
      <c r="AV22" s="81">
        <v>0</v>
      </c>
      <c r="AW22" s="81" t="s">
        <v>564</v>
      </c>
      <c r="AX22" s="82"/>
      <c r="AY22" s="81">
        <v>571.34900000000005</v>
      </c>
      <c r="AZ22" s="81">
        <v>17788.2</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1882</v>
      </c>
      <c r="B23" s="80">
        <v>474</v>
      </c>
      <c r="C23" s="80">
        <v>15</v>
      </c>
      <c r="D23" s="80">
        <v>28</v>
      </c>
      <c r="E23" s="80">
        <v>2018</v>
      </c>
      <c r="F23" s="80" t="s">
        <v>93</v>
      </c>
      <c r="G23" s="80" t="s">
        <v>1691</v>
      </c>
      <c r="H23" s="80" t="s">
        <v>1692</v>
      </c>
      <c r="I23" s="177"/>
      <c r="J23" s="81">
        <v>5.6296999469132727</v>
      </c>
      <c r="K23" s="81">
        <v>1.4738715094849599</v>
      </c>
      <c r="L23" s="81">
        <v>23.897406171011077</v>
      </c>
      <c r="M23" s="81">
        <v>12.507792346113591</v>
      </c>
      <c r="N23" s="81">
        <v>20.040631719580333</v>
      </c>
      <c r="O23" s="81">
        <v>9.5086694673189331</v>
      </c>
      <c r="P23" s="81">
        <v>15.654123926517471</v>
      </c>
      <c r="Q23" s="81">
        <v>0.51502234173025763</v>
      </c>
      <c r="R23" s="81">
        <v>0</v>
      </c>
      <c r="S23" s="81">
        <v>0.7344418733255873</v>
      </c>
      <c r="T23" s="82"/>
      <c r="U23" s="81">
        <v>219869</v>
      </c>
      <c r="V23" s="81">
        <v>508</v>
      </c>
      <c r="W23" s="81">
        <v>556</v>
      </c>
      <c r="X23" s="81">
        <v>2391</v>
      </c>
      <c r="Y23" s="81">
        <v>4183</v>
      </c>
      <c r="Z23" s="81">
        <v>5794</v>
      </c>
      <c r="AA23" s="81">
        <v>3275</v>
      </c>
      <c r="AB23" s="81">
        <v>8126</v>
      </c>
      <c r="AC23" s="81">
        <v>0</v>
      </c>
      <c r="AD23" s="81">
        <v>0.7344418733255873</v>
      </c>
      <c r="AE23" s="82"/>
      <c r="AF23" s="81">
        <v>1789134.221728188</v>
      </c>
      <c r="AG23" s="81">
        <v>946687.80065278104</v>
      </c>
      <c r="AH23" s="81">
        <v>3386027.8806591989</v>
      </c>
      <c r="AI23" s="81">
        <v>15132732.28643995</v>
      </c>
      <c r="AJ23" s="81">
        <v>15263253.875637731</v>
      </c>
      <c r="AK23" s="81">
        <v>0</v>
      </c>
      <c r="AL23" s="81">
        <v>0</v>
      </c>
      <c r="AM23" s="81">
        <v>1118552.925642858</v>
      </c>
      <c r="AN23" s="81">
        <v>0</v>
      </c>
      <c r="AO23" s="81">
        <v>0</v>
      </c>
      <c r="AP23" s="82"/>
      <c r="AQ23" s="81">
        <v>109</v>
      </c>
      <c r="AR23" s="81">
        <v>70</v>
      </c>
      <c r="AS23" s="81">
        <v>0</v>
      </c>
      <c r="AT23" s="81">
        <v>0</v>
      </c>
      <c r="AU23" s="81">
        <v>0</v>
      </c>
      <c r="AV23" s="81">
        <v>0</v>
      </c>
      <c r="AW23" s="81" t="s">
        <v>564</v>
      </c>
      <c r="AX23" s="82"/>
      <c r="AY23" s="81">
        <v>599.04899999999998</v>
      </c>
      <c r="AZ23" s="81">
        <v>35131</v>
      </c>
      <c r="BA23" s="81">
        <v>0</v>
      </c>
      <c r="BB23" s="81">
        <v>0</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1883</v>
      </c>
      <c r="B24" s="80">
        <v>475</v>
      </c>
      <c r="C24" s="80">
        <v>16</v>
      </c>
      <c r="D24" s="80">
        <v>28</v>
      </c>
      <c r="E24" s="80">
        <v>2019</v>
      </c>
      <c r="F24" s="80" t="s">
        <v>73</v>
      </c>
      <c r="G24" s="80" t="s">
        <v>1691</v>
      </c>
      <c r="H24" s="80" t="s">
        <v>1692</v>
      </c>
      <c r="I24" s="177"/>
      <c r="J24" s="81">
        <v>6.4718713680925255</v>
      </c>
      <c r="K24" s="81">
        <v>1.3676442319554019</v>
      </c>
      <c r="L24" s="81">
        <v>24.004474704716358</v>
      </c>
      <c r="M24" s="81">
        <v>11.220625478898132</v>
      </c>
      <c r="N24" s="81">
        <v>19.798271493618628</v>
      </c>
      <c r="O24" s="81">
        <v>9.1523528129171865</v>
      </c>
      <c r="P24" s="81">
        <v>15.406159257593986</v>
      </c>
      <c r="Q24" s="81">
        <v>0.48564817667663024</v>
      </c>
      <c r="R24" s="81">
        <v>0</v>
      </c>
      <c r="S24" s="81">
        <v>0.81528658557328382</v>
      </c>
      <c r="T24" s="82"/>
      <c r="U24" s="81">
        <v>265891</v>
      </c>
      <c r="V24" s="81">
        <v>508</v>
      </c>
      <c r="W24" s="81">
        <v>556</v>
      </c>
      <c r="X24" s="81">
        <v>2391</v>
      </c>
      <c r="Y24" s="81">
        <v>4082</v>
      </c>
      <c r="Z24" s="81">
        <v>5730</v>
      </c>
      <c r="AA24" s="81">
        <v>3199</v>
      </c>
      <c r="AB24" s="81">
        <v>7870</v>
      </c>
      <c r="AC24" s="81">
        <v>0</v>
      </c>
      <c r="AD24" s="81">
        <v>0.81528658557328382</v>
      </c>
      <c r="AE24" s="82"/>
      <c r="AF24" s="81">
        <v>2123094.4618106191</v>
      </c>
      <c r="AG24" s="81">
        <v>946407.45982642809</v>
      </c>
      <c r="AH24" s="81">
        <v>3655898.6973003289</v>
      </c>
      <c r="AI24" s="81">
        <v>14828821.393453261</v>
      </c>
      <c r="AJ24" s="81">
        <v>15148557.878781723</v>
      </c>
      <c r="AK24" s="81">
        <v>0</v>
      </c>
      <c r="AL24" s="81">
        <v>0</v>
      </c>
      <c r="AM24" s="81">
        <v>1071834.7546717196</v>
      </c>
      <c r="AN24" s="81">
        <v>0</v>
      </c>
      <c r="AO24" s="81">
        <v>0</v>
      </c>
      <c r="AP24" s="82"/>
      <c r="AQ24" s="81">
        <v>112</v>
      </c>
      <c r="AR24" s="81">
        <v>76</v>
      </c>
      <c r="AS24" s="81">
        <v>0</v>
      </c>
      <c r="AT24" s="81">
        <v>0</v>
      </c>
      <c r="AU24" s="81">
        <v>0</v>
      </c>
      <c r="AV24" s="81">
        <v>0</v>
      </c>
      <c r="AW24" s="81" t="s">
        <v>564</v>
      </c>
      <c r="AX24" s="82"/>
      <c r="AY24" s="81">
        <v>624.34900000000005</v>
      </c>
      <c r="AZ24" s="81">
        <v>35408.1</v>
      </c>
      <c r="BA24" s="81">
        <v>0</v>
      </c>
      <c r="BB24" s="81">
        <v>0</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1884</v>
      </c>
      <c r="B25" s="80">
        <v>476</v>
      </c>
      <c r="C25" s="80">
        <v>17</v>
      </c>
      <c r="D25" s="80">
        <v>28</v>
      </c>
      <c r="E25" s="80">
        <v>2020</v>
      </c>
      <c r="F25" s="80" t="s">
        <v>218</v>
      </c>
      <c r="G25" s="80" t="s">
        <v>1691</v>
      </c>
      <c r="H25" s="80" t="s">
        <v>1692</v>
      </c>
      <c r="I25" s="177"/>
      <c r="J25" s="81">
        <v>5.724736857422819</v>
      </c>
      <c r="K25" s="81">
        <v>1.4433145408004582</v>
      </c>
      <c r="L25" s="81">
        <v>28.715396494381192</v>
      </c>
      <c r="M25" s="81">
        <v>9.7108664321220495</v>
      </c>
      <c r="N25" s="81">
        <v>18.061770463743102</v>
      </c>
      <c r="O25" s="81">
        <v>8.0061612309807728</v>
      </c>
      <c r="P25" s="81">
        <v>14.840298019258324</v>
      </c>
      <c r="Q25" s="81">
        <v>0.45602116491769967</v>
      </c>
      <c r="R25" s="81">
        <v>0</v>
      </c>
      <c r="S25" s="81">
        <v>0.7688588798803484</v>
      </c>
      <c r="T25" s="82"/>
      <c r="U25" s="81">
        <v>266615</v>
      </c>
      <c r="V25" s="81">
        <v>496</v>
      </c>
      <c r="W25" s="81">
        <v>591</v>
      </c>
      <c r="X25" s="81">
        <v>2176</v>
      </c>
      <c r="Y25" s="81">
        <v>4063</v>
      </c>
      <c r="Z25" s="81">
        <v>5721</v>
      </c>
      <c r="AA25" s="81">
        <v>3348</v>
      </c>
      <c r="AB25" s="81">
        <v>7734</v>
      </c>
      <c r="AC25" s="81">
        <v>0</v>
      </c>
      <c r="AD25" s="81">
        <v>0.7688588798803484</v>
      </c>
      <c r="AE25" s="82"/>
      <c r="AF25" s="81">
        <v>2081705.240568561</v>
      </c>
      <c r="AG25" s="81">
        <v>924732.486417762</v>
      </c>
      <c r="AH25" s="81">
        <v>4211063.7374471491</v>
      </c>
      <c r="AI25" s="81">
        <v>12493899.287947983</v>
      </c>
      <c r="AJ25" s="81">
        <v>15393159.906292932</v>
      </c>
      <c r="AK25" s="81"/>
      <c r="AL25" s="81"/>
      <c r="AM25" s="81">
        <v>1009372.9265321735</v>
      </c>
      <c r="AN25" s="81"/>
      <c r="AO25" s="81"/>
      <c r="AP25" s="82"/>
      <c r="AQ25" s="81">
        <v>119</v>
      </c>
      <c r="AR25" s="81">
        <v>96</v>
      </c>
      <c r="AS25" s="81">
        <v>0</v>
      </c>
      <c r="AT25" s="81">
        <v>0</v>
      </c>
      <c r="AU25" s="81">
        <v>0</v>
      </c>
      <c r="AV25" s="81">
        <v>0</v>
      </c>
      <c r="AW25" s="81">
        <v>0</v>
      </c>
      <c r="AX25" s="82"/>
      <c r="AY25" s="81">
        <v>673.04899999999998</v>
      </c>
      <c r="AZ25" s="81">
        <v>36346.899999999987</v>
      </c>
      <c r="BA25" s="81">
        <v>0</v>
      </c>
      <c r="BB25" s="81">
        <v>0</v>
      </c>
      <c r="BC25" s="81">
        <v>0</v>
      </c>
      <c r="BD25" s="81">
        <v>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1695</v>
      </c>
      <c r="B26" s="80">
        <v>476</v>
      </c>
      <c r="C26" s="80">
        <v>18</v>
      </c>
      <c r="D26" s="80">
        <v>28</v>
      </c>
      <c r="E26" s="80">
        <v>2021</v>
      </c>
      <c r="F26" s="80" t="s">
        <v>75</v>
      </c>
      <c r="G26" s="174" t="s">
        <v>1691</v>
      </c>
      <c r="H26" s="80" t="s">
        <v>1692</v>
      </c>
      <c r="I26" s="177"/>
      <c r="J26" s="81">
        <v>10.136491244676888</v>
      </c>
      <c r="K26" s="81">
        <v>1.3903125422749134</v>
      </c>
      <c r="L26" s="81">
        <v>26.205353356277964</v>
      </c>
      <c r="M26" s="81">
        <v>9.8082838509939894</v>
      </c>
      <c r="N26" s="81">
        <v>16.916319708743217</v>
      </c>
      <c r="O26" s="81">
        <v>7.7155478118225842</v>
      </c>
      <c r="P26" s="81">
        <v>15.413084872848067</v>
      </c>
      <c r="Q26" s="81">
        <v>0.45224481826095636</v>
      </c>
      <c r="R26" s="81">
        <v>0</v>
      </c>
      <c r="S26" s="81">
        <v>0.97597133022768578</v>
      </c>
      <c r="T26" s="82"/>
      <c r="U26" s="81">
        <v>484795</v>
      </c>
      <c r="V26" s="81">
        <v>496</v>
      </c>
      <c r="W26" s="81">
        <v>591</v>
      </c>
      <c r="X26" s="81">
        <v>2176</v>
      </c>
      <c r="Y26" s="81">
        <v>4006</v>
      </c>
      <c r="Z26" s="81">
        <v>5677</v>
      </c>
      <c r="AA26" s="81">
        <v>3391</v>
      </c>
      <c r="AB26" s="81">
        <v>7579</v>
      </c>
      <c r="AC26" s="81">
        <v>0</v>
      </c>
      <c r="AD26" s="81">
        <v>0.97597133022768578</v>
      </c>
      <c r="AE26" s="82"/>
      <c r="AF26" s="81">
        <v>3713321.0269923978</v>
      </c>
      <c r="AG26" s="81">
        <v>940701.16493848537</v>
      </c>
      <c r="AH26" s="81">
        <v>3775463.7092906428</v>
      </c>
      <c r="AI26" s="81">
        <v>13632689.904907426</v>
      </c>
      <c r="AJ26" s="81">
        <v>14790547.39539622</v>
      </c>
      <c r="AK26" s="81">
        <v>0</v>
      </c>
      <c r="AL26" s="81">
        <v>0</v>
      </c>
      <c r="AM26" s="81">
        <v>994849.00569533824</v>
      </c>
      <c r="AN26" s="81">
        <v>0</v>
      </c>
      <c r="AO26" s="81">
        <v>0</v>
      </c>
      <c r="AP26" s="82"/>
      <c r="AQ26" s="81">
        <v>124</v>
      </c>
      <c r="AR26" s="81">
        <v>110</v>
      </c>
      <c r="AS26" s="81">
        <v>0</v>
      </c>
      <c r="AT26" s="81">
        <v>0</v>
      </c>
      <c r="AU26" s="81">
        <v>0</v>
      </c>
      <c r="AV26" s="81">
        <v>0</v>
      </c>
      <c r="AW26" s="81"/>
      <c r="AX26" s="82"/>
      <c r="AY26" s="81">
        <v>699.74899999999991</v>
      </c>
      <c r="AZ26" s="81">
        <v>38854.899999999987</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1690</v>
      </c>
      <c r="B27" s="80">
        <v>476</v>
      </c>
      <c r="C27" s="80">
        <v>19</v>
      </c>
      <c r="D27" s="80">
        <v>28</v>
      </c>
      <c r="E27" s="80">
        <v>2022</v>
      </c>
      <c r="F27" s="80" t="s">
        <v>568</v>
      </c>
      <c r="G27" s="174" t="s">
        <v>1691</v>
      </c>
      <c r="H27" s="80" t="s">
        <v>1692</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132</v>
      </c>
      <c r="AR27" s="81">
        <v>122</v>
      </c>
      <c r="AS27" s="81">
        <v>0</v>
      </c>
      <c r="AT27" s="81">
        <v>0</v>
      </c>
      <c r="AU27" s="81">
        <v>0</v>
      </c>
      <c r="AV27" s="81">
        <v>0</v>
      </c>
      <c r="AW27" s="81"/>
      <c r="AX27" s="82"/>
      <c r="AY27" s="81">
        <v>747.84899999999982</v>
      </c>
      <c r="AZ27" s="81">
        <v>39449.299999999996</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1885</v>
      </c>
      <c r="B28" s="80">
        <v>409</v>
      </c>
      <c r="C28" s="80">
        <v>1</v>
      </c>
      <c r="D28" s="80">
        <v>25</v>
      </c>
      <c r="E28" s="80">
        <v>1990</v>
      </c>
      <c r="F28" s="80" t="s">
        <v>562</v>
      </c>
      <c r="G28" s="80" t="s">
        <v>1704</v>
      </c>
      <c r="H28" s="80" t="s">
        <v>1705</v>
      </c>
      <c r="I28" s="177"/>
      <c r="J28" s="81">
        <v>45.352276361196523</v>
      </c>
      <c r="K28" s="81">
        <v>4.7166176267297422</v>
      </c>
      <c r="L28" s="81">
        <v>50.271377360899216</v>
      </c>
      <c r="M28" s="81">
        <v>8.8123257705794593</v>
      </c>
      <c r="N28" s="81">
        <v>19.193530880326101</v>
      </c>
      <c r="O28" s="81">
        <v>9.5766788543373753</v>
      </c>
      <c r="P28" s="81">
        <v>12.330573360048763</v>
      </c>
      <c r="Q28" s="81">
        <v>0.72792319027015928</v>
      </c>
      <c r="R28" s="81">
        <v>5.9610061824637901</v>
      </c>
      <c r="S28" s="81">
        <v>0.59275674054738003</v>
      </c>
      <c r="T28" s="82"/>
      <c r="U28" s="81">
        <v>1273331</v>
      </c>
      <c r="V28" s="81">
        <v>863</v>
      </c>
      <c r="W28" s="81">
        <v>588</v>
      </c>
      <c r="X28" s="81">
        <v>2955</v>
      </c>
      <c r="Y28" s="81">
        <v>4106</v>
      </c>
      <c r="Z28" s="81">
        <v>3939</v>
      </c>
      <c r="AA28" s="81">
        <v>2994</v>
      </c>
      <c r="AB28" s="81">
        <v>11819</v>
      </c>
      <c r="AC28" s="81">
        <v>1032457</v>
      </c>
      <c r="AD28" s="81">
        <v>0.59275674054738003</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1886</v>
      </c>
      <c r="B29" s="80">
        <v>410</v>
      </c>
      <c r="C29" s="80">
        <v>2</v>
      </c>
      <c r="D29" s="80">
        <v>25</v>
      </c>
      <c r="E29" s="80">
        <v>2005</v>
      </c>
      <c r="F29" s="80" t="s">
        <v>565</v>
      </c>
      <c r="G29" s="80" t="s">
        <v>1704</v>
      </c>
      <c r="H29" s="80" t="s">
        <v>1705</v>
      </c>
      <c r="I29" s="177"/>
      <c r="J29" s="81">
        <v>31.965678486143744</v>
      </c>
      <c r="K29" s="81">
        <v>1.8948531585485648</v>
      </c>
      <c r="L29" s="81">
        <v>19.707461277402828</v>
      </c>
      <c r="M29" s="81">
        <v>11.699715081629899</v>
      </c>
      <c r="N29" s="81">
        <v>20.472991687861871</v>
      </c>
      <c r="O29" s="81">
        <v>11.13734887057536</v>
      </c>
      <c r="P29" s="81">
        <v>13.064467793872906</v>
      </c>
      <c r="Q29" s="81">
        <v>0.58578988517072161</v>
      </c>
      <c r="R29" s="81">
        <v>1.0014064744574465</v>
      </c>
      <c r="S29" s="81">
        <v>2.5987391660378907</v>
      </c>
      <c r="T29" s="82"/>
      <c r="U29" s="81">
        <v>987272</v>
      </c>
      <c r="V29" s="81">
        <v>578</v>
      </c>
      <c r="W29" s="81">
        <v>175</v>
      </c>
      <c r="X29" s="81">
        <v>1900</v>
      </c>
      <c r="Y29" s="81">
        <v>4174</v>
      </c>
      <c r="Z29" s="81">
        <v>5301</v>
      </c>
      <c r="AA29" s="81">
        <v>2598</v>
      </c>
      <c r="AB29" s="81">
        <v>9943</v>
      </c>
      <c r="AC29" s="81">
        <v>177078</v>
      </c>
      <c r="AD29" s="81">
        <v>2.5987391660378907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1887</v>
      </c>
      <c r="B30" s="80">
        <v>411</v>
      </c>
      <c r="C30" s="80">
        <v>3</v>
      </c>
      <c r="D30" s="80">
        <v>25</v>
      </c>
      <c r="E30" s="80">
        <v>2006</v>
      </c>
      <c r="F30" s="80" t="s">
        <v>566</v>
      </c>
      <c r="G30" s="80" t="s">
        <v>1704</v>
      </c>
      <c r="H30" s="80" t="s">
        <v>1705</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1888</v>
      </c>
      <c r="B31" s="80">
        <v>412</v>
      </c>
      <c r="C31" s="80">
        <v>4</v>
      </c>
      <c r="D31" s="80">
        <v>25</v>
      </c>
      <c r="E31" s="80">
        <v>2007</v>
      </c>
      <c r="F31" s="80" t="s">
        <v>567</v>
      </c>
      <c r="G31" s="80" t="s">
        <v>1704</v>
      </c>
      <c r="H31" s="80" t="s">
        <v>1705</v>
      </c>
      <c r="I31" s="177"/>
      <c r="J31" s="81">
        <v>37.701215553540194</v>
      </c>
      <c r="K31" s="81">
        <v>1.4637111321441776</v>
      </c>
      <c r="L31" s="81">
        <v>0.65655053260065521</v>
      </c>
      <c r="M31" s="81">
        <v>13.327726087709387</v>
      </c>
      <c r="N31" s="81">
        <v>20.208901299782603</v>
      </c>
      <c r="O31" s="81">
        <v>10.582239850310202</v>
      </c>
      <c r="P31" s="81">
        <v>12.750934021738297</v>
      </c>
      <c r="Q31" s="81">
        <v>0.59548374214339839</v>
      </c>
      <c r="R31" s="81">
        <v>0.97366738354447102</v>
      </c>
      <c r="S31" s="81">
        <v>1.0835650457406645</v>
      </c>
      <c r="T31" s="82"/>
      <c r="U31" s="81">
        <v>1238116</v>
      </c>
      <c r="V31" s="81">
        <v>487</v>
      </c>
      <c r="W31" s="81">
        <v>8</v>
      </c>
      <c r="X31" s="81">
        <v>2711</v>
      </c>
      <c r="Y31" s="81">
        <v>4131</v>
      </c>
      <c r="Z31" s="81">
        <v>5236</v>
      </c>
      <c r="AA31" s="81">
        <v>2497</v>
      </c>
      <c r="AB31" s="81">
        <v>9573</v>
      </c>
      <c r="AC31" s="81">
        <v>177113</v>
      </c>
      <c r="AD31" s="81">
        <v>1.0835650457406645</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1889</v>
      </c>
      <c r="B32" s="80">
        <v>413</v>
      </c>
      <c r="C32" s="80">
        <v>5</v>
      </c>
      <c r="D32" s="80">
        <v>25</v>
      </c>
      <c r="E32" s="80">
        <v>2008</v>
      </c>
      <c r="F32" s="80" t="s">
        <v>84</v>
      </c>
      <c r="G32" s="80" t="s">
        <v>1704</v>
      </c>
      <c r="H32" s="80" t="s">
        <v>1705</v>
      </c>
      <c r="I32" s="177"/>
      <c r="J32" s="81">
        <v>37.429579062877075</v>
      </c>
      <c r="K32" s="81">
        <v>1.2846370155324576</v>
      </c>
      <c r="L32" s="81">
        <v>17.644968093595121</v>
      </c>
      <c r="M32" s="81">
        <v>15.59473011930862</v>
      </c>
      <c r="N32" s="81">
        <v>20.213187819163569</v>
      </c>
      <c r="O32" s="81">
        <v>10.078929090736853</v>
      </c>
      <c r="P32" s="81">
        <v>12.205931538214697</v>
      </c>
      <c r="Q32" s="81">
        <v>0.57502464473439951</v>
      </c>
      <c r="R32" s="81">
        <v>0.93718313793118746</v>
      </c>
      <c r="S32" s="81">
        <v>0</v>
      </c>
      <c r="T32" s="82"/>
      <c r="U32" s="81">
        <v>1291503</v>
      </c>
      <c r="V32" s="81">
        <v>487</v>
      </c>
      <c r="W32" s="81">
        <v>249</v>
      </c>
      <c r="X32" s="81">
        <v>2711</v>
      </c>
      <c r="Y32" s="81">
        <v>4077</v>
      </c>
      <c r="Z32" s="81">
        <v>5162</v>
      </c>
      <c r="AA32" s="81">
        <v>2393</v>
      </c>
      <c r="AB32" s="81">
        <v>9396</v>
      </c>
      <c r="AC32" s="81">
        <v>177021</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1890</v>
      </c>
      <c r="B33" s="80">
        <v>414</v>
      </c>
      <c r="C33" s="80">
        <v>6</v>
      </c>
      <c r="D33" s="80">
        <v>25</v>
      </c>
      <c r="E33" s="80">
        <v>2009</v>
      </c>
      <c r="F33" s="80" t="s">
        <v>85</v>
      </c>
      <c r="G33" s="80" t="s">
        <v>1704</v>
      </c>
      <c r="H33" s="80" t="s">
        <v>1705</v>
      </c>
      <c r="I33" s="177"/>
      <c r="J33" s="81">
        <v>31.175073465018635</v>
      </c>
      <c r="K33" s="81">
        <v>1.0510413008948565</v>
      </c>
      <c r="L33" s="81">
        <v>9.9561588496901354</v>
      </c>
      <c r="M33" s="81">
        <v>13.177282837045574</v>
      </c>
      <c r="N33" s="81">
        <v>17.361697585026068</v>
      </c>
      <c r="O33" s="81">
        <v>10.234915967383934</v>
      </c>
      <c r="P33" s="81">
        <v>12.008760275041977</v>
      </c>
      <c r="Q33" s="81">
        <v>0.53984149551071237</v>
      </c>
      <c r="R33" s="81">
        <v>0.80796676730784911</v>
      </c>
      <c r="S33" s="81">
        <v>1.1108450492491815</v>
      </c>
      <c r="T33" s="82"/>
      <c r="U33" s="81">
        <v>1086298</v>
      </c>
      <c r="V33" s="81">
        <v>488</v>
      </c>
      <c r="W33" s="81">
        <v>161</v>
      </c>
      <c r="X33" s="81">
        <v>2893</v>
      </c>
      <c r="Y33" s="81">
        <v>4077</v>
      </c>
      <c r="Z33" s="81">
        <v>5174</v>
      </c>
      <c r="AA33" s="81">
        <v>2417</v>
      </c>
      <c r="AB33" s="81">
        <v>9260</v>
      </c>
      <c r="AC33" s="81">
        <v>148887</v>
      </c>
      <c r="AD33" s="81">
        <v>1.1108450492491815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1891</v>
      </c>
      <c r="B34" s="80">
        <v>415</v>
      </c>
      <c r="C34" s="80">
        <v>7</v>
      </c>
      <c r="D34" s="80">
        <v>25</v>
      </c>
      <c r="E34" s="80">
        <v>2010</v>
      </c>
      <c r="F34" s="80" t="s">
        <v>86</v>
      </c>
      <c r="G34" s="80" t="s">
        <v>1704</v>
      </c>
      <c r="H34" s="80" t="s">
        <v>1705</v>
      </c>
      <c r="I34" s="177"/>
      <c r="J34" s="81">
        <v>32.976601715791084</v>
      </c>
      <c r="K34" s="81">
        <v>1.0961375150299382</v>
      </c>
      <c r="L34" s="81">
        <v>9.0641094491201883</v>
      </c>
      <c r="M34" s="81">
        <v>11.79550594634893</v>
      </c>
      <c r="N34" s="81">
        <v>17.121196339263602</v>
      </c>
      <c r="O34" s="81">
        <v>10.177731371054394</v>
      </c>
      <c r="P34" s="81">
        <v>12.321440562799873</v>
      </c>
      <c r="Q34" s="81">
        <v>0.55645428816728026</v>
      </c>
      <c r="R34" s="81">
        <v>0.89099970102227388</v>
      </c>
      <c r="S34" s="81">
        <v>1.1502639695506227</v>
      </c>
      <c r="T34" s="82"/>
      <c r="U34" s="81">
        <v>1286291</v>
      </c>
      <c r="V34" s="81">
        <v>488</v>
      </c>
      <c r="W34" s="81">
        <v>161</v>
      </c>
      <c r="X34" s="81">
        <v>2893</v>
      </c>
      <c r="Y34" s="81">
        <v>4089</v>
      </c>
      <c r="Z34" s="81">
        <v>5169</v>
      </c>
      <c r="AA34" s="81">
        <v>2418</v>
      </c>
      <c r="AB34" s="81">
        <v>9146</v>
      </c>
      <c r="AC34" s="81">
        <v>155594</v>
      </c>
      <c r="AD34" s="81">
        <v>1.1502639695506227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1892</v>
      </c>
      <c r="B35" s="80">
        <v>416</v>
      </c>
      <c r="C35" s="80">
        <v>8</v>
      </c>
      <c r="D35" s="80">
        <v>25</v>
      </c>
      <c r="E35" s="80">
        <v>2011</v>
      </c>
      <c r="F35" s="80" t="s">
        <v>87</v>
      </c>
      <c r="G35" s="80" t="s">
        <v>1704</v>
      </c>
      <c r="H35" s="80" t="s">
        <v>1705</v>
      </c>
      <c r="I35" s="177"/>
      <c r="J35" s="81">
        <v>40.922781999272758</v>
      </c>
      <c r="K35" s="81">
        <v>1.535892547338414</v>
      </c>
      <c r="L35" s="81">
        <v>8.4574745709239352</v>
      </c>
      <c r="M35" s="81">
        <v>14.901040251445796</v>
      </c>
      <c r="N35" s="81">
        <v>20.588260720193126</v>
      </c>
      <c r="O35" s="81">
        <v>10.082730647831472</v>
      </c>
      <c r="P35" s="81">
        <v>12.044545514782948</v>
      </c>
      <c r="Q35" s="81">
        <v>0.63560500593878932</v>
      </c>
      <c r="R35" s="81">
        <v>0.86790877193440885</v>
      </c>
      <c r="S35" s="81">
        <v>1.1064396486712333</v>
      </c>
      <c r="T35" s="82"/>
      <c r="U35" s="81">
        <v>1503334</v>
      </c>
      <c r="V35" s="81">
        <v>488</v>
      </c>
      <c r="W35" s="81">
        <v>161</v>
      </c>
      <c r="X35" s="81">
        <v>2893</v>
      </c>
      <c r="Y35" s="81">
        <v>4085</v>
      </c>
      <c r="Z35" s="81">
        <v>5232</v>
      </c>
      <c r="AA35" s="81">
        <v>2434</v>
      </c>
      <c r="AB35" s="81">
        <v>9057</v>
      </c>
      <c r="AC35" s="81">
        <v>151311</v>
      </c>
      <c r="AD35" s="81">
        <v>1.1064396486712333</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1893</v>
      </c>
      <c r="B36" s="80">
        <v>417</v>
      </c>
      <c r="C36" s="80">
        <v>9</v>
      </c>
      <c r="D36" s="80">
        <v>25</v>
      </c>
      <c r="E36" s="80">
        <v>2012</v>
      </c>
      <c r="F36" s="80" t="s">
        <v>88</v>
      </c>
      <c r="G36" s="80" t="s">
        <v>1704</v>
      </c>
      <c r="H36" s="80" t="s">
        <v>1705</v>
      </c>
      <c r="I36" s="177"/>
      <c r="J36" s="81">
        <v>39.704977735175341</v>
      </c>
      <c r="K36" s="81">
        <v>1.7302423567953866</v>
      </c>
      <c r="L36" s="81">
        <v>8.5333403523419822</v>
      </c>
      <c r="M36" s="81">
        <v>18.507044646670234</v>
      </c>
      <c r="N36" s="81">
        <v>22.721597367281152</v>
      </c>
      <c r="O36" s="81">
        <v>9.9651484536398716</v>
      </c>
      <c r="P36" s="81">
        <v>11.938893027863442</v>
      </c>
      <c r="Q36" s="81">
        <v>0.68195372869951543</v>
      </c>
      <c r="R36" s="81">
        <v>0.83750131319860854</v>
      </c>
      <c r="S36" s="81">
        <v>1.0636322024829363</v>
      </c>
      <c r="T36" s="82"/>
      <c r="U36" s="81">
        <v>1397535</v>
      </c>
      <c r="V36" s="81">
        <v>488</v>
      </c>
      <c r="W36" s="81">
        <v>161</v>
      </c>
      <c r="X36" s="81">
        <v>2893</v>
      </c>
      <c r="Y36" s="81">
        <v>4104</v>
      </c>
      <c r="Z36" s="81">
        <v>5212</v>
      </c>
      <c r="AA36" s="81">
        <v>2399</v>
      </c>
      <c r="AB36" s="81">
        <v>8944</v>
      </c>
      <c r="AC36" s="81">
        <v>142228</v>
      </c>
      <c r="AD36" s="81">
        <v>1.0636322024829363</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1894</v>
      </c>
      <c r="B37" s="80">
        <v>418</v>
      </c>
      <c r="C37" s="80">
        <v>10</v>
      </c>
      <c r="D37" s="80">
        <v>25</v>
      </c>
      <c r="E37" s="80">
        <v>2013</v>
      </c>
      <c r="F37" s="80" t="s">
        <v>89</v>
      </c>
      <c r="G37" s="80" t="s">
        <v>1704</v>
      </c>
      <c r="H37" s="80" t="s">
        <v>1705</v>
      </c>
      <c r="I37" s="177"/>
      <c r="J37" s="81">
        <v>53.962252458725658</v>
      </c>
      <c r="K37" s="81">
        <v>1.4300512096902638</v>
      </c>
      <c r="L37" s="81">
        <v>7.5356123988442212</v>
      </c>
      <c r="M37" s="81">
        <v>17.211993991549438</v>
      </c>
      <c r="N37" s="81">
        <v>22.116830086405812</v>
      </c>
      <c r="O37" s="81">
        <v>9.6508839455380784</v>
      </c>
      <c r="P37" s="81">
        <v>12.113756948620042</v>
      </c>
      <c r="Q37" s="81">
        <v>0.68777411317372861</v>
      </c>
      <c r="R37" s="81">
        <v>0.87986009346047933</v>
      </c>
      <c r="S37" s="81">
        <v>1.1900255752315858</v>
      </c>
      <c r="T37" s="82"/>
      <c r="U37" s="81">
        <v>1933941</v>
      </c>
      <c r="V37" s="81">
        <v>488</v>
      </c>
      <c r="W37" s="81">
        <v>161</v>
      </c>
      <c r="X37" s="81">
        <v>2893</v>
      </c>
      <c r="Y37" s="81">
        <v>4122</v>
      </c>
      <c r="Z37" s="81">
        <v>5273</v>
      </c>
      <c r="AA37" s="81">
        <v>2425</v>
      </c>
      <c r="AB37" s="81">
        <v>8891</v>
      </c>
      <c r="AC37" s="81">
        <v>145856</v>
      </c>
      <c r="AD37" s="81">
        <v>1.1900255752315858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1895</v>
      </c>
      <c r="B38" s="80">
        <v>419</v>
      </c>
      <c r="C38" s="80">
        <v>11</v>
      </c>
      <c r="D38" s="80">
        <v>25</v>
      </c>
      <c r="E38" s="80">
        <v>2014</v>
      </c>
      <c r="F38" s="80" t="s">
        <v>90</v>
      </c>
      <c r="G38" s="80" t="s">
        <v>1704</v>
      </c>
      <c r="H38" s="80" t="s">
        <v>1705</v>
      </c>
      <c r="I38" s="177"/>
      <c r="J38" s="81">
        <v>55.847275794800069</v>
      </c>
      <c r="K38" s="81">
        <v>1.379422736282478</v>
      </c>
      <c r="L38" s="81">
        <v>8.0242858382056035</v>
      </c>
      <c r="M38" s="81">
        <v>14.900404021402142</v>
      </c>
      <c r="N38" s="81">
        <v>23.140477858903694</v>
      </c>
      <c r="O38" s="81">
        <v>9.1198494849586318</v>
      </c>
      <c r="P38" s="81">
        <v>12.18178297159152</v>
      </c>
      <c r="Q38" s="81">
        <v>0.64734505912909146</v>
      </c>
      <c r="R38" s="81">
        <v>0.83882635455848176</v>
      </c>
      <c r="S38" s="81">
        <v>1.1419820805084362</v>
      </c>
      <c r="T38" s="82"/>
      <c r="U38" s="81">
        <v>2222896</v>
      </c>
      <c r="V38" s="81">
        <v>409</v>
      </c>
      <c r="W38" s="81">
        <v>175</v>
      </c>
      <c r="X38" s="81">
        <v>2381</v>
      </c>
      <c r="Y38" s="81">
        <v>4073</v>
      </c>
      <c r="Z38" s="81">
        <v>5248</v>
      </c>
      <c r="AA38" s="81">
        <v>2426</v>
      </c>
      <c r="AB38" s="81">
        <v>8722</v>
      </c>
      <c r="AC38" s="81">
        <v>139491</v>
      </c>
      <c r="AD38" s="81">
        <v>1.1419820805084362</v>
      </c>
      <c r="AE38" s="82"/>
      <c r="AF38" s="81">
        <v>18103606.016876325</v>
      </c>
      <c r="AG38" s="81">
        <v>967933.54121929477</v>
      </c>
      <c r="AH38" s="81">
        <v>1305150.9202575046</v>
      </c>
      <c r="AI38" s="81">
        <v>15679870.155135514</v>
      </c>
      <c r="AJ38" s="81">
        <v>17517874.737075925</v>
      </c>
      <c r="AK38" s="81">
        <v>0</v>
      </c>
      <c r="AL38" s="81">
        <v>0</v>
      </c>
      <c r="AM38" s="81">
        <v>1197400.2652790532</v>
      </c>
      <c r="AN38" s="81">
        <v>0</v>
      </c>
      <c r="AO38" s="81">
        <v>0</v>
      </c>
      <c r="AP38" s="82"/>
      <c r="AQ38" s="81">
        <v>8</v>
      </c>
      <c r="AR38" s="81">
        <v>1</v>
      </c>
      <c r="AS38" s="81">
        <v>0</v>
      </c>
      <c r="AT38" s="81">
        <v>0</v>
      </c>
      <c r="AU38" s="81">
        <v>0</v>
      </c>
      <c r="AV38" s="81">
        <v>0</v>
      </c>
      <c r="AW38" s="81" t="s">
        <v>564</v>
      </c>
      <c r="AX38" s="82"/>
      <c r="AY38" s="81">
        <v>36.839999999999996</v>
      </c>
      <c r="AZ38" s="81">
        <v>49.5</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1896</v>
      </c>
      <c r="B39" s="80">
        <v>420</v>
      </c>
      <c r="C39" s="80">
        <v>12</v>
      </c>
      <c r="D39" s="80">
        <v>25</v>
      </c>
      <c r="E39" s="80">
        <v>2015</v>
      </c>
      <c r="F39" s="80" t="s">
        <v>91</v>
      </c>
      <c r="G39" s="80" t="s">
        <v>1704</v>
      </c>
      <c r="H39" s="80" t="s">
        <v>1705</v>
      </c>
      <c r="I39" s="177"/>
      <c r="J39" s="81">
        <v>46.44915735124939</v>
      </c>
      <c r="K39" s="81">
        <v>1.322723009255647</v>
      </c>
      <c r="L39" s="81">
        <v>8.446397968165325</v>
      </c>
      <c r="M39" s="81">
        <v>14.41722625981834</v>
      </c>
      <c r="N39" s="81">
        <v>21.1416032921477</v>
      </c>
      <c r="O39" s="81">
        <v>9.0138872994778438</v>
      </c>
      <c r="P39" s="81">
        <v>12.105937772921408</v>
      </c>
      <c r="Q39" s="81">
        <v>0.62390991453863398</v>
      </c>
      <c r="R39" s="81">
        <v>0.82883644857078076</v>
      </c>
      <c r="S39" s="81">
        <v>1.2525887370561355</v>
      </c>
      <c r="T39" s="82"/>
      <c r="U39" s="81">
        <v>1853648</v>
      </c>
      <c r="V39" s="81">
        <v>409</v>
      </c>
      <c r="W39" s="81">
        <v>175</v>
      </c>
      <c r="X39" s="81">
        <v>2381</v>
      </c>
      <c r="Y39" s="81">
        <v>4043</v>
      </c>
      <c r="Z39" s="81">
        <v>5237</v>
      </c>
      <c r="AA39" s="81">
        <v>2409</v>
      </c>
      <c r="AB39" s="81">
        <v>8587</v>
      </c>
      <c r="AC39" s="81">
        <v>141982</v>
      </c>
      <c r="AD39" s="81">
        <v>1.2525887370561355</v>
      </c>
      <c r="AE39" s="82"/>
      <c r="AF39" s="81">
        <v>14305158.763635185</v>
      </c>
      <c r="AG39" s="81">
        <v>881224.34835531225</v>
      </c>
      <c r="AH39" s="81">
        <v>1092135.0046250639</v>
      </c>
      <c r="AI39" s="81">
        <v>15143353.25201113</v>
      </c>
      <c r="AJ39" s="81">
        <v>16687703.700562796</v>
      </c>
      <c r="AK39" s="81">
        <v>0</v>
      </c>
      <c r="AL39" s="81">
        <v>0</v>
      </c>
      <c r="AM39" s="81">
        <v>1176812.32888978</v>
      </c>
      <c r="AN39" s="81">
        <v>0</v>
      </c>
      <c r="AO39" s="81">
        <v>0</v>
      </c>
      <c r="AP39" s="82"/>
      <c r="AQ39" s="81">
        <v>10</v>
      </c>
      <c r="AR39" s="81">
        <v>1</v>
      </c>
      <c r="AS39" s="81">
        <v>0</v>
      </c>
      <c r="AT39" s="81">
        <v>0</v>
      </c>
      <c r="AU39" s="81">
        <v>0</v>
      </c>
      <c r="AV39" s="81">
        <v>0</v>
      </c>
      <c r="AW39" s="81" t="s">
        <v>564</v>
      </c>
      <c r="AX39" s="82"/>
      <c r="AY39" s="81">
        <v>51.94</v>
      </c>
      <c r="AZ39" s="81">
        <v>49.5</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1897</v>
      </c>
      <c r="B40" s="80">
        <v>421</v>
      </c>
      <c r="C40" s="80">
        <v>13</v>
      </c>
      <c r="D40" s="80">
        <v>25</v>
      </c>
      <c r="E40" s="80">
        <v>2016</v>
      </c>
      <c r="F40" s="80" t="s">
        <v>92</v>
      </c>
      <c r="G40" s="80" t="s">
        <v>1704</v>
      </c>
      <c r="H40" s="80" t="s">
        <v>1705</v>
      </c>
      <c r="I40" s="177"/>
      <c r="J40" s="81">
        <v>55.133871580603895</v>
      </c>
      <c r="K40" s="81">
        <v>1.2476955915519952</v>
      </c>
      <c r="L40" s="81">
        <v>9.0828186314199151</v>
      </c>
      <c r="M40" s="81">
        <v>12.361099498645485</v>
      </c>
      <c r="N40" s="81">
        <v>21.366670316241869</v>
      </c>
      <c r="O40" s="81">
        <v>8.9945430989146793</v>
      </c>
      <c r="P40" s="81">
        <v>12.613242140821624</v>
      </c>
      <c r="Q40" s="81">
        <v>0.59846517198411631</v>
      </c>
      <c r="R40" s="81">
        <v>1.0987203995111134</v>
      </c>
      <c r="S40" s="81">
        <v>1.1202761348752917</v>
      </c>
      <c r="T40" s="82"/>
      <c r="U40" s="81">
        <v>2094321</v>
      </c>
      <c r="V40" s="81">
        <v>409</v>
      </c>
      <c r="W40" s="81">
        <v>175</v>
      </c>
      <c r="X40" s="81">
        <v>2381</v>
      </c>
      <c r="Y40" s="81">
        <v>4018</v>
      </c>
      <c r="Z40" s="81">
        <v>5290</v>
      </c>
      <c r="AA40" s="81">
        <v>2596</v>
      </c>
      <c r="AB40" s="81">
        <v>8473</v>
      </c>
      <c r="AC40" s="81">
        <v>187650.62900416789</v>
      </c>
      <c r="AD40" s="81">
        <v>1.1202761348752921</v>
      </c>
      <c r="AE40" s="82"/>
      <c r="AF40" s="81">
        <v>17277092.491908669</v>
      </c>
      <c r="AG40" s="81">
        <v>839987.02383009775</v>
      </c>
      <c r="AH40" s="81">
        <v>925638.23203056434</v>
      </c>
      <c r="AI40" s="81">
        <v>15116085.790007729</v>
      </c>
      <c r="AJ40" s="81">
        <v>17262112.31881981</v>
      </c>
      <c r="AK40" s="81">
        <v>0</v>
      </c>
      <c r="AL40" s="81">
        <v>0</v>
      </c>
      <c r="AM40" s="81">
        <v>1162091.2371031579</v>
      </c>
      <c r="AN40" s="81">
        <v>0</v>
      </c>
      <c r="AO40" s="81">
        <v>0</v>
      </c>
      <c r="AP40" s="82"/>
      <c r="AQ40" s="81">
        <v>12</v>
      </c>
      <c r="AR40" s="81">
        <v>1</v>
      </c>
      <c r="AS40" s="81">
        <v>0</v>
      </c>
      <c r="AT40" s="81">
        <v>0</v>
      </c>
      <c r="AU40" s="81">
        <v>0</v>
      </c>
      <c r="AV40" s="81">
        <v>0</v>
      </c>
      <c r="AW40" s="81" t="s">
        <v>564</v>
      </c>
      <c r="AX40" s="82"/>
      <c r="AY40" s="81">
        <v>67.239999999999995</v>
      </c>
      <c r="AZ40" s="81">
        <v>49.5</v>
      </c>
      <c r="BA40" s="81">
        <v>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1898</v>
      </c>
      <c r="B41" s="80">
        <v>422</v>
      </c>
      <c r="C41" s="80">
        <v>14</v>
      </c>
      <c r="D41" s="80">
        <v>25</v>
      </c>
      <c r="E41" s="80">
        <v>2017</v>
      </c>
      <c r="F41" s="80" t="s">
        <v>71</v>
      </c>
      <c r="G41" s="80" t="s">
        <v>1704</v>
      </c>
      <c r="H41" s="80" t="s">
        <v>1705</v>
      </c>
      <c r="I41" s="177"/>
      <c r="J41" s="81">
        <v>49.430386021304287</v>
      </c>
      <c r="K41" s="81">
        <v>1.2749580795806728</v>
      </c>
      <c r="L41" s="81">
        <v>8.1991517068209614</v>
      </c>
      <c r="M41" s="81">
        <v>12.394350491473235</v>
      </c>
      <c r="N41" s="81">
        <v>20.903316630016164</v>
      </c>
      <c r="O41" s="81">
        <v>8.8661716041434691</v>
      </c>
      <c r="P41" s="81">
        <v>12.726459502509334</v>
      </c>
      <c r="Q41" s="81">
        <v>0.56908108966692683</v>
      </c>
      <c r="R41" s="81">
        <v>0.79504422964167309</v>
      </c>
      <c r="S41" s="81">
        <v>1.1715810751458882</v>
      </c>
      <c r="T41" s="82"/>
      <c r="U41" s="81">
        <v>1847590</v>
      </c>
      <c r="V41" s="81">
        <v>409</v>
      </c>
      <c r="W41" s="81">
        <v>175</v>
      </c>
      <c r="X41" s="81">
        <v>2381</v>
      </c>
      <c r="Y41" s="81">
        <v>4017</v>
      </c>
      <c r="Z41" s="81">
        <v>5301</v>
      </c>
      <c r="AA41" s="81">
        <v>2636</v>
      </c>
      <c r="AB41" s="81">
        <v>8332</v>
      </c>
      <c r="AC41" s="81">
        <v>138479.99999999991</v>
      </c>
      <c r="AD41" s="81">
        <v>1.1715810751458879</v>
      </c>
      <c r="AE41" s="82"/>
      <c r="AF41" s="81">
        <v>14977069.64803561</v>
      </c>
      <c r="AG41" s="81">
        <v>842427.64658706984</v>
      </c>
      <c r="AH41" s="81">
        <v>1130765.0358884099</v>
      </c>
      <c r="AI41" s="81">
        <v>14742104.31253447</v>
      </c>
      <c r="AJ41" s="81">
        <v>15123688.53799893</v>
      </c>
      <c r="AK41" s="81">
        <v>0</v>
      </c>
      <c r="AL41" s="81">
        <v>0</v>
      </c>
      <c r="AM41" s="81">
        <v>1144540.862285675</v>
      </c>
      <c r="AN41" s="81">
        <v>0</v>
      </c>
      <c r="AO41" s="81">
        <v>0</v>
      </c>
      <c r="AP41" s="82"/>
      <c r="AQ41" s="81">
        <v>15</v>
      </c>
      <c r="AR41" s="81">
        <v>1</v>
      </c>
      <c r="AS41" s="81">
        <v>1</v>
      </c>
      <c r="AT41" s="81">
        <v>0</v>
      </c>
      <c r="AU41" s="81">
        <v>0</v>
      </c>
      <c r="AV41" s="81">
        <v>0</v>
      </c>
      <c r="AW41" s="81" t="s">
        <v>564</v>
      </c>
      <c r="AX41" s="82"/>
      <c r="AY41" s="81">
        <v>87.34</v>
      </c>
      <c r="AZ41" s="81">
        <v>49.5</v>
      </c>
      <c r="BA41" s="81">
        <v>19.600000000000001</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1899</v>
      </c>
      <c r="B42" s="80">
        <v>423</v>
      </c>
      <c r="C42" s="80">
        <v>15</v>
      </c>
      <c r="D42" s="80">
        <v>25</v>
      </c>
      <c r="E42" s="80">
        <v>2018</v>
      </c>
      <c r="F42" s="80" t="s">
        <v>93</v>
      </c>
      <c r="G42" s="80" t="s">
        <v>1704</v>
      </c>
      <c r="H42" s="80" t="s">
        <v>1705</v>
      </c>
      <c r="I42" s="177"/>
      <c r="J42" s="81">
        <v>51.942546172979746</v>
      </c>
      <c r="K42" s="81">
        <v>1.1866406444475366</v>
      </c>
      <c r="L42" s="81">
        <v>7.5216656113793849</v>
      </c>
      <c r="M42" s="81">
        <v>12.455480374778947</v>
      </c>
      <c r="N42" s="81">
        <v>19.068064605290395</v>
      </c>
      <c r="O42" s="81">
        <v>8.6963133426515391</v>
      </c>
      <c r="P42" s="81">
        <v>12.795752595812907</v>
      </c>
      <c r="Q42" s="81">
        <v>0.51825469952354386</v>
      </c>
      <c r="R42" s="81">
        <v>0.76375090593457862</v>
      </c>
      <c r="S42" s="81">
        <v>1.1323593836897727</v>
      </c>
      <c r="T42" s="82"/>
      <c r="U42" s="81">
        <v>2028626</v>
      </c>
      <c r="V42" s="81">
        <v>409</v>
      </c>
      <c r="W42" s="81">
        <v>175</v>
      </c>
      <c r="X42" s="81">
        <v>2381</v>
      </c>
      <c r="Y42" s="81">
        <v>3980</v>
      </c>
      <c r="Z42" s="81">
        <v>5299</v>
      </c>
      <c r="AA42" s="81">
        <v>2677</v>
      </c>
      <c r="AB42" s="81">
        <v>8177</v>
      </c>
      <c r="AC42" s="81">
        <v>132508</v>
      </c>
      <c r="AD42" s="81">
        <v>1.132359383689773</v>
      </c>
      <c r="AE42" s="82"/>
      <c r="AF42" s="81">
        <v>16507484.910049019</v>
      </c>
      <c r="AG42" s="81">
        <v>762195.49304525089</v>
      </c>
      <c r="AH42" s="81">
        <v>1065746.1854592799</v>
      </c>
      <c r="AI42" s="81">
        <v>15069441.89628336</v>
      </c>
      <c r="AJ42" s="81">
        <v>14522531.777441589</v>
      </c>
      <c r="AK42" s="81">
        <v>0</v>
      </c>
      <c r="AL42" s="81">
        <v>0</v>
      </c>
      <c r="AM42" s="81">
        <v>1125573.1322891531</v>
      </c>
      <c r="AN42" s="81">
        <v>0</v>
      </c>
      <c r="AO42" s="81">
        <v>0</v>
      </c>
      <c r="AP42" s="82"/>
      <c r="AQ42" s="81">
        <v>19</v>
      </c>
      <c r="AR42" s="81">
        <v>1</v>
      </c>
      <c r="AS42" s="81">
        <v>1</v>
      </c>
      <c r="AT42" s="81">
        <v>0</v>
      </c>
      <c r="AU42" s="81">
        <v>0</v>
      </c>
      <c r="AV42" s="81">
        <v>0</v>
      </c>
      <c r="AW42" s="81" t="s">
        <v>564</v>
      </c>
      <c r="AX42" s="82"/>
      <c r="AY42" s="81">
        <v>113.94</v>
      </c>
      <c r="AZ42" s="81">
        <v>50</v>
      </c>
      <c r="BA42" s="81">
        <v>20</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1900</v>
      </c>
      <c r="B43" s="80">
        <v>424</v>
      </c>
      <c r="C43" s="80">
        <v>16</v>
      </c>
      <c r="D43" s="80">
        <v>25</v>
      </c>
      <c r="E43" s="80">
        <v>2019</v>
      </c>
      <c r="F43" s="80" t="s">
        <v>73</v>
      </c>
      <c r="G43" s="80" t="s">
        <v>1704</v>
      </c>
      <c r="H43" s="80" t="s">
        <v>1705</v>
      </c>
      <c r="I43" s="177"/>
      <c r="J43" s="81">
        <v>50.714390289050854</v>
      </c>
      <c r="K43" s="81">
        <v>1.1011151395074004</v>
      </c>
      <c r="L43" s="81">
        <v>7.5553652397938178</v>
      </c>
      <c r="M43" s="81">
        <v>11.173696890529675</v>
      </c>
      <c r="N43" s="81">
        <v>19.230805113228286</v>
      </c>
      <c r="O43" s="81">
        <v>8.4399707266063526</v>
      </c>
      <c r="P43" s="81">
        <v>11.813475667045342</v>
      </c>
      <c r="Q43" s="81">
        <v>0.49533645669419457</v>
      </c>
      <c r="R43" s="81">
        <v>0.73272343435617227</v>
      </c>
      <c r="S43" s="81">
        <v>1.2046779457988932</v>
      </c>
      <c r="T43" s="82"/>
      <c r="U43" s="81">
        <v>2083555</v>
      </c>
      <c r="V43" s="81">
        <v>409</v>
      </c>
      <c r="W43" s="81">
        <v>175</v>
      </c>
      <c r="X43" s="81">
        <v>2381</v>
      </c>
      <c r="Y43" s="81">
        <v>3965</v>
      </c>
      <c r="Z43" s="81">
        <v>5284</v>
      </c>
      <c r="AA43" s="81">
        <v>2453</v>
      </c>
      <c r="AB43" s="81">
        <v>8027</v>
      </c>
      <c r="AC43" s="81">
        <v>129207</v>
      </c>
      <c r="AD43" s="81">
        <v>1.204677945798893</v>
      </c>
      <c r="AE43" s="82"/>
      <c r="AF43" s="81">
        <v>16636832.69226045</v>
      </c>
      <c r="AG43" s="81">
        <v>761969.78556891542</v>
      </c>
      <c r="AH43" s="81">
        <v>1150687.53961791</v>
      </c>
      <c r="AI43" s="81">
        <v>14766802.065166119</v>
      </c>
      <c r="AJ43" s="81">
        <v>14714363.544676512</v>
      </c>
      <c r="AK43" s="81">
        <v>0</v>
      </c>
      <c r="AL43" s="81">
        <v>0</v>
      </c>
      <c r="AM43" s="81">
        <v>1093216.9727763527</v>
      </c>
      <c r="AN43" s="81">
        <v>0</v>
      </c>
      <c r="AO43" s="81">
        <v>0</v>
      </c>
      <c r="AP43" s="82"/>
      <c r="AQ43" s="81">
        <v>20</v>
      </c>
      <c r="AR43" s="81">
        <v>2</v>
      </c>
      <c r="AS43" s="81">
        <v>1</v>
      </c>
      <c r="AT43" s="81">
        <v>0</v>
      </c>
      <c r="AU43" s="81">
        <v>0</v>
      </c>
      <c r="AV43" s="81">
        <v>0</v>
      </c>
      <c r="AW43" s="81" t="s">
        <v>564</v>
      </c>
      <c r="AX43" s="82"/>
      <c r="AY43" s="81">
        <v>123.54</v>
      </c>
      <c r="AZ43" s="81">
        <v>99</v>
      </c>
      <c r="BA43" s="81">
        <v>19.600000000000001</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1901</v>
      </c>
      <c r="B44" s="80">
        <v>425</v>
      </c>
      <c r="C44" s="80">
        <v>17</v>
      </c>
      <c r="D44" s="80">
        <v>25</v>
      </c>
      <c r="E44" s="80">
        <v>2020</v>
      </c>
      <c r="F44" s="80" t="s">
        <v>218</v>
      </c>
      <c r="G44" s="80" t="s">
        <v>1704</v>
      </c>
      <c r="H44" s="80" t="s">
        <v>1705</v>
      </c>
      <c r="I44" s="177"/>
      <c r="J44" s="81">
        <v>36.259465271027707</v>
      </c>
      <c r="K44" s="81">
        <v>1.0039183801938671</v>
      </c>
      <c r="L44" s="81">
        <v>8.259927925625723</v>
      </c>
      <c r="M44" s="81">
        <v>10.353497298953656</v>
      </c>
      <c r="N44" s="81">
        <v>17.443856091490996</v>
      </c>
      <c r="O44" s="81">
        <v>7.3372318360482769</v>
      </c>
      <c r="P44" s="81">
        <v>11.990145203731711</v>
      </c>
      <c r="Q44" s="81">
        <v>0.46321467178606784</v>
      </c>
      <c r="R44" s="81">
        <v>0.86109530502987675</v>
      </c>
      <c r="S44" s="81">
        <v>1.146756618034203</v>
      </c>
      <c r="T44" s="82"/>
      <c r="U44" s="81">
        <v>1688692</v>
      </c>
      <c r="V44" s="81">
        <v>345</v>
      </c>
      <c r="W44" s="81">
        <v>170</v>
      </c>
      <c r="X44" s="81">
        <v>2320</v>
      </c>
      <c r="Y44" s="81">
        <v>3924</v>
      </c>
      <c r="Z44" s="81">
        <v>5243</v>
      </c>
      <c r="AA44" s="81">
        <v>2705</v>
      </c>
      <c r="AB44" s="81">
        <v>7856</v>
      </c>
      <c r="AC44" s="81">
        <v>152636</v>
      </c>
      <c r="AD44" s="81">
        <v>1.146756618034203</v>
      </c>
      <c r="AE44" s="82"/>
      <c r="AF44" s="81">
        <v>13185150.820869811</v>
      </c>
      <c r="AG44" s="81">
        <v>643211.10446396761</v>
      </c>
      <c r="AH44" s="81">
        <v>1211304.289959417</v>
      </c>
      <c r="AI44" s="81">
        <v>13320701.446709245</v>
      </c>
      <c r="AJ44" s="81">
        <v>14866541.834184954</v>
      </c>
      <c r="AK44" s="81"/>
      <c r="AL44" s="81"/>
      <c r="AM44" s="81">
        <v>1025295.2819804444</v>
      </c>
      <c r="AN44" s="81"/>
      <c r="AO44" s="81"/>
      <c r="AP44" s="82"/>
      <c r="AQ44" s="81">
        <v>22</v>
      </c>
      <c r="AR44" s="81">
        <v>3</v>
      </c>
      <c r="AS44" s="81">
        <v>1</v>
      </c>
      <c r="AT44" s="81">
        <v>0</v>
      </c>
      <c r="AU44" s="81">
        <v>0</v>
      </c>
      <c r="AV44" s="81">
        <v>0</v>
      </c>
      <c r="AW44" s="81">
        <v>1</v>
      </c>
      <c r="AX44" s="82"/>
      <c r="AY44" s="81">
        <v>137.34</v>
      </c>
      <c r="AZ44" s="81">
        <v>148.5</v>
      </c>
      <c r="BA44" s="81">
        <v>19.600000000000001</v>
      </c>
      <c r="BB44" s="81">
        <v>0</v>
      </c>
      <c r="BC44" s="81">
        <v>0</v>
      </c>
      <c r="BD44" s="81">
        <v>0</v>
      </c>
      <c r="BE44" s="81">
        <v>19.600000000000001</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1821</v>
      </c>
      <c r="B45" s="80">
        <v>425</v>
      </c>
      <c r="C45" s="80">
        <v>18</v>
      </c>
      <c r="D45" s="80">
        <v>25</v>
      </c>
      <c r="E45" s="80">
        <v>2021</v>
      </c>
      <c r="F45" s="80" t="s">
        <v>75</v>
      </c>
      <c r="G45" s="174" t="s">
        <v>1704</v>
      </c>
      <c r="H45" s="80" t="s">
        <v>1705</v>
      </c>
      <c r="I45" s="177"/>
      <c r="J45" s="81">
        <v>47.934159144860899</v>
      </c>
      <c r="K45" s="81">
        <v>0.96705207073557498</v>
      </c>
      <c r="L45" s="81">
        <v>7.5379189011290251</v>
      </c>
      <c r="M45" s="81">
        <v>10.457361458780357</v>
      </c>
      <c r="N45" s="81">
        <v>16.363140007833238</v>
      </c>
      <c r="O45" s="81">
        <v>7.0754169294254661</v>
      </c>
      <c r="P45" s="81">
        <v>12.540460384602719</v>
      </c>
      <c r="Q45" s="81">
        <v>0.45588473565294979</v>
      </c>
      <c r="R45" s="81">
        <v>0.82152509584615008</v>
      </c>
      <c r="S45" s="81">
        <v>1.038909331518769</v>
      </c>
      <c r="T45" s="82"/>
      <c r="U45" s="81">
        <v>2292533</v>
      </c>
      <c r="V45" s="81">
        <v>345</v>
      </c>
      <c r="W45" s="81">
        <v>170</v>
      </c>
      <c r="X45" s="81">
        <v>2320</v>
      </c>
      <c r="Y45" s="81">
        <v>3875</v>
      </c>
      <c r="Z45" s="81">
        <v>5206</v>
      </c>
      <c r="AA45" s="81">
        <v>2759</v>
      </c>
      <c r="AB45" s="81">
        <v>7640</v>
      </c>
      <c r="AC45" s="81">
        <v>141146</v>
      </c>
      <c r="AD45" s="81">
        <v>1.038909331518769</v>
      </c>
      <c r="AE45" s="82"/>
      <c r="AF45" s="81">
        <v>17559815.992272943</v>
      </c>
      <c r="AG45" s="81">
        <v>654318.35061245458</v>
      </c>
      <c r="AH45" s="81">
        <v>1086004.7894744659</v>
      </c>
      <c r="AI45" s="81">
        <v>14534853.207438063</v>
      </c>
      <c r="AJ45" s="81">
        <v>14306882.465591703</v>
      </c>
      <c r="AK45" s="81">
        <v>0</v>
      </c>
      <c r="AL45" s="81">
        <v>0</v>
      </c>
      <c r="AM45" s="81">
        <v>1002856.1028516144</v>
      </c>
      <c r="AN45" s="81">
        <v>0</v>
      </c>
      <c r="AO45" s="81">
        <v>0</v>
      </c>
      <c r="AP45" s="82"/>
      <c r="AQ45" s="81">
        <v>25</v>
      </c>
      <c r="AR45" s="81">
        <v>4</v>
      </c>
      <c r="AS45" s="81">
        <v>1</v>
      </c>
      <c r="AT45" s="81">
        <v>0</v>
      </c>
      <c r="AU45" s="81">
        <v>0</v>
      </c>
      <c r="AV45" s="81">
        <v>0</v>
      </c>
      <c r="AW45" s="81"/>
      <c r="AX45" s="82"/>
      <c r="AY45" s="81">
        <v>160.24</v>
      </c>
      <c r="AZ45" s="81">
        <v>198</v>
      </c>
      <c r="BA45" s="81">
        <v>19.600000000000001</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1703</v>
      </c>
      <c r="B46" s="80">
        <v>425</v>
      </c>
      <c r="C46" s="80">
        <v>19</v>
      </c>
      <c r="D46" s="80">
        <v>25</v>
      </c>
      <c r="E46" s="80">
        <v>2022</v>
      </c>
      <c r="F46" s="80" t="s">
        <v>568</v>
      </c>
      <c r="G46" s="174" t="s">
        <v>1704</v>
      </c>
      <c r="H46" s="80" t="s">
        <v>1705</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26</v>
      </c>
      <c r="AR46" s="81">
        <v>4</v>
      </c>
      <c r="AS46" s="81">
        <v>1</v>
      </c>
      <c r="AT46" s="81">
        <v>0</v>
      </c>
      <c r="AU46" s="81">
        <v>0</v>
      </c>
      <c r="AV46" s="81">
        <v>0</v>
      </c>
      <c r="AW46" s="81"/>
      <c r="AX46" s="82"/>
      <c r="AY46" s="81">
        <v>163.34</v>
      </c>
      <c r="AZ46" s="81">
        <v>198</v>
      </c>
      <c r="BA46" s="81">
        <v>19.600000000000001</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1902</v>
      </c>
      <c r="B47" s="80">
        <v>426</v>
      </c>
      <c r="C47" s="80">
        <v>1</v>
      </c>
      <c r="D47" s="80">
        <v>26</v>
      </c>
      <c r="E47" s="80">
        <v>1990</v>
      </c>
      <c r="F47" s="80" t="s">
        <v>562</v>
      </c>
      <c r="G47" s="80" t="s">
        <v>1903</v>
      </c>
      <c r="H47" s="80" t="s">
        <v>1904</v>
      </c>
      <c r="I47" s="177"/>
      <c r="J47" s="81">
        <v>88.860303016977753</v>
      </c>
      <c r="K47" s="81">
        <v>1.1954772019672355</v>
      </c>
      <c r="L47" s="81">
        <v>4.08172004445741</v>
      </c>
      <c r="M47" s="81">
        <v>4.861112946670227</v>
      </c>
      <c r="N47" s="81">
        <v>6.9842472017294304</v>
      </c>
      <c r="O47" s="81">
        <v>7.055476525840839</v>
      </c>
      <c r="P47" s="81">
        <v>11.004439551787005</v>
      </c>
      <c r="Q47" s="81">
        <v>0.56267926781522759</v>
      </c>
      <c r="R47" s="81">
        <v>0</v>
      </c>
      <c r="S47" s="81">
        <v>0.47657331290376154</v>
      </c>
      <c r="T47" s="82"/>
      <c r="U47" s="81">
        <v>12118787</v>
      </c>
      <c r="V47" s="81">
        <v>419</v>
      </c>
      <c r="W47" s="81">
        <v>44</v>
      </c>
      <c r="X47" s="81">
        <v>1902</v>
      </c>
      <c r="Y47" s="81">
        <v>2364</v>
      </c>
      <c r="Z47" s="81">
        <v>2902</v>
      </c>
      <c r="AA47" s="81">
        <v>2672</v>
      </c>
      <c r="AB47" s="81">
        <v>9136</v>
      </c>
      <c r="AC47" s="81">
        <v>0</v>
      </c>
      <c r="AD47" s="81">
        <v>0.47657331290376154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1905</v>
      </c>
      <c r="B48" s="80">
        <v>427</v>
      </c>
      <c r="C48" s="80">
        <v>2</v>
      </c>
      <c r="D48" s="80">
        <v>26</v>
      </c>
      <c r="E48" s="80">
        <v>2005</v>
      </c>
      <c r="F48" s="80" t="s">
        <v>565</v>
      </c>
      <c r="G48" s="80" t="s">
        <v>1903</v>
      </c>
      <c r="H48" s="80" t="s">
        <v>1904</v>
      </c>
      <c r="I48" s="177"/>
      <c r="J48" s="81">
        <v>83.692874810565797</v>
      </c>
      <c r="K48" s="81">
        <v>0.74701125421969639</v>
      </c>
      <c r="L48" s="81">
        <v>3.4299304410836888</v>
      </c>
      <c r="M48" s="81">
        <v>9.5974444424912164</v>
      </c>
      <c r="N48" s="81">
        <v>9.1597881202013713</v>
      </c>
      <c r="O48" s="81">
        <v>9.9208755643948034</v>
      </c>
      <c r="P48" s="81">
        <v>11.782158599324179</v>
      </c>
      <c r="Q48" s="81">
        <v>0.49299907061335596</v>
      </c>
      <c r="R48" s="81">
        <v>0</v>
      </c>
      <c r="S48" s="81">
        <v>0</v>
      </c>
      <c r="T48" s="82"/>
      <c r="U48" s="81">
        <v>12710848</v>
      </c>
      <c r="V48" s="81">
        <v>356</v>
      </c>
      <c r="W48" s="81">
        <v>41</v>
      </c>
      <c r="X48" s="81">
        <v>1960</v>
      </c>
      <c r="Y48" s="81">
        <v>2620</v>
      </c>
      <c r="Z48" s="81">
        <v>4722</v>
      </c>
      <c r="AA48" s="81">
        <v>2343</v>
      </c>
      <c r="AB48" s="81">
        <v>8368</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1906</v>
      </c>
      <c r="B49" s="80">
        <v>428</v>
      </c>
      <c r="C49" s="80">
        <v>3</v>
      </c>
      <c r="D49" s="80">
        <v>26</v>
      </c>
      <c r="E49" s="80">
        <v>2006</v>
      </c>
      <c r="F49" s="80" t="s">
        <v>566</v>
      </c>
      <c r="G49" s="80" t="s">
        <v>1903</v>
      </c>
      <c r="H49" s="80" t="s">
        <v>1904</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1907</v>
      </c>
      <c r="B50" s="80">
        <v>429</v>
      </c>
      <c r="C50" s="80">
        <v>4</v>
      </c>
      <c r="D50" s="80">
        <v>26</v>
      </c>
      <c r="E50" s="80">
        <v>2007</v>
      </c>
      <c r="F50" s="80" t="s">
        <v>567</v>
      </c>
      <c r="G50" s="80" t="s">
        <v>1903</v>
      </c>
      <c r="H50" s="80" t="s">
        <v>1904</v>
      </c>
      <c r="I50" s="177"/>
      <c r="J50" s="81">
        <v>79.611673207575677</v>
      </c>
      <c r="K50" s="81">
        <v>0.716085878583548</v>
      </c>
      <c r="L50" s="81">
        <v>1.0634088736619822</v>
      </c>
      <c r="M50" s="81">
        <v>10.171287939382692</v>
      </c>
      <c r="N50" s="81">
        <v>9.0710949713808802</v>
      </c>
      <c r="O50" s="81">
        <v>9.5797969615107643</v>
      </c>
      <c r="P50" s="81">
        <v>11.698994731198413</v>
      </c>
      <c r="Q50" s="81">
        <v>0.51069899958187615</v>
      </c>
      <c r="R50" s="81">
        <v>0</v>
      </c>
      <c r="S50" s="81">
        <v>0</v>
      </c>
      <c r="T50" s="82"/>
      <c r="U50" s="81">
        <v>12972167</v>
      </c>
      <c r="V50" s="81">
        <v>327</v>
      </c>
      <c r="W50" s="81">
        <v>12</v>
      </c>
      <c r="X50" s="81">
        <v>2440</v>
      </c>
      <c r="Y50" s="81">
        <v>2633</v>
      </c>
      <c r="Z50" s="81">
        <v>4740</v>
      </c>
      <c r="AA50" s="81">
        <v>2291</v>
      </c>
      <c r="AB50" s="81">
        <v>8210</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1908</v>
      </c>
      <c r="B51" s="80">
        <v>430</v>
      </c>
      <c r="C51" s="80">
        <v>5</v>
      </c>
      <c r="D51" s="80">
        <v>26</v>
      </c>
      <c r="E51" s="80">
        <v>2008</v>
      </c>
      <c r="F51" s="80" t="s">
        <v>84</v>
      </c>
      <c r="G51" s="80" t="s">
        <v>1903</v>
      </c>
      <c r="H51" s="80" t="s">
        <v>1904</v>
      </c>
      <c r="I51" s="177"/>
      <c r="J51" s="81">
        <v>62.018698954605348</v>
      </c>
      <c r="K51" s="81">
        <v>0.53674226307166018</v>
      </c>
      <c r="L51" s="81">
        <v>0.91248254890976754</v>
      </c>
      <c r="M51" s="81">
        <v>10.671314233439277</v>
      </c>
      <c r="N51" s="81">
        <v>9.0207525038424539</v>
      </c>
      <c r="O51" s="81">
        <v>9.3037770471447327</v>
      </c>
      <c r="P51" s="81">
        <v>11.037875406893692</v>
      </c>
      <c r="Q51" s="81">
        <v>0.49773046356160827</v>
      </c>
      <c r="R51" s="81">
        <v>0</v>
      </c>
      <c r="S51" s="81">
        <v>0</v>
      </c>
      <c r="T51" s="82"/>
      <c r="U51" s="81">
        <v>11848098</v>
      </c>
      <c r="V51" s="81">
        <v>327</v>
      </c>
      <c r="W51" s="81">
        <v>12</v>
      </c>
      <c r="X51" s="81">
        <v>2440</v>
      </c>
      <c r="Y51" s="81">
        <v>2640</v>
      </c>
      <c r="Z51" s="81">
        <v>4765</v>
      </c>
      <c r="AA51" s="81">
        <v>2164</v>
      </c>
      <c r="AB51" s="81">
        <v>8133</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1909</v>
      </c>
      <c r="B52" s="80">
        <v>431</v>
      </c>
      <c r="C52" s="80">
        <v>6</v>
      </c>
      <c r="D52" s="80">
        <v>26</v>
      </c>
      <c r="E52" s="80">
        <v>2009</v>
      </c>
      <c r="F52" s="80" t="s">
        <v>85</v>
      </c>
      <c r="G52" s="80" t="s">
        <v>1903</v>
      </c>
      <c r="H52" s="80" t="s">
        <v>1904</v>
      </c>
      <c r="I52" s="177"/>
      <c r="J52" s="81">
        <v>62.807104368227641</v>
      </c>
      <c r="K52" s="81">
        <v>0.54701218639076954</v>
      </c>
      <c r="L52" s="81">
        <v>3.0205525801930087</v>
      </c>
      <c r="M52" s="81">
        <v>11.096070973000721</v>
      </c>
      <c r="N52" s="81">
        <v>7.5120297038546315</v>
      </c>
      <c r="O52" s="81">
        <v>9.43574587638604</v>
      </c>
      <c r="P52" s="81">
        <v>10.304579565757988</v>
      </c>
      <c r="Q52" s="81">
        <v>0.46970873966844595</v>
      </c>
      <c r="R52" s="81">
        <v>0</v>
      </c>
      <c r="S52" s="81">
        <v>0</v>
      </c>
      <c r="T52" s="82"/>
      <c r="U52" s="81">
        <v>11300897</v>
      </c>
      <c r="V52" s="81">
        <v>368</v>
      </c>
      <c r="W52" s="81">
        <v>54</v>
      </c>
      <c r="X52" s="81">
        <v>3133</v>
      </c>
      <c r="Y52" s="81">
        <v>2644</v>
      </c>
      <c r="Z52" s="81">
        <v>4770</v>
      </c>
      <c r="AA52" s="81">
        <v>2074</v>
      </c>
      <c r="AB52" s="81">
        <v>8057</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56.148000000000003</v>
      </c>
      <c r="BJ52" s="81">
        <v>0</v>
      </c>
      <c r="BK52" s="81">
        <v>0</v>
      </c>
      <c r="BL52" s="81">
        <v>0</v>
      </c>
      <c r="BM52" s="82"/>
      <c r="BN52" s="81">
        <v>0</v>
      </c>
      <c r="BO52" s="81">
        <v>0</v>
      </c>
      <c r="BP52" s="81">
        <v>6</v>
      </c>
      <c r="BQ52" s="81">
        <v>0</v>
      </c>
      <c r="BR52" s="81">
        <v>0</v>
      </c>
      <c r="BS52" s="81">
        <v>0</v>
      </c>
      <c r="BT52"/>
      <c r="BU52" s="80"/>
      <c r="BV52" s="80"/>
      <c r="BW52" s="80"/>
      <c r="BX52" s="80"/>
      <c r="BY52" s="80"/>
      <c r="BZ52" s="80"/>
      <c r="CA52" s="80"/>
      <c r="CB52" s="80"/>
      <c r="CC52" s="80"/>
    </row>
    <row r="53" spans="1:81">
      <c r="A53" s="80" t="s">
        <v>1910</v>
      </c>
      <c r="B53" s="80">
        <v>432</v>
      </c>
      <c r="C53" s="80">
        <v>7</v>
      </c>
      <c r="D53" s="80">
        <v>26</v>
      </c>
      <c r="E53" s="80">
        <v>2010</v>
      </c>
      <c r="F53" s="80" t="s">
        <v>86</v>
      </c>
      <c r="G53" s="80" t="s">
        <v>1903</v>
      </c>
      <c r="H53" s="80" t="s">
        <v>1904</v>
      </c>
      <c r="I53" s="177"/>
      <c r="J53" s="81">
        <v>66.621713787861367</v>
      </c>
      <c r="K53" s="81">
        <v>0.62193167464910593</v>
      </c>
      <c r="L53" s="81">
        <v>2.8920474606391973</v>
      </c>
      <c r="M53" s="81">
        <v>11.98712855749519</v>
      </c>
      <c r="N53" s="81">
        <v>8.5612021614026101</v>
      </c>
      <c r="O53" s="81">
        <v>9.4176995836241364</v>
      </c>
      <c r="P53" s="81">
        <v>10.181239968765157</v>
      </c>
      <c r="Q53" s="81">
        <v>0.48423569642722319</v>
      </c>
      <c r="R53" s="81">
        <v>0</v>
      </c>
      <c r="S53" s="81">
        <v>0</v>
      </c>
      <c r="T53" s="82"/>
      <c r="U53" s="81">
        <v>12270603</v>
      </c>
      <c r="V53" s="81">
        <v>368</v>
      </c>
      <c r="W53" s="81">
        <v>54</v>
      </c>
      <c r="X53" s="81">
        <v>3133</v>
      </c>
      <c r="Y53" s="81">
        <v>2668</v>
      </c>
      <c r="Z53" s="81">
        <v>4783</v>
      </c>
      <c r="AA53" s="81">
        <v>1998</v>
      </c>
      <c r="AB53" s="81">
        <v>7959</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46.716999999999999</v>
      </c>
      <c r="BJ53" s="81">
        <v>0</v>
      </c>
      <c r="BK53" s="81">
        <v>0</v>
      </c>
      <c r="BL53" s="81">
        <v>0</v>
      </c>
      <c r="BM53" s="82"/>
      <c r="BN53" s="81">
        <v>0</v>
      </c>
      <c r="BO53" s="81">
        <v>0</v>
      </c>
      <c r="BP53" s="81">
        <v>6</v>
      </c>
      <c r="BQ53" s="81">
        <v>0</v>
      </c>
      <c r="BR53" s="81">
        <v>0</v>
      </c>
      <c r="BS53" s="81">
        <v>0</v>
      </c>
      <c r="BT53"/>
      <c r="BU53" s="80">
        <v>46.716999999999999</v>
      </c>
      <c r="BV53" s="80">
        <v>0</v>
      </c>
      <c r="BW53" s="80">
        <v>0</v>
      </c>
      <c r="BX53" s="80">
        <v>0</v>
      </c>
      <c r="BY53" s="80">
        <v>0</v>
      </c>
      <c r="BZ53" s="80">
        <v>0</v>
      </c>
      <c r="CA53" s="80">
        <v>0</v>
      </c>
      <c r="CB53" s="80">
        <v>0</v>
      </c>
      <c r="CC53" s="80">
        <v>0</v>
      </c>
    </row>
    <row r="54" spans="1:81">
      <c r="A54" s="80" t="s">
        <v>1911</v>
      </c>
      <c r="B54" s="80">
        <v>433</v>
      </c>
      <c r="C54" s="80">
        <v>8</v>
      </c>
      <c r="D54" s="80">
        <v>26</v>
      </c>
      <c r="E54" s="80">
        <v>2011</v>
      </c>
      <c r="F54" s="80" t="s">
        <v>87</v>
      </c>
      <c r="G54" s="80" t="s">
        <v>1903</v>
      </c>
      <c r="H54" s="80" t="s">
        <v>1904</v>
      </c>
      <c r="I54" s="177"/>
      <c r="J54" s="81">
        <v>97.793718105894015</v>
      </c>
      <c r="K54" s="81">
        <v>0.87653471211348488</v>
      </c>
      <c r="L54" s="81">
        <v>2.3212272347932381</v>
      </c>
      <c r="M54" s="81">
        <v>15.162254937229768</v>
      </c>
      <c r="N54" s="81">
        <v>9.4805338778043389</v>
      </c>
      <c r="O54" s="81">
        <v>9.2405759664281177</v>
      </c>
      <c r="P54" s="81">
        <v>9.7633066149000634</v>
      </c>
      <c r="Q54" s="81">
        <v>0.55391744638123708</v>
      </c>
      <c r="R54" s="81">
        <v>0</v>
      </c>
      <c r="S54" s="81">
        <v>0</v>
      </c>
      <c r="T54" s="82"/>
      <c r="U54" s="81">
        <v>14688217</v>
      </c>
      <c r="V54" s="81">
        <v>368</v>
      </c>
      <c r="W54" s="81">
        <v>54</v>
      </c>
      <c r="X54" s="81">
        <v>3133</v>
      </c>
      <c r="Y54" s="81">
        <v>2684</v>
      </c>
      <c r="Z54" s="81">
        <v>4795</v>
      </c>
      <c r="AA54" s="81">
        <v>1973</v>
      </c>
      <c r="AB54" s="81">
        <v>7893</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53.536999999999999</v>
      </c>
      <c r="BJ54" s="81">
        <v>0</v>
      </c>
      <c r="BK54" s="81">
        <v>0</v>
      </c>
      <c r="BL54" s="81">
        <v>0</v>
      </c>
      <c r="BM54" s="82"/>
      <c r="BN54" s="81">
        <v>0</v>
      </c>
      <c r="BO54" s="81">
        <v>0</v>
      </c>
      <c r="BP54" s="81">
        <v>8</v>
      </c>
      <c r="BQ54" s="81">
        <v>0</v>
      </c>
      <c r="BR54" s="81">
        <v>0</v>
      </c>
      <c r="BS54" s="81">
        <v>0</v>
      </c>
      <c r="BT54"/>
      <c r="BU54" s="80">
        <v>53.204999999999998</v>
      </c>
      <c r="BV54" s="80">
        <v>0</v>
      </c>
      <c r="BW54" s="80">
        <v>0</v>
      </c>
      <c r="BX54" s="80">
        <v>0.33200000000000002</v>
      </c>
      <c r="BY54" s="80">
        <v>0</v>
      </c>
      <c r="BZ54" s="80">
        <v>0</v>
      </c>
      <c r="CA54" s="80">
        <v>0</v>
      </c>
      <c r="CB54" s="80">
        <v>0</v>
      </c>
      <c r="CC54" s="80">
        <v>0</v>
      </c>
    </row>
    <row r="55" spans="1:81">
      <c r="A55" s="80" t="s">
        <v>1912</v>
      </c>
      <c r="B55" s="80">
        <v>434</v>
      </c>
      <c r="C55" s="80">
        <v>9</v>
      </c>
      <c r="D55" s="80">
        <v>26</v>
      </c>
      <c r="E55" s="80">
        <v>2012</v>
      </c>
      <c r="F55" s="80" t="s">
        <v>88</v>
      </c>
      <c r="G55" s="80" t="s">
        <v>1903</v>
      </c>
      <c r="H55" s="80" t="s">
        <v>1904</v>
      </c>
      <c r="I55" s="177"/>
      <c r="J55" s="81">
        <v>138.15948946831631</v>
      </c>
      <c r="K55" s="81">
        <v>0.85185845315504227</v>
      </c>
      <c r="L55" s="81">
        <v>2.2975495608906957</v>
      </c>
      <c r="M55" s="81">
        <v>15.565423076137634</v>
      </c>
      <c r="N55" s="81">
        <v>10.886561538235336</v>
      </c>
      <c r="O55" s="81">
        <v>9.1850677611830278</v>
      </c>
      <c r="P55" s="81">
        <v>9.6795110209230479</v>
      </c>
      <c r="Q55" s="81">
        <v>0.59304965360295514</v>
      </c>
      <c r="R55" s="81">
        <v>0</v>
      </c>
      <c r="S55" s="81">
        <v>0</v>
      </c>
      <c r="T55" s="82"/>
      <c r="U55" s="81">
        <v>17037618</v>
      </c>
      <c r="V55" s="81">
        <v>368</v>
      </c>
      <c r="W55" s="81">
        <v>54</v>
      </c>
      <c r="X55" s="81">
        <v>3133</v>
      </c>
      <c r="Y55" s="81">
        <v>2682</v>
      </c>
      <c r="Z55" s="81">
        <v>4804</v>
      </c>
      <c r="AA55" s="81">
        <v>1945</v>
      </c>
      <c r="AB55" s="81">
        <v>7778</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64.721999999999994</v>
      </c>
      <c r="BJ55" s="81">
        <v>0</v>
      </c>
      <c r="BK55" s="81">
        <v>0</v>
      </c>
      <c r="BL55" s="81">
        <v>0</v>
      </c>
      <c r="BM55" s="82"/>
      <c r="BN55" s="81">
        <v>0</v>
      </c>
      <c r="BO55" s="81">
        <v>0</v>
      </c>
      <c r="BP55" s="81">
        <v>8</v>
      </c>
      <c r="BQ55" s="81">
        <v>0</v>
      </c>
      <c r="BR55" s="81">
        <v>0</v>
      </c>
      <c r="BS55" s="81">
        <v>0</v>
      </c>
      <c r="BT55"/>
      <c r="BU55" s="80">
        <v>60.054000000000002</v>
      </c>
      <c r="BV55" s="80">
        <v>0</v>
      </c>
      <c r="BW55" s="80">
        <v>4.6680000000000001</v>
      </c>
      <c r="BX55" s="80">
        <v>0</v>
      </c>
      <c r="BY55" s="80">
        <v>0</v>
      </c>
      <c r="BZ55" s="80">
        <v>0</v>
      </c>
      <c r="CA55" s="80">
        <v>0</v>
      </c>
      <c r="CB55" s="80">
        <v>0</v>
      </c>
      <c r="CC55" s="80">
        <v>0</v>
      </c>
    </row>
    <row r="56" spans="1:81">
      <c r="A56" s="80" t="s">
        <v>1913</v>
      </c>
      <c r="B56" s="80">
        <v>435</v>
      </c>
      <c r="C56" s="80">
        <v>10</v>
      </c>
      <c r="D56" s="80">
        <v>26</v>
      </c>
      <c r="E56" s="80">
        <v>2013</v>
      </c>
      <c r="F56" s="80" t="s">
        <v>89</v>
      </c>
      <c r="G56" s="80" t="s">
        <v>1903</v>
      </c>
      <c r="H56" s="80" t="s">
        <v>1904</v>
      </c>
      <c r="I56" s="177"/>
      <c r="J56" s="81">
        <v>123.16154665536038</v>
      </c>
      <c r="K56" s="81">
        <v>0.69399143712051992</v>
      </c>
      <c r="L56" s="81">
        <v>2.3776649708757591</v>
      </c>
      <c r="M56" s="81">
        <v>15.935713025731243</v>
      </c>
      <c r="N56" s="81">
        <v>11.856195585690601</v>
      </c>
      <c r="O56" s="81">
        <v>8.754063704060048</v>
      </c>
      <c r="P56" s="81">
        <v>9.6660287404452703</v>
      </c>
      <c r="Q56" s="81">
        <v>0.60190871382350497</v>
      </c>
      <c r="R56" s="81">
        <v>0</v>
      </c>
      <c r="S56" s="81">
        <v>0</v>
      </c>
      <c r="T56" s="82"/>
      <c r="U56" s="81">
        <v>15860774</v>
      </c>
      <c r="V56" s="81">
        <v>368</v>
      </c>
      <c r="W56" s="81">
        <v>54</v>
      </c>
      <c r="X56" s="81">
        <v>3133</v>
      </c>
      <c r="Y56" s="81">
        <v>2718</v>
      </c>
      <c r="Z56" s="81">
        <v>4783</v>
      </c>
      <c r="AA56" s="81">
        <v>1935</v>
      </c>
      <c r="AB56" s="81">
        <v>7781</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73.847999999999999</v>
      </c>
      <c r="BJ56" s="81">
        <v>0</v>
      </c>
      <c r="BK56" s="81">
        <v>0</v>
      </c>
      <c r="BL56" s="81">
        <v>0</v>
      </c>
      <c r="BM56" s="82"/>
      <c r="BN56" s="81">
        <v>0</v>
      </c>
      <c r="BO56" s="81">
        <v>0</v>
      </c>
      <c r="BP56" s="81">
        <v>8</v>
      </c>
      <c r="BQ56" s="81">
        <v>0</v>
      </c>
      <c r="BR56" s="81">
        <v>0</v>
      </c>
      <c r="BS56" s="81">
        <v>0</v>
      </c>
      <c r="BT56"/>
      <c r="BU56" s="80">
        <v>68.016000000000005</v>
      </c>
      <c r="BV56" s="80">
        <v>0</v>
      </c>
      <c r="BW56" s="80">
        <v>5.8319999999999999</v>
      </c>
      <c r="BX56" s="80">
        <v>0</v>
      </c>
      <c r="BY56" s="80">
        <v>0</v>
      </c>
      <c r="BZ56" s="80">
        <v>0</v>
      </c>
      <c r="CA56" s="80">
        <v>0</v>
      </c>
      <c r="CB56" s="80">
        <v>0</v>
      </c>
      <c r="CC56" s="80">
        <v>0</v>
      </c>
    </row>
    <row r="57" spans="1:81">
      <c r="A57" s="80" t="s">
        <v>1914</v>
      </c>
      <c r="B57" s="80">
        <v>436</v>
      </c>
      <c r="C57" s="80">
        <v>11</v>
      </c>
      <c r="D57" s="80">
        <v>26</v>
      </c>
      <c r="E57" s="80">
        <v>2014</v>
      </c>
      <c r="F57" s="80" t="s">
        <v>90</v>
      </c>
      <c r="G57" s="80" t="s">
        <v>1903</v>
      </c>
      <c r="H57" s="80" t="s">
        <v>1904</v>
      </c>
      <c r="I57" s="177"/>
      <c r="J57" s="81">
        <v>93.739859770437846</v>
      </c>
      <c r="K57" s="81">
        <v>0.5742601312501403</v>
      </c>
      <c r="L57" s="81">
        <v>3.3326159587586521</v>
      </c>
      <c r="M57" s="81">
        <v>14.945346135541483</v>
      </c>
      <c r="N57" s="81">
        <v>11.782216996085438</v>
      </c>
      <c r="O57" s="81">
        <v>8.3430635246353635</v>
      </c>
      <c r="P57" s="81">
        <v>9.7062598862681</v>
      </c>
      <c r="Q57" s="81">
        <v>0.57245728514820937</v>
      </c>
      <c r="R57" s="81">
        <v>0</v>
      </c>
      <c r="S57" s="81">
        <v>0</v>
      </c>
      <c r="T57" s="82"/>
      <c r="U57" s="81">
        <v>12106440</v>
      </c>
      <c r="V57" s="81">
        <v>257</v>
      </c>
      <c r="W57" s="81">
        <v>84</v>
      </c>
      <c r="X57" s="81">
        <v>3040</v>
      </c>
      <c r="Y57" s="81">
        <v>2726</v>
      </c>
      <c r="Z57" s="81">
        <v>4801</v>
      </c>
      <c r="AA57" s="81">
        <v>1933</v>
      </c>
      <c r="AB57" s="81">
        <v>7713</v>
      </c>
      <c r="AC57" s="81">
        <v>0</v>
      </c>
      <c r="AD57" s="81">
        <v>0</v>
      </c>
      <c r="AE57" s="82"/>
      <c r="AF57" s="81">
        <v>112192844.26704645</v>
      </c>
      <c r="AG57" s="81">
        <v>480795.39307644631</v>
      </c>
      <c r="AH57" s="81">
        <v>821847.93055635109</v>
      </c>
      <c r="AI57" s="81">
        <v>19764503.15029034</v>
      </c>
      <c r="AJ57" s="81">
        <v>16641044.404472845</v>
      </c>
      <c r="AK57" s="81">
        <v>0</v>
      </c>
      <c r="AL57" s="81">
        <v>0</v>
      </c>
      <c r="AM57" s="81">
        <v>1058879.6429829556</v>
      </c>
      <c r="AN57" s="81">
        <v>0</v>
      </c>
      <c r="AO57" s="81">
        <v>0</v>
      </c>
      <c r="AP57" s="82"/>
      <c r="AQ57" s="81">
        <v>158</v>
      </c>
      <c r="AR57" s="81">
        <v>39</v>
      </c>
      <c r="AS57" s="81">
        <v>0</v>
      </c>
      <c r="AT57" s="81">
        <v>0</v>
      </c>
      <c r="AU57" s="81">
        <v>0</v>
      </c>
      <c r="AV57" s="81">
        <v>0</v>
      </c>
      <c r="AW57" s="81" t="s">
        <v>564</v>
      </c>
      <c r="AX57" s="82"/>
      <c r="AY57" s="81">
        <v>709.5</v>
      </c>
      <c r="AZ57" s="81">
        <v>3889.1</v>
      </c>
      <c r="BA57" s="81">
        <v>0</v>
      </c>
      <c r="BB57" s="81">
        <v>0</v>
      </c>
      <c r="BC57" s="81">
        <v>0</v>
      </c>
      <c r="BD57" s="81">
        <v>0</v>
      </c>
      <c r="BE57" s="81" t="s">
        <v>564</v>
      </c>
      <c r="BF57" s="82"/>
      <c r="BG57" s="81">
        <v>0</v>
      </c>
      <c r="BH57" s="81">
        <v>0</v>
      </c>
      <c r="BI57" s="81">
        <v>81.906999999999996</v>
      </c>
      <c r="BJ57" s="81">
        <v>0</v>
      </c>
      <c r="BK57" s="81">
        <v>0</v>
      </c>
      <c r="BL57" s="81">
        <v>0</v>
      </c>
      <c r="BM57" s="82"/>
      <c r="BN57" s="81">
        <v>0</v>
      </c>
      <c r="BO57" s="81">
        <v>0</v>
      </c>
      <c r="BP57" s="81">
        <v>8</v>
      </c>
      <c r="BQ57" s="81">
        <v>0</v>
      </c>
      <c r="BR57" s="81">
        <v>0</v>
      </c>
      <c r="BS57" s="81">
        <v>0</v>
      </c>
      <c r="BT57"/>
      <c r="BU57" s="80">
        <v>74.701999999999998</v>
      </c>
      <c r="BV57" s="80">
        <v>0</v>
      </c>
      <c r="BW57" s="80">
        <v>7.2050000000000001</v>
      </c>
      <c r="BX57" s="80">
        <v>0</v>
      </c>
      <c r="BY57" s="80">
        <v>0</v>
      </c>
      <c r="BZ57" s="80">
        <v>0</v>
      </c>
      <c r="CA57" s="80">
        <v>0</v>
      </c>
      <c r="CB57" s="80">
        <v>0</v>
      </c>
      <c r="CC57" s="80">
        <v>0</v>
      </c>
    </row>
    <row r="58" spans="1:81">
      <c r="A58" s="80" t="s">
        <v>1915</v>
      </c>
      <c r="B58" s="80">
        <v>437</v>
      </c>
      <c r="C58" s="80">
        <v>12</v>
      </c>
      <c r="D58" s="80">
        <v>26</v>
      </c>
      <c r="E58" s="80">
        <v>2015</v>
      </c>
      <c r="F58" s="80" t="s">
        <v>91</v>
      </c>
      <c r="G58" s="80" t="s">
        <v>1903</v>
      </c>
      <c r="H58" s="80" t="s">
        <v>1904</v>
      </c>
      <c r="I58" s="177"/>
      <c r="J58" s="81">
        <v>174.94715841958507</v>
      </c>
      <c r="K58" s="81">
        <v>0.5502981212358764</v>
      </c>
      <c r="L58" s="81">
        <v>3.4239948175579418</v>
      </c>
      <c r="M58" s="81">
        <v>14.888904780610808</v>
      </c>
      <c r="N58" s="81">
        <v>10.093809434837928</v>
      </c>
      <c r="O58" s="81">
        <v>8.3099193969599057</v>
      </c>
      <c r="P58" s="81">
        <v>9.7892763726238705</v>
      </c>
      <c r="Q58" s="81">
        <v>0.5582275385350326</v>
      </c>
      <c r="R58" s="81">
        <v>0</v>
      </c>
      <c r="S58" s="81">
        <v>0</v>
      </c>
      <c r="T58" s="82"/>
      <c r="U58" s="81">
        <v>29115959</v>
      </c>
      <c r="V58" s="81">
        <v>257</v>
      </c>
      <c r="W58" s="81">
        <v>84</v>
      </c>
      <c r="X58" s="81">
        <v>3040</v>
      </c>
      <c r="Y58" s="81">
        <v>2742</v>
      </c>
      <c r="Z58" s="81">
        <v>4828</v>
      </c>
      <c r="AA58" s="81">
        <v>1948</v>
      </c>
      <c r="AB58" s="81">
        <v>7683</v>
      </c>
      <c r="AC58" s="81">
        <v>0</v>
      </c>
      <c r="AD58" s="81">
        <v>0</v>
      </c>
      <c r="AE58" s="82"/>
      <c r="AF58" s="81">
        <v>212699904.52283686</v>
      </c>
      <c r="AG58" s="81">
        <v>425989.77848844463</v>
      </c>
      <c r="AH58" s="81">
        <v>682673.94220813084</v>
      </c>
      <c r="AI58" s="81">
        <v>20471255.65484003</v>
      </c>
      <c r="AJ58" s="81">
        <v>15103026.410707207</v>
      </c>
      <c r="AK58" s="81">
        <v>0</v>
      </c>
      <c r="AL58" s="81">
        <v>0</v>
      </c>
      <c r="AM58" s="81">
        <v>1052922.9210271549</v>
      </c>
      <c r="AN58" s="81">
        <v>0</v>
      </c>
      <c r="AO58" s="81">
        <v>0</v>
      </c>
      <c r="AP58" s="82"/>
      <c r="AQ58" s="81">
        <v>187</v>
      </c>
      <c r="AR58" s="81">
        <v>67</v>
      </c>
      <c r="AS58" s="81">
        <v>0</v>
      </c>
      <c r="AT58" s="81">
        <v>0</v>
      </c>
      <c r="AU58" s="81">
        <v>0</v>
      </c>
      <c r="AV58" s="81">
        <v>0</v>
      </c>
      <c r="AW58" s="81" t="s">
        <v>564</v>
      </c>
      <c r="AX58" s="82"/>
      <c r="AY58" s="81">
        <v>856.1</v>
      </c>
      <c r="AZ58" s="81">
        <v>4909.7</v>
      </c>
      <c r="BA58" s="81">
        <v>0</v>
      </c>
      <c r="BB58" s="81">
        <v>0</v>
      </c>
      <c r="BC58" s="81">
        <v>0</v>
      </c>
      <c r="BD58" s="81">
        <v>0</v>
      </c>
      <c r="BE58" s="81" t="s">
        <v>564</v>
      </c>
      <c r="BF58" s="82"/>
      <c r="BG58" s="81">
        <v>0</v>
      </c>
      <c r="BH58" s="81">
        <v>0</v>
      </c>
      <c r="BI58" s="81">
        <v>89.700999999999993</v>
      </c>
      <c r="BJ58" s="81">
        <v>0</v>
      </c>
      <c r="BK58" s="81">
        <v>0</v>
      </c>
      <c r="BL58" s="81">
        <v>0</v>
      </c>
      <c r="BM58" s="82"/>
      <c r="BN58" s="81">
        <v>0</v>
      </c>
      <c r="BO58" s="81">
        <v>0</v>
      </c>
      <c r="BP58" s="81">
        <v>9</v>
      </c>
      <c r="BQ58" s="81">
        <v>0</v>
      </c>
      <c r="BR58" s="81">
        <v>0</v>
      </c>
      <c r="BS58" s="81">
        <v>0</v>
      </c>
      <c r="BT58"/>
      <c r="BU58" s="80">
        <v>82.602000000000004</v>
      </c>
      <c r="BV58" s="80">
        <v>0</v>
      </c>
      <c r="BW58" s="80">
        <v>7.0990000000000002</v>
      </c>
      <c r="BX58" s="80">
        <v>0</v>
      </c>
      <c r="BY58" s="80">
        <v>0</v>
      </c>
      <c r="BZ58" s="80">
        <v>0</v>
      </c>
      <c r="CA58" s="80">
        <v>0</v>
      </c>
      <c r="CB58" s="80">
        <v>0</v>
      </c>
      <c r="CC58" s="80">
        <v>0</v>
      </c>
    </row>
    <row r="59" spans="1:81">
      <c r="A59" s="80" t="s">
        <v>1916</v>
      </c>
      <c r="B59" s="80">
        <v>438</v>
      </c>
      <c r="C59" s="80">
        <v>13</v>
      </c>
      <c r="D59" s="80">
        <v>26</v>
      </c>
      <c r="E59" s="80">
        <v>2016</v>
      </c>
      <c r="F59" s="80" t="s">
        <v>92</v>
      </c>
      <c r="G59" s="80" t="s">
        <v>1903</v>
      </c>
      <c r="H59" s="80" t="s">
        <v>1904</v>
      </c>
      <c r="I59" s="177"/>
      <c r="J59" s="81">
        <v>114.10740817444513</v>
      </c>
      <c r="K59" s="81">
        <v>0.53971098926764383</v>
      </c>
      <c r="L59" s="81">
        <v>3.8576374079104183</v>
      </c>
      <c r="M59" s="81">
        <v>13.98287724281017</v>
      </c>
      <c r="N59" s="81">
        <v>10.769555097238719</v>
      </c>
      <c r="O59" s="81">
        <v>8.2073080412970061</v>
      </c>
      <c r="P59" s="81">
        <v>9.4599316056162195</v>
      </c>
      <c r="Q59" s="81">
        <v>0.53708593978133146</v>
      </c>
      <c r="R59" s="81">
        <v>0</v>
      </c>
      <c r="S59" s="81">
        <v>0</v>
      </c>
      <c r="T59" s="82"/>
      <c r="U59" s="81">
        <v>18931802</v>
      </c>
      <c r="V59" s="81">
        <v>257</v>
      </c>
      <c r="W59" s="81">
        <v>84</v>
      </c>
      <c r="X59" s="81">
        <v>3040</v>
      </c>
      <c r="Y59" s="81">
        <v>2750</v>
      </c>
      <c r="Z59" s="81">
        <v>4827</v>
      </c>
      <c r="AA59" s="81">
        <v>1947</v>
      </c>
      <c r="AB59" s="81">
        <v>7604</v>
      </c>
      <c r="AC59" s="81">
        <v>0</v>
      </c>
      <c r="AD59" s="81">
        <v>0</v>
      </c>
      <c r="AE59" s="82"/>
      <c r="AF59" s="81">
        <v>138743640.52905339</v>
      </c>
      <c r="AG59" s="81">
        <v>396871.26543808682</v>
      </c>
      <c r="AH59" s="81">
        <v>726077.65126125293</v>
      </c>
      <c r="AI59" s="81">
        <v>21395838.836497989</v>
      </c>
      <c r="AJ59" s="81">
        <v>15265447.845379921</v>
      </c>
      <c r="AK59" s="81">
        <v>0</v>
      </c>
      <c r="AL59" s="81">
        <v>0</v>
      </c>
      <c r="AM59" s="81">
        <v>1042905.908997099</v>
      </c>
      <c r="AN59" s="81">
        <v>0</v>
      </c>
      <c r="AO59" s="81">
        <v>0</v>
      </c>
      <c r="AP59" s="82"/>
      <c r="AQ59" s="81">
        <v>199</v>
      </c>
      <c r="AR59" s="81">
        <v>76</v>
      </c>
      <c r="AS59" s="81">
        <v>0</v>
      </c>
      <c r="AT59" s="81">
        <v>0</v>
      </c>
      <c r="AU59" s="81">
        <v>0</v>
      </c>
      <c r="AV59" s="81">
        <v>0</v>
      </c>
      <c r="AW59" s="81" t="s">
        <v>564</v>
      </c>
      <c r="AX59" s="82"/>
      <c r="AY59" s="81">
        <v>922.8</v>
      </c>
      <c r="AZ59" s="81">
        <v>6823.1</v>
      </c>
      <c r="BA59" s="81">
        <v>0</v>
      </c>
      <c r="BB59" s="81">
        <v>0</v>
      </c>
      <c r="BC59" s="81">
        <v>0</v>
      </c>
      <c r="BD59" s="81">
        <v>0</v>
      </c>
      <c r="BE59" s="81" t="s">
        <v>564</v>
      </c>
      <c r="BF59" s="82"/>
      <c r="BG59" s="81">
        <v>0</v>
      </c>
      <c r="BH59" s="81">
        <v>0</v>
      </c>
      <c r="BI59" s="81">
        <v>89.445999999999998</v>
      </c>
      <c r="BJ59" s="81">
        <v>0</v>
      </c>
      <c r="BK59" s="81">
        <v>0</v>
      </c>
      <c r="BL59" s="81">
        <v>0</v>
      </c>
      <c r="BM59" s="82"/>
      <c r="BN59" s="81">
        <v>0</v>
      </c>
      <c r="BO59" s="81">
        <v>0</v>
      </c>
      <c r="BP59" s="81">
        <v>10</v>
      </c>
      <c r="BQ59" s="81">
        <v>0</v>
      </c>
      <c r="BR59" s="81">
        <v>0</v>
      </c>
      <c r="BS59" s="81">
        <v>0</v>
      </c>
      <c r="BT59"/>
      <c r="BU59" s="80">
        <v>82.787000000000006</v>
      </c>
      <c r="BV59" s="80">
        <v>0</v>
      </c>
      <c r="BW59" s="80">
        <v>6.6589999999999998</v>
      </c>
      <c r="BX59" s="80">
        <v>0</v>
      </c>
      <c r="BY59" s="80">
        <v>0</v>
      </c>
      <c r="BZ59" s="80">
        <v>0</v>
      </c>
      <c r="CA59" s="80">
        <v>0</v>
      </c>
      <c r="CB59" s="80">
        <v>0</v>
      </c>
      <c r="CC59" s="80">
        <v>0</v>
      </c>
    </row>
    <row r="60" spans="1:81">
      <c r="A60" s="80" t="s">
        <v>1917</v>
      </c>
      <c r="B60" s="80">
        <v>439</v>
      </c>
      <c r="C60" s="80">
        <v>14</v>
      </c>
      <c r="D60" s="80">
        <v>26</v>
      </c>
      <c r="E60" s="80">
        <v>2017</v>
      </c>
      <c r="F60" s="80" t="s">
        <v>71</v>
      </c>
      <c r="G60" s="80" t="s">
        <v>1903</v>
      </c>
      <c r="H60" s="80" t="s">
        <v>1904</v>
      </c>
      <c r="I60" s="177"/>
      <c r="J60" s="81">
        <v>109.04984121517532</v>
      </c>
      <c r="K60" s="81">
        <v>0.5267142480735888</v>
      </c>
      <c r="L60" s="81">
        <v>3.0652749229008718</v>
      </c>
      <c r="M60" s="81">
        <v>11.239497788230123</v>
      </c>
      <c r="N60" s="81">
        <v>10.025427876933501</v>
      </c>
      <c r="O60" s="81">
        <v>8.0984725348543058</v>
      </c>
      <c r="P60" s="81">
        <v>9.4096622042453308</v>
      </c>
      <c r="Q60" s="81">
        <v>0.51601147772847245</v>
      </c>
      <c r="R60" s="81">
        <v>0</v>
      </c>
      <c r="S60" s="81">
        <v>0</v>
      </c>
      <c r="T60" s="82"/>
      <c r="U60" s="81">
        <v>20858709</v>
      </c>
      <c r="V60" s="81">
        <v>257</v>
      </c>
      <c r="W60" s="81">
        <v>84</v>
      </c>
      <c r="X60" s="81">
        <v>3040</v>
      </c>
      <c r="Y60" s="81">
        <v>2781</v>
      </c>
      <c r="Z60" s="81">
        <v>4842</v>
      </c>
      <c r="AA60" s="81">
        <v>1949</v>
      </c>
      <c r="AB60" s="81">
        <v>7555</v>
      </c>
      <c r="AC60" s="81">
        <v>0</v>
      </c>
      <c r="AD60" s="81">
        <v>0</v>
      </c>
      <c r="AE60" s="82"/>
      <c r="AF60" s="81">
        <v>147745216.46333951</v>
      </c>
      <c r="AG60" s="81">
        <v>410658.58936276508</v>
      </c>
      <c r="AH60" s="81">
        <v>772082.12679372868</v>
      </c>
      <c r="AI60" s="81">
        <v>19593892.25101414</v>
      </c>
      <c r="AJ60" s="81">
        <v>16870155.71701432</v>
      </c>
      <c r="AK60" s="81">
        <v>0</v>
      </c>
      <c r="AL60" s="81">
        <v>0</v>
      </c>
      <c r="AM60" s="81">
        <v>1037806.794835367</v>
      </c>
      <c r="AN60" s="81">
        <v>0</v>
      </c>
      <c r="AO60" s="81">
        <v>0</v>
      </c>
      <c r="AP60" s="82"/>
      <c r="AQ60" s="81">
        <v>219</v>
      </c>
      <c r="AR60" s="81">
        <v>81</v>
      </c>
      <c r="AS60" s="81">
        <v>0</v>
      </c>
      <c r="AT60" s="81">
        <v>0</v>
      </c>
      <c r="AU60" s="81">
        <v>0</v>
      </c>
      <c r="AV60" s="81">
        <v>0</v>
      </c>
      <c r="AW60" s="81" t="s">
        <v>564</v>
      </c>
      <c r="AX60" s="82"/>
      <c r="AY60" s="81">
        <v>1032.2</v>
      </c>
      <c r="AZ60" s="81">
        <v>6950.2000000000007</v>
      </c>
      <c r="BA60" s="81">
        <v>0</v>
      </c>
      <c r="BB60" s="81">
        <v>0</v>
      </c>
      <c r="BC60" s="81">
        <v>0</v>
      </c>
      <c r="BD60" s="81">
        <v>0</v>
      </c>
      <c r="BE60" s="81" t="s">
        <v>564</v>
      </c>
      <c r="BF60" s="82"/>
      <c r="BG60" s="81">
        <v>0</v>
      </c>
      <c r="BH60" s="81">
        <v>0</v>
      </c>
      <c r="BI60" s="81">
        <v>89.923000000000002</v>
      </c>
      <c r="BJ60" s="81">
        <v>0</v>
      </c>
      <c r="BK60" s="81">
        <v>0</v>
      </c>
      <c r="BL60" s="81">
        <v>0</v>
      </c>
      <c r="BM60" s="82"/>
      <c r="BN60" s="81">
        <v>0</v>
      </c>
      <c r="BO60" s="81">
        <v>0</v>
      </c>
      <c r="BP60" s="81">
        <v>10</v>
      </c>
      <c r="BQ60" s="81">
        <v>0</v>
      </c>
      <c r="BR60" s="81">
        <v>0</v>
      </c>
      <c r="BS60" s="81">
        <v>0</v>
      </c>
      <c r="BT60"/>
      <c r="BU60" s="80">
        <v>83.298000000000002</v>
      </c>
      <c r="BV60" s="80">
        <v>0</v>
      </c>
      <c r="BW60" s="80">
        <v>6.625</v>
      </c>
      <c r="BX60" s="80">
        <v>0</v>
      </c>
      <c r="BY60" s="80">
        <v>0</v>
      </c>
      <c r="BZ60" s="80">
        <v>0</v>
      </c>
      <c r="CA60" s="80">
        <v>0</v>
      </c>
      <c r="CB60" s="80">
        <v>0</v>
      </c>
      <c r="CC60" s="80">
        <v>0</v>
      </c>
    </row>
    <row r="61" spans="1:81">
      <c r="A61" s="80" t="s">
        <v>1918</v>
      </c>
      <c r="B61" s="80">
        <v>440</v>
      </c>
      <c r="C61" s="80">
        <v>15</v>
      </c>
      <c r="D61" s="80">
        <v>26</v>
      </c>
      <c r="E61" s="80">
        <v>2018</v>
      </c>
      <c r="F61" s="80" t="s">
        <v>93</v>
      </c>
      <c r="G61" s="80" t="s">
        <v>1903</v>
      </c>
      <c r="H61" s="80" t="s">
        <v>1904</v>
      </c>
      <c r="I61" s="177"/>
      <c r="J61" s="81">
        <v>89.596661006359483</v>
      </c>
      <c r="K61" s="81">
        <v>0.50954284412937045</v>
      </c>
      <c r="L61" s="81">
        <v>2.767782843833261</v>
      </c>
      <c r="M61" s="81">
        <v>10.536309496586929</v>
      </c>
      <c r="N61" s="81">
        <v>7.4111504636388172</v>
      </c>
      <c r="O61" s="81">
        <v>7.9906302444556241</v>
      </c>
      <c r="P61" s="81">
        <v>9.3351157338896567</v>
      </c>
      <c r="Q61" s="81">
        <v>0.47870585122921927</v>
      </c>
      <c r="R61" s="81">
        <v>0</v>
      </c>
      <c r="S61" s="81">
        <v>0</v>
      </c>
      <c r="T61" s="82"/>
      <c r="U61" s="81">
        <v>21889981</v>
      </c>
      <c r="V61" s="81">
        <v>257</v>
      </c>
      <c r="W61" s="81">
        <v>84</v>
      </c>
      <c r="X61" s="81">
        <v>3040</v>
      </c>
      <c r="Y61" s="81">
        <v>2840</v>
      </c>
      <c r="Z61" s="81">
        <v>4869</v>
      </c>
      <c r="AA61" s="81">
        <v>1953</v>
      </c>
      <c r="AB61" s="81">
        <v>7553</v>
      </c>
      <c r="AC61" s="81">
        <v>0</v>
      </c>
      <c r="AD61" s="81">
        <v>0</v>
      </c>
      <c r="AE61" s="82"/>
      <c r="AF61" s="81">
        <v>135715326.82101521</v>
      </c>
      <c r="AG61" s="81">
        <v>408853.84652703989</v>
      </c>
      <c r="AH61" s="81">
        <v>728488.85006483633</v>
      </c>
      <c r="AI61" s="81">
        <v>20620025.928873882</v>
      </c>
      <c r="AJ61" s="81">
        <v>14730406.102877149</v>
      </c>
      <c r="AK61" s="81">
        <v>0</v>
      </c>
      <c r="AL61" s="81">
        <v>0</v>
      </c>
      <c r="AM61" s="81">
        <v>1039678.839205084</v>
      </c>
      <c r="AN61" s="81">
        <v>0</v>
      </c>
      <c r="AO61" s="81">
        <v>0</v>
      </c>
      <c r="AP61" s="82"/>
      <c r="AQ61" s="81">
        <v>254</v>
      </c>
      <c r="AR61" s="81">
        <v>93</v>
      </c>
      <c r="AS61" s="81">
        <v>0</v>
      </c>
      <c r="AT61" s="81">
        <v>0</v>
      </c>
      <c r="AU61" s="81">
        <v>0</v>
      </c>
      <c r="AV61" s="81">
        <v>0</v>
      </c>
      <c r="AW61" s="81" t="s">
        <v>564</v>
      </c>
      <c r="AX61" s="82"/>
      <c r="AY61" s="81">
        <v>1218.8</v>
      </c>
      <c r="AZ61" s="81">
        <v>7346</v>
      </c>
      <c r="BA61" s="81">
        <v>0</v>
      </c>
      <c r="BB61" s="81">
        <v>0</v>
      </c>
      <c r="BC61" s="81">
        <v>0</v>
      </c>
      <c r="BD61" s="81">
        <v>0</v>
      </c>
      <c r="BE61" s="81" t="s">
        <v>564</v>
      </c>
      <c r="BF61" s="82"/>
      <c r="BG61" s="81">
        <v>0</v>
      </c>
      <c r="BH61" s="81">
        <v>0</v>
      </c>
      <c r="BI61" s="81">
        <v>85.471000000000004</v>
      </c>
      <c r="BJ61" s="81">
        <v>0</v>
      </c>
      <c r="BK61" s="81">
        <v>0</v>
      </c>
      <c r="BL61" s="81">
        <v>0</v>
      </c>
      <c r="BM61" s="82"/>
      <c r="BN61" s="81">
        <v>0</v>
      </c>
      <c r="BO61" s="81">
        <v>0</v>
      </c>
      <c r="BP61" s="81">
        <v>10</v>
      </c>
      <c r="BQ61" s="81">
        <v>0</v>
      </c>
      <c r="BR61" s="81">
        <v>0</v>
      </c>
      <c r="BS61" s="81">
        <v>0</v>
      </c>
      <c r="BT61"/>
      <c r="BU61" s="80">
        <v>78.369</v>
      </c>
      <c r="BV61" s="80">
        <v>0</v>
      </c>
      <c r="BW61" s="80">
        <v>7.1020000000000003</v>
      </c>
      <c r="BX61" s="80">
        <v>0</v>
      </c>
      <c r="BY61" s="80">
        <v>0</v>
      </c>
      <c r="BZ61" s="80">
        <v>0</v>
      </c>
      <c r="CA61" s="80">
        <v>0</v>
      </c>
      <c r="CB61" s="80">
        <v>0</v>
      </c>
      <c r="CC61" s="80">
        <v>0</v>
      </c>
    </row>
    <row r="62" spans="1:81">
      <c r="A62" s="80" t="s">
        <v>1919</v>
      </c>
      <c r="B62" s="80">
        <v>441</v>
      </c>
      <c r="C62" s="80">
        <v>16</v>
      </c>
      <c r="D62" s="80">
        <v>26</v>
      </c>
      <c r="E62" s="80">
        <v>2019</v>
      </c>
      <c r="F62" s="80" t="s">
        <v>73</v>
      </c>
      <c r="G62" s="80" t="s">
        <v>1903</v>
      </c>
      <c r="H62" s="80" t="s">
        <v>1904</v>
      </c>
      <c r="I62" s="177"/>
      <c r="J62" s="81">
        <v>89.028005043445319</v>
      </c>
      <c r="K62" s="81">
        <v>0.46714735444599953</v>
      </c>
      <c r="L62" s="81">
        <v>2.7893432082185581</v>
      </c>
      <c r="M62" s="81">
        <v>9.502593219020758</v>
      </c>
      <c r="N62" s="81">
        <v>6.995895218004363</v>
      </c>
      <c r="O62" s="81">
        <v>7.7802985256055148</v>
      </c>
      <c r="P62" s="81">
        <v>9.2514010421500625</v>
      </c>
      <c r="Q62" s="81">
        <v>0.47028268798635309</v>
      </c>
      <c r="R62" s="81">
        <v>0</v>
      </c>
      <c r="S62" s="81">
        <v>0</v>
      </c>
      <c r="T62" s="82"/>
      <c r="U62" s="81">
        <v>22451802</v>
      </c>
      <c r="V62" s="81">
        <v>257</v>
      </c>
      <c r="W62" s="81">
        <v>84</v>
      </c>
      <c r="X62" s="81">
        <v>3040</v>
      </c>
      <c r="Y62" s="81">
        <v>2875</v>
      </c>
      <c r="Z62" s="81">
        <v>4871</v>
      </c>
      <c r="AA62" s="81">
        <v>1921</v>
      </c>
      <c r="AB62" s="81">
        <v>7621</v>
      </c>
      <c r="AC62" s="81">
        <v>0</v>
      </c>
      <c r="AD62" s="81">
        <v>0</v>
      </c>
      <c r="AE62" s="82"/>
      <c r="AF62" s="81">
        <v>142703326.36955869</v>
      </c>
      <c r="AG62" s="81">
        <v>394598.03849466739</v>
      </c>
      <c r="AH62" s="81">
        <v>780206.37518588721</v>
      </c>
      <c r="AI62" s="81">
        <v>19730456.94234702</v>
      </c>
      <c r="AJ62" s="81">
        <v>13335124.565448994</v>
      </c>
      <c r="AK62" s="81">
        <v>0</v>
      </c>
      <c r="AL62" s="81">
        <v>0</v>
      </c>
      <c r="AM62" s="81">
        <v>1037922.8291427162</v>
      </c>
      <c r="AN62" s="81">
        <v>0</v>
      </c>
      <c r="AO62" s="81">
        <v>0</v>
      </c>
      <c r="AP62" s="82"/>
      <c r="AQ62" s="81">
        <v>277</v>
      </c>
      <c r="AR62" s="81">
        <v>104</v>
      </c>
      <c r="AS62" s="81">
        <v>0</v>
      </c>
      <c r="AT62" s="81">
        <v>0</v>
      </c>
      <c r="AU62" s="81">
        <v>0</v>
      </c>
      <c r="AV62" s="81">
        <v>0</v>
      </c>
      <c r="AW62" s="81" t="s">
        <v>564</v>
      </c>
      <c r="AX62" s="82"/>
      <c r="AY62" s="81">
        <v>1359</v>
      </c>
      <c r="AZ62" s="81">
        <v>7905.9000000000005</v>
      </c>
      <c r="BA62" s="81">
        <v>0</v>
      </c>
      <c r="BB62" s="81">
        <v>0</v>
      </c>
      <c r="BC62" s="81">
        <v>0</v>
      </c>
      <c r="BD62" s="81">
        <v>0</v>
      </c>
      <c r="BE62" s="81" t="s">
        <v>564</v>
      </c>
      <c r="BF62" s="82"/>
      <c r="BG62" s="81">
        <v>0</v>
      </c>
      <c r="BH62" s="81">
        <v>0</v>
      </c>
      <c r="BI62" s="81">
        <v>79.247</v>
      </c>
      <c r="BJ62" s="81">
        <v>0</v>
      </c>
      <c r="BK62" s="81">
        <v>0</v>
      </c>
      <c r="BL62" s="81">
        <v>0</v>
      </c>
      <c r="BM62" s="82"/>
      <c r="BN62" s="81">
        <v>0</v>
      </c>
      <c r="BO62" s="81">
        <v>0</v>
      </c>
      <c r="BP62" s="81">
        <v>10</v>
      </c>
      <c r="BQ62" s="81">
        <v>0</v>
      </c>
      <c r="BR62" s="81">
        <v>0</v>
      </c>
      <c r="BS62" s="81">
        <v>0</v>
      </c>
      <c r="BT62"/>
      <c r="BU62" s="80">
        <v>71.150999999999996</v>
      </c>
      <c r="BV62" s="80">
        <v>0</v>
      </c>
      <c r="BW62" s="80">
        <v>8.0960000000000001</v>
      </c>
      <c r="BX62" s="80">
        <v>0</v>
      </c>
      <c r="BY62" s="80">
        <v>0</v>
      </c>
      <c r="BZ62" s="80">
        <v>0</v>
      </c>
      <c r="CA62" s="80">
        <v>0</v>
      </c>
      <c r="CB62" s="80">
        <v>0</v>
      </c>
      <c r="CC62" s="80">
        <v>0</v>
      </c>
    </row>
    <row r="63" spans="1:81">
      <c r="A63" s="80" t="s">
        <v>1920</v>
      </c>
      <c r="B63" s="80">
        <v>442</v>
      </c>
      <c r="C63" s="80">
        <v>17</v>
      </c>
      <c r="D63" s="80">
        <v>26</v>
      </c>
      <c r="E63" s="80">
        <v>2020</v>
      </c>
      <c r="F63" s="80" t="s">
        <v>218</v>
      </c>
      <c r="G63" s="80" t="s">
        <v>1903</v>
      </c>
      <c r="H63" s="80" t="s">
        <v>1904</v>
      </c>
      <c r="I63" s="177"/>
      <c r="J63" s="81">
        <v>87.705152306644962</v>
      </c>
      <c r="K63" s="81">
        <v>0.42607352306464091</v>
      </c>
      <c r="L63" s="81">
        <v>3.3766361463924834</v>
      </c>
      <c r="M63" s="81">
        <v>9.6079780872373863</v>
      </c>
      <c r="N63" s="81">
        <v>6.7170756511948442</v>
      </c>
      <c r="O63" s="81">
        <v>6.8152429985800316</v>
      </c>
      <c r="P63" s="81">
        <v>8.6080820649341891</v>
      </c>
      <c r="Q63" s="81">
        <v>0.446881873404609</v>
      </c>
      <c r="R63" s="81">
        <v>0</v>
      </c>
      <c r="S63" s="81">
        <v>0</v>
      </c>
      <c r="T63" s="82"/>
      <c r="U63" s="81">
        <v>19815224</v>
      </c>
      <c r="V63" s="81">
        <v>201</v>
      </c>
      <c r="W63" s="81">
        <v>155</v>
      </c>
      <c r="X63" s="81">
        <v>2874</v>
      </c>
      <c r="Y63" s="81">
        <v>2902</v>
      </c>
      <c r="Z63" s="81">
        <v>4870</v>
      </c>
      <c r="AA63" s="81">
        <v>1942</v>
      </c>
      <c r="AB63" s="81">
        <v>7579</v>
      </c>
      <c r="AC63" s="81">
        <v>0</v>
      </c>
      <c r="AD63" s="81">
        <v>0</v>
      </c>
      <c r="AE63" s="82"/>
      <c r="AF63" s="81">
        <v>137449136.74969399</v>
      </c>
      <c r="AG63" s="81">
        <v>342138.23848338978</v>
      </c>
      <c r="AH63" s="81">
        <v>1007516.7213372343</v>
      </c>
      <c r="AI63" s="81">
        <v>18969579.583426949</v>
      </c>
      <c r="AJ63" s="81">
        <v>12827934.265958382</v>
      </c>
      <c r="AK63" s="81"/>
      <c r="AL63" s="81"/>
      <c r="AM63" s="81">
        <v>989143.70444625604</v>
      </c>
      <c r="AN63" s="81"/>
      <c r="AO63" s="81"/>
      <c r="AP63" s="82"/>
      <c r="AQ63" s="81">
        <v>301</v>
      </c>
      <c r="AR63" s="81">
        <v>112</v>
      </c>
      <c r="AS63" s="81">
        <v>0</v>
      </c>
      <c r="AT63" s="81">
        <v>0</v>
      </c>
      <c r="AU63" s="81">
        <v>0</v>
      </c>
      <c r="AV63" s="81">
        <v>0</v>
      </c>
      <c r="AW63" s="81">
        <v>0</v>
      </c>
      <c r="AX63" s="82"/>
      <c r="AY63" s="81">
        <v>1504.6</v>
      </c>
      <c r="AZ63" s="81">
        <v>8788.6999999999989</v>
      </c>
      <c r="BA63" s="81">
        <v>0</v>
      </c>
      <c r="BB63" s="81">
        <v>0</v>
      </c>
      <c r="BC63" s="81">
        <v>0</v>
      </c>
      <c r="BD63" s="81">
        <v>0</v>
      </c>
      <c r="BE63" s="81">
        <v>0</v>
      </c>
      <c r="BF63" s="82"/>
      <c r="BG63" s="81">
        <v>0</v>
      </c>
      <c r="BH63" s="81">
        <v>0</v>
      </c>
      <c r="BI63" s="81">
        <v>69.221999999999994</v>
      </c>
      <c r="BJ63" s="81">
        <v>0</v>
      </c>
      <c r="BK63" s="81">
        <v>0</v>
      </c>
      <c r="BL63" s="81">
        <v>0</v>
      </c>
      <c r="BM63" s="82"/>
      <c r="BN63" s="81">
        <v>0</v>
      </c>
      <c r="BO63" s="81">
        <v>0</v>
      </c>
      <c r="BP63" s="81">
        <v>10</v>
      </c>
      <c r="BQ63" s="81">
        <v>0</v>
      </c>
      <c r="BR63" s="81">
        <v>0</v>
      </c>
      <c r="BS63" s="81">
        <v>0</v>
      </c>
      <c r="BT63"/>
      <c r="BU63" s="80">
        <v>69.221999999999994</v>
      </c>
      <c r="BV63" s="80">
        <v>0</v>
      </c>
      <c r="BW63" s="80">
        <v>0</v>
      </c>
      <c r="BX63" s="80">
        <v>0</v>
      </c>
      <c r="BY63" s="80">
        <v>0</v>
      </c>
      <c r="BZ63" s="80">
        <v>0</v>
      </c>
      <c r="CA63" s="80">
        <v>0</v>
      </c>
      <c r="CB63" s="80">
        <v>0</v>
      </c>
      <c r="CC63" s="80">
        <v>0</v>
      </c>
    </row>
    <row r="64" spans="1:81">
      <c r="A64" s="80" t="s">
        <v>1921</v>
      </c>
      <c r="B64" s="80">
        <v>442</v>
      </c>
      <c r="C64" s="80">
        <v>18</v>
      </c>
      <c r="D64" s="80">
        <v>26</v>
      </c>
      <c r="E64" s="80">
        <v>2021</v>
      </c>
      <c r="F64" s="80" t="s">
        <v>75</v>
      </c>
      <c r="G64" s="174" t="s">
        <v>1903</v>
      </c>
      <c r="H64" s="80" t="s">
        <v>1904</v>
      </c>
      <c r="I64" s="177"/>
      <c r="J64" s="81">
        <v>72.496007380060604</v>
      </c>
      <c r="K64" s="81">
        <v>0.43517841130821105</v>
      </c>
      <c r="L64" s="81">
        <v>3.017726776574905</v>
      </c>
      <c r="M64" s="81">
        <v>8.6797721651062254</v>
      </c>
      <c r="N64" s="81">
        <v>6.5035583101762349</v>
      </c>
      <c r="O64" s="81">
        <v>6.6174039626147891</v>
      </c>
      <c r="P64" s="81">
        <v>8.8860456875311034</v>
      </c>
      <c r="Q64" s="81">
        <v>0.44914193786122425</v>
      </c>
      <c r="R64" s="81">
        <v>0</v>
      </c>
      <c r="S64" s="81">
        <v>0</v>
      </c>
      <c r="T64" s="82"/>
      <c r="U64" s="81">
        <v>20857647</v>
      </c>
      <c r="V64" s="81">
        <v>201</v>
      </c>
      <c r="W64" s="81">
        <v>155</v>
      </c>
      <c r="X64" s="81">
        <v>2874</v>
      </c>
      <c r="Y64" s="81">
        <v>2903</v>
      </c>
      <c r="Z64" s="81">
        <v>4869</v>
      </c>
      <c r="AA64" s="81">
        <v>1955</v>
      </c>
      <c r="AB64" s="81">
        <v>7527</v>
      </c>
      <c r="AC64" s="81">
        <v>0</v>
      </c>
      <c r="AD64" s="81">
        <v>0</v>
      </c>
      <c r="AE64" s="82"/>
      <c r="AF64" s="81">
        <v>127284816.01976176</v>
      </c>
      <c r="AG64" s="81">
        <v>361782.16418591607</v>
      </c>
      <c r="AH64" s="81">
        <v>845186.92565990461</v>
      </c>
      <c r="AI64" s="81">
        <v>19637859.525688089</v>
      </c>
      <c r="AJ64" s="81">
        <v>14198072.44152773</v>
      </c>
      <c r="AK64" s="81">
        <v>0</v>
      </c>
      <c r="AL64" s="81">
        <v>0</v>
      </c>
      <c r="AM64" s="81">
        <v>988023.28352933261</v>
      </c>
      <c r="AN64" s="81">
        <v>0</v>
      </c>
      <c r="AO64" s="81">
        <v>0</v>
      </c>
      <c r="AP64" s="82"/>
      <c r="AQ64" s="81">
        <v>313</v>
      </c>
      <c r="AR64" s="81">
        <v>112</v>
      </c>
      <c r="AS64" s="81">
        <v>0</v>
      </c>
      <c r="AT64" s="81">
        <v>0</v>
      </c>
      <c r="AU64" s="81">
        <v>0</v>
      </c>
      <c r="AV64" s="81">
        <v>0</v>
      </c>
      <c r="AW64" s="81"/>
      <c r="AX64" s="82"/>
      <c r="AY64" s="81">
        <v>1587.8</v>
      </c>
      <c r="AZ64" s="81">
        <v>8788.6999999999989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1922</v>
      </c>
      <c r="B65" s="80">
        <v>442</v>
      </c>
      <c r="C65" s="80">
        <v>19</v>
      </c>
      <c r="D65" s="80">
        <v>26</v>
      </c>
      <c r="E65" s="80">
        <v>2022</v>
      </c>
      <c r="F65" s="80" t="s">
        <v>568</v>
      </c>
      <c r="G65" s="174" t="s">
        <v>1903</v>
      </c>
      <c r="H65" s="80" t="s">
        <v>1904</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329</v>
      </c>
      <c r="AR65" s="81">
        <v>113</v>
      </c>
      <c r="AS65" s="81">
        <v>0</v>
      </c>
      <c r="AT65" s="81">
        <v>0</v>
      </c>
      <c r="AU65" s="81">
        <v>0</v>
      </c>
      <c r="AV65" s="81">
        <v>0</v>
      </c>
      <c r="AW65" s="81"/>
      <c r="AX65" s="82"/>
      <c r="AY65" s="81">
        <v>1676.9000000000003</v>
      </c>
      <c r="AZ65" s="81">
        <v>10463.699999999997</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1923</v>
      </c>
      <c r="B66" s="80">
        <v>18</v>
      </c>
      <c r="C66" s="80">
        <v>1</v>
      </c>
      <c r="D66" s="80">
        <v>2</v>
      </c>
      <c r="E66" s="80">
        <v>1990</v>
      </c>
      <c r="F66" s="80" t="s">
        <v>562</v>
      </c>
      <c r="G66" s="80" t="s">
        <v>1924</v>
      </c>
      <c r="H66" s="80" t="s">
        <v>1925</v>
      </c>
      <c r="I66" s="177"/>
      <c r="J66" s="81">
        <v>149.39981696800137</v>
      </c>
      <c r="K66" s="81">
        <v>1.009590186092421</v>
      </c>
      <c r="L66" s="81">
        <v>2.2747681437983367</v>
      </c>
      <c r="M66" s="81">
        <v>4.7375427178751028</v>
      </c>
      <c r="N66" s="81">
        <v>6.2791581590853642</v>
      </c>
      <c r="O66" s="81">
        <v>10.291465242551437</v>
      </c>
      <c r="P66" s="81">
        <v>11.506887764855124</v>
      </c>
      <c r="Q66" s="81">
        <v>0.70716761745341983</v>
      </c>
      <c r="R66" s="81">
        <v>0</v>
      </c>
      <c r="S66" s="81">
        <v>0.75480904505124613</v>
      </c>
      <c r="T66" s="82"/>
      <c r="U66" s="81">
        <v>3613702</v>
      </c>
      <c r="V66" s="81">
        <v>343</v>
      </c>
      <c r="W66" s="81">
        <v>22</v>
      </c>
      <c r="X66" s="81">
        <v>1596</v>
      </c>
      <c r="Y66" s="81">
        <v>2826</v>
      </c>
      <c r="Z66" s="81">
        <v>4233</v>
      </c>
      <c r="AA66" s="81">
        <v>2794</v>
      </c>
      <c r="AB66" s="81">
        <v>11482</v>
      </c>
      <c r="AC66" s="81">
        <v>0</v>
      </c>
      <c r="AD66" s="81">
        <v>0.75480904505124613</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1926</v>
      </c>
      <c r="B67" s="80">
        <v>19</v>
      </c>
      <c r="C67" s="80">
        <v>2</v>
      </c>
      <c r="D67" s="80">
        <v>2</v>
      </c>
      <c r="E67" s="80">
        <v>2005</v>
      </c>
      <c r="F67" s="80" t="s">
        <v>565</v>
      </c>
      <c r="G67" s="80" t="s">
        <v>1924</v>
      </c>
      <c r="H67" s="80" t="s">
        <v>1925</v>
      </c>
      <c r="I67" s="177"/>
      <c r="J67" s="81">
        <v>135.60391763334925</v>
      </c>
      <c r="K67" s="81">
        <v>0.73579481253041679</v>
      </c>
      <c r="L67" s="81">
        <v>1.8759936529907075</v>
      </c>
      <c r="M67" s="81">
        <v>8.959166963056882</v>
      </c>
      <c r="N67" s="81">
        <v>8.197085206246518</v>
      </c>
      <c r="O67" s="81">
        <v>13.36439844665721</v>
      </c>
      <c r="P67" s="81">
        <v>13.627678106772739</v>
      </c>
      <c r="Q67" s="81">
        <v>0.59798524936968955</v>
      </c>
      <c r="R67" s="81">
        <v>0</v>
      </c>
      <c r="S67" s="81">
        <v>1.1111950495595408</v>
      </c>
      <c r="T67" s="82"/>
      <c r="U67" s="81">
        <v>3442284</v>
      </c>
      <c r="V67" s="81">
        <v>311</v>
      </c>
      <c r="W67" s="81">
        <v>20</v>
      </c>
      <c r="X67" s="81">
        <v>1677</v>
      </c>
      <c r="Y67" s="81">
        <v>3122</v>
      </c>
      <c r="Z67" s="81">
        <v>6361</v>
      </c>
      <c r="AA67" s="81">
        <v>2710</v>
      </c>
      <c r="AB67" s="81">
        <v>10150</v>
      </c>
      <c r="AC67" s="81">
        <v>0</v>
      </c>
      <c r="AD67" s="81">
        <v>1.1111950495595408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1927</v>
      </c>
      <c r="B68" s="80">
        <v>20</v>
      </c>
      <c r="C68" s="80">
        <v>3</v>
      </c>
      <c r="D68" s="80">
        <v>2</v>
      </c>
      <c r="E68" s="80">
        <v>2006</v>
      </c>
      <c r="F68" s="80" t="s">
        <v>566</v>
      </c>
      <c r="G68" s="80" t="s">
        <v>1924</v>
      </c>
      <c r="H68" s="80" t="s">
        <v>1925</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1928</v>
      </c>
      <c r="B69" s="80">
        <v>21</v>
      </c>
      <c r="C69" s="80">
        <v>4</v>
      </c>
      <c r="D69" s="80">
        <v>2</v>
      </c>
      <c r="E69" s="80">
        <v>2007</v>
      </c>
      <c r="F69" s="80" t="s">
        <v>567</v>
      </c>
      <c r="G69" s="80" t="s">
        <v>1924</v>
      </c>
      <c r="H69" s="80" t="s">
        <v>1925</v>
      </c>
      <c r="I69" s="177"/>
      <c r="J69" s="81">
        <v>136.57357184497948</v>
      </c>
      <c r="K69" s="81">
        <v>0.70348855531899401</v>
      </c>
      <c r="L69" s="81">
        <v>5.7042305794669961</v>
      </c>
      <c r="M69" s="81">
        <v>9.1285735312912859</v>
      </c>
      <c r="N69" s="81">
        <v>9.7838750851294627</v>
      </c>
      <c r="O69" s="81">
        <v>12.930704843828243</v>
      </c>
      <c r="P69" s="81">
        <v>13.935642348948264</v>
      </c>
      <c r="Q69" s="81">
        <v>0.61109707331210139</v>
      </c>
      <c r="R69" s="81">
        <v>0</v>
      </c>
      <c r="S69" s="81">
        <v>1.2105294340551827</v>
      </c>
      <c r="T69" s="82"/>
      <c r="U69" s="81">
        <v>3895301</v>
      </c>
      <c r="V69" s="81">
        <v>290</v>
      </c>
      <c r="W69" s="81">
        <v>70</v>
      </c>
      <c r="X69" s="81">
        <v>2046</v>
      </c>
      <c r="Y69" s="81">
        <v>3123</v>
      </c>
      <c r="Z69" s="81">
        <v>6398</v>
      </c>
      <c r="AA69" s="81">
        <v>2729</v>
      </c>
      <c r="AB69" s="81">
        <v>9824</v>
      </c>
      <c r="AC69" s="81">
        <v>0</v>
      </c>
      <c r="AD69" s="81">
        <v>1.2105294340551827</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1929</v>
      </c>
      <c r="B70" s="80">
        <v>22</v>
      </c>
      <c r="C70" s="80">
        <v>5</v>
      </c>
      <c r="D70" s="80">
        <v>2</v>
      </c>
      <c r="E70" s="80">
        <v>2008</v>
      </c>
      <c r="F70" s="80" t="s">
        <v>84</v>
      </c>
      <c r="G70" s="80" t="s">
        <v>1924</v>
      </c>
      <c r="H70" s="80" t="s">
        <v>1925</v>
      </c>
      <c r="I70" s="177"/>
      <c r="J70" s="81">
        <v>127.11403945919123</v>
      </c>
      <c r="K70" s="81">
        <v>0.55359996472921569</v>
      </c>
      <c r="L70" s="81">
        <v>5.0053394096214312</v>
      </c>
      <c r="M70" s="81">
        <v>10.30512243582737</v>
      </c>
      <c r="N70" s="81">
        <v>9.3363290319501804</v>
      </c>
      <c r="O70" s="81">
        <v>12.554729572537383</v>
      </c>
      <c r="P70" s="81">
        <v>13.71573334987853</v>
      </c>
      <c r="Q70" s="81">
        <v>0.5928335178312184</v>
      </c>
      <c r="R70" s="81">
        <v>0</v>
      </c>
      <c r="S70" s="81">
        <v>0.86814843834771838</v>
      </c>
      <c r="T70" s="82"/>
      <c r="U70" s="81">
        <v>4188250</v>
      </c>
      <c r="V70" s="81">
        <v>290</v>
      </c>
      <c r="W70" s="81">
        <v>70</v>
      </c>
      <c r="X70" s="81">
        <v>2046</v>
      </c>
      <c r="Y70" s="81">
        <v>3144</v>
      </c>
      <c r="Z70" s="81">
        <v>6430</v>
      </c>
      <c r="AA70" s="81">
        <v>2689</v>
      </c>
      <c r="AB70" s="81">
        <v>9687</v>
      </c>
      <c r="AC70" s="81">
        <v>0</v>
      </c>
      <c r="AD70" s="81">
        <v>0.86814843834771838</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1930</v>
      </c>
      <c r="B71" s="80">
        <v>23</v>
      </c>
      <c r="C71" s="80">
        <v>6</v>
      </c>
      <c r="D71" s="80">
        <v>2</v>
      </c>
      <c r="E71" s="80">
        <v>2009</v>
      </c>
      <c r="F71" s="80" t="s">
        <v>85</v>
      </c>
      <c r="G71" s="80" t="s">
        <v>1924</v>
      </c>
      <c r="H71" s="80" t="s">
        <v>1925</v>
      </c>
      <c r="I71" s="177"/>
      <c r="J71" s="81">
        <v>131.39918329572703</v>
      </c>
      <c r="K71" s="81">
        <v>0.44109482173313069</v>
      </c>
      <c r="L71" s="81">
        <v>3.7149461773887298</v>
      </c>
      <c r="M71" s="81">
        <v>9.5494872353495008</v>
      </c>
      <c r="N71" s="81">
        <v>8.6299768177901743</v>
      </c>
      <c r="O71" s="81">
        <v>12.747158580174348</v>
      </c>
      <c r="P71" s="81">
        <v>13.439675856015121</v>
      </c>
      <c r="Q71" s="81">
        <v>0.55505733031938365</v>
      </c>
      <c r="R71" s="81">
        <v>0</v>
      </c>
      <c r="S71" s="81">
        <v>0.60278030365414448</v>
      </c>
      <c r="T71" s="82"/>
      <c r="U71" s="81">
        <v>3741141</v>
      </c>
      <c r="V71" s="81">
        <v>297</v>
      </c>
      <c r="W71" s="81">
        <v>67</v>
      </c>
      <c r="X71" s="81">
        <v>2158</v>
      </c>
      <c r="Y71" s="81">
        <v>3154</v>
      </c>
      <c r="Z71" s="81">
        <v>6444</v>
      </c>
      <c r="AA71" s="81">
        <v>2705</v>
      </c>
      <c r="AB71" s="81">
        <v>9521</v>
      </c>
      <c r="AC71" s="81">
        <v>0</v>
      </c>
      <c r="AD71" s="81">
        <v>0.60278030365414448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10.965</v>
      </c>
      <c r="BJ71" s="81">
        <v>0</v>
      </c>
      <c r="BK71" s="81">
        <v>0</v>
      </c>
      <c r="BL71" s="81">
        <v>0</v>
      </c>
      <c r="BM71" s="82"/>
      <c r="BN71" s="81">
        <v>0</v>
      </c>
      <c r="BO71" s="81">
        <v>0</v>
      </c>
      <c r="BP71" s="81">
        <v>3</v>
      </c>
      <c r="BQ71" s="81">
        <v>0</v>
      </c>
      <c r="BR71" s="81">
        <v>0</v>
      </c>
      <c r="BS71" s="81">
        <v>0</v>
      </c>
      <c r="BT71"/>
      <c r="BU71" s="80"/>
      <c r="BV71" s="80"/>
      <c r="BW71" s="80"/>
      <c r="BX71" s="80"/>
      <c r="BY71" s="80"/>
      <c r="BZ71" s="80"/>
      <c r="CA71" s="80"/>
      <c r="CB71" s="80"/>
      <c r="CC71" s="80"/>
    </row>
    <row r="72" spans="1:81">
      <c r="A72" s="80" t="s">
        <v>1931</v>
      </c>
      <c r="B72" s="80">
        <v>24</v>
      </c>
      <c r="C72" s="80">
        <v>7</v>
      </c>
      <c r="D72" s="80">
        <v>2</v>
      </c>
      <c r="E72" s="80">
        <v>2010</v>
      </c>
      <c r="F72" s="80" t="s">
        <v>86</v>
      </c>
      <c r="G72" s="80" t="s">
        <v>1924</v>
      </c>
      <c r="H72" s="80" t="s">
        <v>1925</v>
      </c>
      <c r="I72" s="177"/>
      <c r="J72" s="81">
        <v>155.06590110589931</v>
      </c>
      <c r="K72" s="81">
        <v>0.47008587771090676</v>
      </c>
      <c r="L72" s="81">
        <v>3.5171500555016104</v>
      </c>
      <c r="M72" s="81">
        <v>9.532328836322117</v>
      </c>
      <c r="N72" s="81">
        <v>8.9554736528488661</v>
      </c>
      <c r="O72" s="81">
        <v>12.538555498331279</v>
      </c>
      <c r="P72" s="81">
        <v>13.671805223321778</v>
      </c>
      <c r="Q72" s="81">
        <v>0.57123871764734246</v>
      </c>
      <c r="R72" s="81">
        <v>0</v>
      </c>
      <c r="S72" s="81">
        <v>0.95457010343343973</v>
      </c>
      <c r="T72" s="82"/>
      <c r="U72" s="81">
        <v>4006390</v>
      </c>
      <c r="V72" s="81">
        <v>297</v>
      </c>
      <c r="W72" s="81">
        <v>67</v>
      </c>
      <c r="X72" s="81">
        <v>2158</v>
      </c>
      <c r="Y72" s="81">
        <v>3204</v>
      </c>
      <c r="Z72" s="81">
        <v>6368</v>
      </c>
      <c r="AA72" s="81">
        <v>2683</v>
      </c>
      <c r="AB72" s="81">
        <v>9389</v>
      </c>
      <c r="AC72" s="81">
        <v>0</v>
      </c>
      <c r="AD72" s="81">
        <v>0.95457010343343973</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16.658000000000001</v>
      </c>
      <c r="BJ72" s="81">
        <v>0</v>
      </c>
      <c r="BK72" s="81">
        <v>0</v>
      </c>
      <c r="BL72" s="81">
        <v>0</v>
      </c>
      <c r="BM72" s="82"/>
      <c r="BN72" s="81">
        <v>0</v>
      </c>
      <c r="BO72" s="81">
        <v>0</v>
      </c>
      <c r="BP72" s="81">
        <v>4</v>
      </c>
      <c r="BQ72" s="81">
        <v>0</v>
      </c>
      <c r="BR72" s="81">
        <v>0</v>
      </c>
      <c r="BS72" s="81">
        <v>0</v>
      </c>
      <c r="BT72"/>
      <c r="BU72" s="80">
        <v>16.658000000000001</v>
      </c>
      <c r="BV72" s="80">
        <v>0</v>
      </c>
      <c r="BW72" s="80">
        <v>0</v>
      </c>
      <c r="BX72" s="80">
        <v>0</v>
      </c>
      <c r="BY72" s="80">
        <v>0</v>
      </c>
      <c r="BZ72" s="80">
        <v>0</v>
      </c>
      <c r="CA72" s="80">
        <v>0</v>
      </c>
      <c r="CB72" s="80">
        <v>0</v>
      </c>
      <c r="CC72" s="80">
        <v>0</v>
      </c>
    </row>
    <row r="73" spans="1:81">
      <c r="A73" s="80" t="s">
        <v>1932</v>
      </c>
      <c r="B73" s="80">
        <v>25</v>
      </c>
      <c r="C73" s="80">
        <v>8</v>
      </c>
      <c r="D73" s="80">
        <v>2</v>
      </c>
      <c r="E73" s="80">
        <v>2011</v>
      </c>
      <c r="F73" s="80" t="s">
        <v>87</v>
      </c>
      <c r="G73" s="80" t="s">
        <v>1924</v>
      </c>
      <c r="H73" s="80" t="s">
        <v>1925</v>
      </c>
      <c r="I73" s="177"/>
      <c r="J73" s="81">
        <v>159.20265863396955</v>
      </c>
      <c r="K73" s="81">
        <v>0.74207584322528408</v>
      </c>
      <c r="L73" s="81">
        <v>3.4290167343464812</v>
      </c>
      <c r="M73" s="81">
        <v>11.043676691485228</v>
      </c>
      <c r="N73" s="81">
        <v>9.4014678546314823</v>
      </c>
      <c r="O73" s="81">
        <v>12.302781432675099</v>
      </c>
      <c r="P73" s="81">
        <v>13.162896906048744</v>
      </c>
      <c r="Q73" s="81">
        <v>0.64500890025211577</v>
      </c>
      <c r="R73" s="81">
        <v>0</v>
      </c>
      <c r="S73" s="81">
        <v>1.2185083882576158</v>
      </c>
      <c r="T73" s="82"/>
      <c r="U73" s="81">
        <v>4306338</v>
      </c>
      <c r="V73" s="81">
        <v>297</v>
      </c>
      <c r="W73" s="81">
        <v>67</v>
      </c>
      <c r="X73" s="81">
        <v>2158</v>
      </c>
      <c r="Y73" s="81">
        <v>3201</v>
      </c>
      <c r="Z73" s="81">
        <v>6384</v>
      </c>
      <c r="AA73" s="81">
        <v>2660</v>
      </c>
      <c r="AB73" s="81">
        <v>9191</v>
      </c>
      <c r="AC73" s="81">
        <v>0</v>
      </c>
      <c r="AD73" s="81">
        <v>1.2185083882576158</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15.132</v>
      </c>
      <c r="BJ73" s="81">
        <v>0</v>
      </c>
      <c r="BK73" s="81">
        <v>0</v>
      </c>
      <c r="BL73" s="81">
        <v>0</v>
      </c>
      <c r="BM73" s="82"/>
      <c r="BN73" s="81">
        <v>0</v>
      </c>
      <c r="BO73" s="81">
        <v>0</v>
      </c>
      <c r="BP73" s="81">
        <v>4</v>
      </c>
      <c r="BQ73" s="81">
        <v>0</v>
      </c>
      <c r="BR73" s="81">
        <v>0</v>
      </c>
      <c r="BS73" s="81">
        <v>0</v>
      </c>
      <c r="BT73"/>
      <c r="BU73" s="80">
        <v>15.132</v>
      </c>
      <c r="BV73" s="80">
        <v>0</v>
      </c>
      <c r="BW73" s="80">
        <v>0</v>
      </c>
      <c r="BX73" s="80">
        <v>0</v>
      </c>
      <c r="BY73" s="80">
        <v>0</v>
      </c>
      <c r="BZ73" s="80">
        <v>0</v>
      </c>
      <c r="CA73" s="80">
        <v>0</v>
      </c>
      <c r="CB73" s="80">
        <v>0</v>
      </c>
      <c r="CC73" s="80">
        <v>0</v>
      </c>
    </row>
    <row r="74" spans="1:81">
      <c r="A74" s="80" t="s">
        <v>1933</v>
      </c>
      <c r="B74" s="80">
        <v>26</v>
      </c>
      <c r="C74" s="80">
        <v>9</v>
      </c>
      <c r="D74" s="80">
        <v>2</v>
      </c>
      <c r="E74" s="80">
        <v>2012</v>
      </c>
      <c r="F74" s="80" t="s">
        <v>88</v>
      </c>
      <c r="G74" s="80" t="s">
        <v>1924</v>
      </c>
      <c r="H74" s="80" t="s">
        <v>1925</v>
      </c>
      <c r="I74" s="177"/>
      <c r="J74" s="81">
        <v>153.34252677184139</v>
      </c>
      <c r="K74" s="81">
        <v>0.7362684328672966</v>
      </c>
      <c r="L74" s="81">
        <v>3.4427010569807086</v>
      </c>
      <c r="M74" s="81">
        <v>12.341339725061196</v>
      </c>
      <c r="N74" s="81">
        <v>10.364393992852492</v>
      </c>
      <c r="O74" s="81">
        <v>12.278623056269236</v>
      </c>
      <c r="P74" s="81">
        <v>13.023794520182836</v>
      </c>
      <c r="Q74" s="81">
        <v>0.68546109358325624</v>
      </c>
      <c r="R74" s="81">
        <v>0</v>
      </c>
      <c r="S74" s="81">
        <v>1.0385996850650501</v>
      </c>
      <c r="T74" s="82"/>
      <c r="U74" s="81">
        <v>4167778</v>
      </c>
      <c r="V74" s="81">
        <v>297</v>
      </c>
      <c r="W74" s="81">
        <v>67</v>
      </c>
      <c r="X74" s="81">
        <v>2158</v>
      </c>
      <c r="Y74" s="81">
        <v>3210</v>
      </c>
      <c r="Z74" s="81">
        <v>6422</v>
      </c>
      <c r="AA74" s="81">
        <v>2617</v>
      </c>
      <c r="AB74" s="81">
        <v>8990</v>
      </c>
      <c r="AC74" s="81">
        <v>0</v>
      </c>
      <c r="AD74" s="81">
        <v>1.0385996850650501</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21.605</v>
      </c>
      <c r="BJ74" s="81">
        <v>0</v>
      </c>
      <c r="BK74" s="81">
        <v>0</v>
      </c>
      <c r="BL74" s="81">
        <v>0</v>
      </c>
      <c r="BM74" s="82"/>
      <c r="BN74" s="81">
        <v>0</v>
      </c>
      <c r="BO74" s="81">
        <v>0</v>
      </c>
      <c r="BP74" s="81">
        <v>5</v>
      </c>
      <c r="BQ74" s="81">
        <v>0</v>
      </c>
      <c r="BR74" s="81">
        <v>0</v>
      </c>
      <c r="BS74" s="81">
        <v>0</v>
      </c>
      <c r="BT74"/>
      <c r="BU74" s="80">
        <v>21.605</v>
      </c>
      <c r="BV74" s="80">
        <v>0</v>
      </c>
      <c r="BW74" s="80">
        <v>0</v>
      </c>
      <c r="BX74" s="80">
        <v>0</v>
      </c>
      <c r="BY74" s="80">
        <v>0</v>
      </c>
      <c r="BZ74" s="80">
        <v>0</v>
      </c>
      <c r="CA74" s="80">
        <v>0</v>
      </c>
      <c r="CB74" s="80">
        <v>0</v>
      </c>
      <c r="CC74" s="80">
        <v>0</v>
      </c>
    </row>
    <row r="75" spans="1:81">
      <c r="A75" s="80" t="s">
        <v>1934</v>
      </c>
      <c r="B75" s="80">
        <v>27</v>
      </c>
      <c r="C75" s="80">
        <v>10</v>
      </c>
      <c r="D75" s="80">
        <v>2</v>
      </c>
      <c r="E75" s="80">
        <v>2013</v>
      </c>
      <c r="F75" s="80" t="s">
        <v>89</v>
      </c>
      <c r="G75" s="80" t="s">
        <v>1924</v>
      </c>
      <c r="H75" s="80" t="s">
        <v>1925</v>
      </c>
      <c r="I75" s="177"/>
      <c r="J75" s="81">
        <v>154.98937103339998</v>
      </c>
      <c r="K75" s="81">
        <v>0.65622654025647742</v>
      </c>
      <c r="L75" s="81">
        <v>3.4435752833551447</v>
      </c>
      <c r="M75" s="81">
        <v>12.236272786078322</v>
      </c>
      <c r="N75" s="81">
        <v>10.906417005007684</v>
      </c>
      <c r="O75" s="81">
        <v>11.515903998734231</v>
      </c>
      <c r="P75" s="81">
        <v>13.037899231298271</v>
      </c>
      <c r="Q75" s="81">
        <v>0.68692319480178943</v>
      </c>
      <c r="R75" s="81">
        <v>0</v>
      </c>
      <c r="S75" s="81">
        <v>1.0628142046444899</v>
      </c>
      <c r="T75" s="82"/>
      <c r="U75" s="81">
        <v>4103480</v>
      </c>
      <c r="V75" s="81">
        <v>297</v>
      </c>
      <c r="W75" s="81">
        <v>67</v>
      </c>
      <c r="X75" s="81">
        <v>2158</v>
      </c>
      <c r="Y75" s="81">
        <v>3214</v>
      </c>
      <c r="Z75" s="81">
        <v>6292</v>
      </c>
      <c r="AA75" s="81">
        <v>2610</v>
      </c>
      <c r="AB75" s="81">
        <v>8880</v>
      </c>
      <c r="AC75" s="81">
        <v>0</v>
      </c>
      <c r="AD75" s="81">
        <v>1.0628142046444899</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15.499000000000001</v>
      </c>
      <c r="BJ75" s="81">
        <v>0</v>
      </c>
      <c r="BK75" s="81">
        <v>0</v>
      </c>
      <c r="BL75" s="81">
        <v>0</v>
      </c>
      <c r="BM75" s="82"/>
      <c r="BN75" s="81">
        <v>0</v>
      </c>
      <c r="BO75" s="81">
        <v>0</v>
      </c>
      <c r="BP75" s="81">
        <v>4</v>
      </c>
      <c r="BQ75" s="81">
        <v>0</v>
      </c>
      <c r="BR75" s="81">
        <v>0</v>
      </c>
      <c r="BS75" s="81">
        <v>0</v>
      </c>
      <c r="BT75"/>
      <c r="BU75" s="80">
        <v>15.499000000000001</v>
      </c>
      <c r="BV75" s="80">
        <v>0</v>
      </c>
      <c r="BW75" s="80">
        <v>0</v>
      </c>
      <c r="BX75" s="80">
        <v>0</v>
      </c>
      <c r="BY75" s="80">
        <v>0</v>
      </c>
      <c r="BZ75" s="80">
        <v>0</v>
      </c>
      <c r="CA75" s="80">
        <v>0</v>
      </c>
      <c r="CB75" s="80">
        <v>0</v>
      </c>
      <c r="CC75" s="80">
        <v>0</v>
      </c>
    </row>
    <row r="76" spans="1:81">
      <c r="A76" s="80" t="s">
        <v>1935</v>
      </c>
      <c r="B76" s="80">
        <v>28</v>
      </c>
      <c r="C76" s="80">
        <v>11</v>
      </c>
      <c r="D76" s="80">
        <v>2</v>
      </c>
      <c r="E76" s="80">
        <v>2014</v>
      </c>
      <c r="F76" s="80" t="s">
        <v>90</v>
      </c>
      <c r="G76" s="80" t="s">
        <v>1924</v>
      </c>
      <c r="H76" s="80" t="s">
        <v>1925</v>
      </c>
      <c r="I76" s="177"/>
      <c r="J76" s="81">
        <v>152.06018454400069</v>
      </c>
      <c r="K76" s="81">
        <v>0.58338598398436958</v>
      </c>
      <c r="L76" s="81">
        <v>1.7191979503654362</v>
      </c>
      <c r="M76" s="81">
        <v>10.397940072810357</v>
      </c>
      <c r="N76" s="81">
        <v>8.964171576599087</v>
      </c>
      <c r="O76" s="81">
        <v>10.848936801561878</v>
      </c>
      <c r="P76" s="81">
        <v>12.859664546680085</v>
      </c>
      <c r="Q76" s="81">
        <v>0.64541534443781001</v>
      </c>
      <c r="R76" s="81">
        <v>0</v>
      </c>
      <c r="S76" s="81">
        <v>0.95978521867871991</v>
      </c>
      <c r="T76" s="82"/>
      <c r="U76" s="81">
        <v>4431925</v>
      </c>
      <c r="V76" s="81">
        <v>244</v>
      </c>
      <c r="W76" s="81">
        <v>30</v>
      </c>
      <c r="X76" s="81">
        <v>1994</v>
      </c>
      <c r="Y76" s="81">
        <v>3211</v>
      </c>
      <c r="Z76" s="81">
        <v>6243</v>
      </c>
      <c r="AA76" s="81">
        <v>2561</v>
      </c>
      <c r="AB76" s="81">
        <v>8696</v>
      </c>
      <c r="AC76" s="81">
        <v>0</v>
      </c>
      <c r="AD76" s="81">
        <v>0.95978521867871991</v>
      </c>
      <c r="AE76" s="82"/>
      <c r="AF76" s="81">
        <v>47829623.334340937</v>
      </c>
      <c r="AG76" s="81">
        <v>562262.01276287937</v>
      </c>
      <c r="AH76" s="81">
        <v>427332.86887041421</v>
      </c>
      <c r="AI76" s="81">
        <v>14456868.032986723</v>
      </c>
      <c r="AJ76" s="81">
        <v>12340916.381268863</v>
      </c>
      <c r="AK76" s="81">
        <v>0</v>
      </c>
      <c r="AL76" s="81">
        <v>0</v>
      </c>
      <c r="AM76" s="81">
        <v>1193830.8538026423</v>
      </c>
      <c r="AN76" s="81">
        <v>0</v>
      </c>
      <c r="AO76" s="81">
        <v>0</v>
      </c>
      <c r="AP76" s="82"/>
      <c r="AQ76" s="81">
        <v>60</v>
      </c>
      <c r="AR76" s="81">
        <v>15</v>
      </c>
      <c r="AS76" s="81">
        <v>0</v>
      </c>
      <c r="AT76" s="81">
        <v>0</v>
      </c>
      <c r="AU76" s="81">
        <v>0</v>
      </c>
      <c r="AV76" s="81">
        <v>0</v>
      </c>
      <c r="AW76" s="81" t="s">
        <v>564</v>
      </c>
      <c r="AX76" s="82"/>
      <c r="AY76" s="81">
        <v>288</v>
      </c>
      <c r="AZ76" s="81">
        <v>1485.7</v>
      </c>
      <c r="BA76" s="81">
        <v>0</v>
      </c>
      <c r="BB76" s="81">
        <v>0</v>
      </c>
      <c r="BC76" s="81">
        <v>0</v>
      </c>
      <c r="BD76" s="81">
        <v>0</v>
      </c>
      <c r="BE76" s="81" t="s">
        <v>564</v>
      </c>
      <c r="BF76" s="82"/>
      <c r="BG76" s="81">
        <v>0</v>
      </c>
      <c r="BH76" s="81">
        <v>0</v>
      </c>
      <c r="BI76" s="81">
        <v>22.312000000000001</v>
      </c>
      <c r="BJ76" s="81">
        <v>0</v>
      </c>
      <c r="BK76" s="81">
        <v>0</v>
      </c>
      <c r="BL76" s="81">
        <v>0</v>
      </c>
      <c r="BM76" s="82"/>
      <c r="BN76" s="81">
        <v>0</v>
      </c>
      <c r="BO76" s="81">
        <v>0</v>
      </c>
      <c r="BP76" s="81">
        <v>5</v>
      </c>
      <c r="BQ76" s="81">
        <v>0</v>
      </c>
      <c r="BR76" s="81">
        <v>0</v>
      </c>
      <c r="BS76" s="81">
        <v>0</v>
      </c>
      <c r="BT76"/>
      <c r="BU76" s="80">
        <v>22.312000000000001</v>
      </c>
      <c r="BV76" s="80">
        <v>0</v>
      </c>
      <c r="BW76" s="80">
        <v>0</v>
      </c>
      <c r="BX76" s="80">
        <v>0</v>
      </c>
      <c r="BY76" s="80">
        <v>0</v>
      </c>
      <c r="BZ76" s="80">
        <v>0</v>
      </c>
      <c r="CA76" s="80">
        <v>0</v>
      </c>
      <c r="CB76" s="80">
        <v>0</v>
      </c>
      <c r="CC76" s="80">
        <v>0</v>
      </c>
    </row>
    <row r="77" spans="1:81">
      <c r="A77" s="80" t="s">
        <v>1936</v>
      </c>
      <c r="B77" s="80">
        <v>29</v>
      </c>
      <c r="C77" s="80">
        <v>12</v>
      </c>
      <c r="D77" s="80">
        <v>2</v>
      </c>
      <c r="E77" s="80">
        <v>2015</v>
      </c>
      <c r="F77" s="80" t="s">
        <v>91</v>
      </c>
      <c r="G77" s="80" t="s">
        <v>1924</v>
      </c>
      <c r="H77" s="80" t="s">
        <v>1925</v>
      </c>
      <c r="I77" s="177"/>
      <c r="J77" s="81">
        <v>108.98714147635148</v>
      </c>
      <c r="K77" s="81">
        <v>0.57935076521371487</v>
      </c>
      <c r="L77" s="81">
        <v>1.8058750520511142</v>
      </c>
      <c r="M77" s="81">
        <v>10.563933402478538</v>
      </c>
      <c r="N77" s="81">
        <v>8.3056360830062257</v>
      </c>
      <c r="O77" s="81">
        <v>10.741964986832388</v>
      </c>
      <c r="P77" s="81">
        <v>12.734099757817704</v>
      </c>
      <c r="Q77" s="81">
        <v>0.61918717732598572</v>
      </c>
      <c r="R77" s="81">
        <v>0</v>
      </c>
      <c r="S77" s="81">
        <v>1.0439903274660913</v>
      </c>
      <c r="T77" s="82"/>
      <c r="U77" s="81">
        <v>3140570</v>
      </c>
      <c r="V77" s="81">
        <v>244</v>
      </c>
      <c r="W77" s="81">
        <v>30</v>
      </c>
      <c r="X77" s="81">
        <v>1994</v>
      </c>
      <c r="Y77" s="81">
        <v>3201</v>
      </c>
      <c r="Z77" s="81">
        <v>6241</v>
      </c>
      <c r="AA77" s="81">
        <v>2534</v>
      </c>
      <c r="AB77" s="81">
        <v>8522</v>
      </c>
      <c r="AC77" s="81">
        <v>0</v>
      </c>
      <c r="AD77" s="81">
        <v>1.0439903274660913</v>
      </c>
      <c r="AE77" s="82"/>
      <c r="AF77" s="81">
        <v>33729723.023289375</v>
      </c>
      <c r="AG77" s="81">
        <v>498557.17632832244</v>
      </c>
      <c r="AH77" s="81">
        <v>377378.58210827596</v>
      </c>
      <c r="AI77" s="81">
        <v>14988366.711852424</v>
      </c>
      <c r="AJ77" s="81">
        <v>11146440.64760045</v>
      </c>
      <c r="AK77" s="81">
        <v>0</v>
      </c>
      <c r="AL77" s="81">
        <v>0</v>
      </c>
      <c r="AM77" s="81">
        <v>1167904.3515545246</v>
      </c>
      <c r="AN77" s="81">
        <v>0</v>
      </c>
      <c r="AO77" s="81">
        <v>0</v>
      </c>
      <c r="AP77" s="82"/>
      <c r="AQ77" s="81">
        <v>66</v>
      </c>
      <c r="AR77" s="81">
        <v>28</v>
      </c>
      <c r="AS77" s="81">
        <v>0</v>
      </c>
      <c r="AT77" s="81">
        <v>0</v>
      </c>
      <c r="AU77" s="81">
        <v>0</v>
      </c>
      <c r="AV77" s="81">
        <v>0</v>
      </c>
      <c r="AW77" s="81" t="s">
        <v>564</v>
      </c>
      <c r="AX77" s="82"/>
      <c r="AY77" s="81">
        <v>320.10000000000002</v>
      </c>
      <c r="AZ77" s="81">
        <v>6089.7</v>
      </c>
      <c r="BA77" s="81">
        <v>0</v>
      </c>
      <c r="BB77" s="81">
        <v>0</v>
      </c>
      <c r="BC77" s="81">
        <v>0</v>
      </c>
      <c r="BD77" s="81">
        <v>0</v>
      </c>
      <c r="BE77" s="81" t="s">
        <v>564</v>
      </c>
      <c r="BF77" s="82"/>
      <c r="BG77" s="81">
        <v>0</v>
      </c>
      <c r="BH77" s="81">
        <v>0</v>
      </c>
      <c r="BI77" s="81">
        <v>22.965</v>
      </c>
      <c r="BJ77" s="81">
        <v>0</v>
      </c>
      <c r="BK77" s="81">
        <v>0</v>
      </c>
      <c r="BL77" s="81">
        <v>0</v>
      </c>
      <c r="BM77" s="82"/>
      <c r="BN77" s="81">
        <v>0</v>
      </c>
      <c r="BO77" s="81">
        <v>0</v>
      </c>
      <c r="BP77" s="81">
        <v>5</v>
      </c>
      <c r="BQ77" s="81">
        <v>0</v>
      </c>
      <c r="BR77" s="81">
        <v>0</v>
      </c>
      <c r="BS77" s="81">
        <v>0</v>
      </c>
      <c r="BT77"/>
      <c r="BU77" s="80">
        <v>22.965</v>
      </c>
      <c r="BV77" s="80">
        <v>0</v>
      </c>
      <c r="BW77" s="80">
        <v>0</v>
      </c>
      <c r="BX77" s="80">
        <v>0</v>
      </c>
      <c r="BY77" s="80">
        <v>0</v>
      </c>
      <c r="BZ77" s="80">
        <v>0</v>
      </c>
      <c r="CA77" s="80">
        <v>0</v>
      </c>
      <c r="CB77" s="80">
        <v>0</v>
      </c>
      <c r="CC77" s="80">
        <v>0</v>
      </c>
    </row>
    <row r="78" spans="1:81">
      <c r="A78" s="80" t="s">
        <v>1937</v>
      </c>
      <c r="B78" s="80">
        <v>30</v>
      </c>
      <c r="C78" s="80">
        <v>13</v>
      </c>
      <c r="D78" s="80">
        <v>2</v>
      </c>
      <c r="E78" s="80">
        <v>2016</v>
      </c>
      <c r="F78" s="80" t="s">
        <v>92</v>
      </c>
      <c r="G78" s="80" t="s">
        <v>1924</v>
      </c>
      <c r="H78" s="80" t="s">
        <v>1925</v>
      </c>
      <c r="I78" s="177"/>
      <c r="J78" s="81">
        <v>156.22096320657528</v>
      </c>
      <c r="K78" s="81">
        <v>0.55832326407607158</v>
      </c>
      <c r="L78" s="81">
        <v>2.1005514048120264</v>
      </c>
      <c r="M78" s="81">
        <v>9.0852408906032931</v>
      </c>
      <c r="N78" s="81">
        <v>8.7236500486503417</v>
      </c>
      <c r="O78" s="81">
        <v>10.569013214150029</v>
      </c>
      <c r="P78" s="81">
        <v>12.506350258272288</v>
      </c>
      <c r="Q78" s="81">
        <v>0.59253208164460669</v>
      </c>
      <c r="R78" s="81">
        <v>0</v>
      </c>
      <c r="S78" s="81">
        <v>0.92799019857275977</v>
      </c>
      <c r="T78" s="82"/>
      <c r="U78" s="81">
        <v>4253056</v>
      </c>
      <c r="V78" s="81">
        <v>244</v>
      </c>
      <c r="W78" s="81">
        <v>30</v>
      </c>
      <c r="X78" s="81">
        <v>1994</v>
      </c>
      <c r="Y78" s="81">
        <v>3208</v>
      </c>
      <c r="Z78" s="81">
        <v>6216</v>
      </c>
      <c r="AA78" s="81">
        <v>2574</v>
      </c>
      <c r="AB78" s="81">
        <v>8389</v>
      </c>
      <c r="AC78" s="81">
        <v>0</v>
      </c>
      <c r="AD78" s="81">
        <v>0.92799019857275977</v>
      </c>
      <c r="AE78" s="82"/>
      <c r="AF78" s="81">
        <v>50173706.177700289</v>
      </c>
      <c r="AG78" s="81">
        <v>475046.31386249379</v>
      </c>
      <c r="AH78" s="81">
        <v>347499.9396046265</v>
      </c>
      <c r="AI78" s="81">
        <v>13947478.610432589</v>
      </c>
      <c r="AJ78" s="81">
        <v>11873386.288875191</v>
      </c>
      <c r="AK78" s="81">
        <v>0</v>
      </c>
      <c r="AL78" s="81">
        <v>0</v>
      </c>
      <c r="AM78" s="81">
        <v>1150570.4458938269</v>
      </c>
      <c r="AN78" s="81">
        <v>0</v>
      </c>
      <c r="AO78" s="81">
        <v>0</v>
      </c>
      <c r="AP78" s="82"/>
      <c r="AQ78" s="81">
        <v>75</v>
      </c>
      <c r="AR78" s="81">
        <v>40</v>
      </c>
      <c r="AS78" s="81">
        <v>0</v>
      </c>
      <c r="AT78" s="81">
        <v>0</v>
      </c>
      <c r="AU78" s="81">
        <v>0</v>
      </c>
      <c r="AV78" s="81">
        <v>0</v>
      </c>
      <c r="AW78" s="81" t="s">
        <v>564</v>
      </c>
      <c r="AX78" s="82"/>
      <c r="AY78" s="81">
        <v>370.8</v>
      </c>
      <c r="AZ78" s="81">
        <v>7470.5</v>
      </c>
      <c r="BA78" s="81">
        <v>0</v>
      </c>
      <c r="BB78" s="81">
        <v>0</v>
      </c>
      <c r="BC78" s="81">
        <v>0</v>
      </c>
      <c r="BD78" s="81">
        <v>0</v>
      </c>
      <c r="BE78" s="81" t="s">
        <v>564</v>
      </c>
      <c r="BF78" s="82"/>
      <c r="BG78" s="81">
        <v>0</v>
      </c>
      <c r="BH78" s="81">
        <v>0</v>
      </c>
      <c r="BI78" s="81">
        <v>22.231000000000002</v>
      </c>
      <c r="BJ78" s="81">
        <v>0</v>
      </c>
      <c r="BK78" s="81">
        <v>0</v>
      </c>
      <c r="BL78" s="81">
        <v>0</v>
      </c>
      <c r="BM78" s="82"/>
      <c r="BN78" s="81">
        <v>0</v>
      </c>
      <c r="BO78" s="81">
        <v>0</v>
      </c>
      <c r="BP78" s="81">
        <v>5</v>
      </c>
      <c r="BQ78" s="81">
        <v>0</v>
      </c>
      <c r="BR78" s="81">
        <v>0</v>
      </c>
      <c r="BS78" s="81">
        <v>0</v>
      </c>
      <c r="BT78"/>
      <c r="BU78" s="80">
        <v>22.231000000000002</v>
      </c>
      <c r="BV78" s="80">
        <v>0</v>
      </c>
      <c r="BW78" s="80">
        <v>0</v>
      </c>
      <c r="BX78" s="80">
        <v>0</v>
      </c>
      <c r="BY78" s="80">
        <v>0</v>
      </c>
      <c r="BZ78" s="80">
        <v>0</v>
      </c>
      <c r="CA78" s="80">
        <v>0</v>
      </c>
      <c r="CB78" s="80">
        <v>0</v>
      </c>
      <c r="CC78" s="80">
        <v>0</v>
      </c>
    </row>
    <row r="79" spans="1:81">
      <c r="A79" s="80" t="s">
        <v>1938</v>
      </c>
      <c r="B79" s="80">
        <v>31</v>
      </c>
      <c r="C79" s="80">
        <v>14</v>
      </c>
      <c r="D79" s="80">
        <v>2</v>
      </c>
      <c r="E79" s="80">
        <v>2017</v>
      </c>
      <c r="F79" s="80" t="s">
        <v>71</v>
      </c>
      <c r="G79" s="80" t="s">
        <v>1924</v>
      </c>
      <c r="H79" s="80" t="s">
        <v>1925</v>
      </c>
      <c r="I79" s="177"/>
      <c r="J79" s="81">
        <v>143.99315293777158</v>
      </c>
      <c r="K79" s="81">
        <v>0.55886631541796405</v>
      </c>
      <c r="L79" s="81">
        <v>1.9267728761908147</v>
      </c>
      <c r="M79" s="81">
        <v>9.2180244942415488</v>
      </c>
      <c r="N79" s="81">
        <v>9.5975935213815013</v>
      </c>
      <c r="O79" s="81">
        <v>10.307907111174533</v>
      </c>
      <c r="P79" s="81">
        <v>12.267804854277776</v>
      </c>
      <c r="Q79" s="81">
        <v>0.55787978161299312</v>
      </c>
      <c r="R79" s="81">
        <v>0</v>
      </c>
      <c r="S79" s="81">
        <v>1.1152364667313148</v>
      </c>
      <c r="T79" s="82"/>
      <c r="U79" s="81">
        <v>4176281</v>
      </c>
      <c r="V79" s="81">
        <v>244</v>
      </c>
      <c r="W79" s="81">
        <v>30</v>
      </c>
      <c r="X79" s="81">
        <v>1994</v>
      </c>
      <c r="Y79" s="81">
        <v>3190</v>
      </c>
      <c r="Z79" s="81">
        <v>6163</v>
      </c>
      <c r="AA79" s="81">
        <v>2541</v>
      </c>
      <c r="AB79" s="81">
        <v>8168</v>
      </c>
      <c r="AC79" s="81">
        <v>0</v>
      </c>
      <c r="AD79" s="81">
        <v>1.115236466731315</v>
      </c>
      <c r="AE79" s="82"/>
      <c r="AF79" s="81">
        <v>46193094.089994133</v>
      </c>
      <c r="AG79" s="81">
        <v>480037.27319529228</v>
      </c>
      <c r="AH79" s="81">
        <v>427294.40179547161</v>
      </c>
      <c r="AI79" s="81">
        <v>14834212.175822631</v>
      </c>
      <c r="AJ79" s="81">
        <v>13349896.657835159</v>
      </c>
      <c r="AK79" s="81">
        <v>0</v>
      </c>
      <c r="AL79" s="81">
        <v>0</v>
      </c>
      <c r="AM79" s="81">
        <v>1122012.693608905</v>
      </c>
      <c r="AN79" s="81">
        <v>0</v>
      </c>
      <c r="AO79" s="81">
        <v>0</v>
      </c>
      <c r="AP79" s="82"/>
      <c r="AQ79" s="81">
        <v>85</v>
      </c>
      <c r="AR79" s="81">
        <v>52</v>
      </c>
      <c r="AS79" s="81">
        <v>0</v>
      </c>
      <c r="AT79" s="81">
        <v>0</v>
      </c>
      <c r="AU79" s="81">
        <v>0</v>
      </c>
      <c r="AV79" s="81">
        <v>0</v>
      </c>
      <c r="AW79" s="81" t="s">
        <v>564</v>
      </c>
      <c r="AX79" s="82"/>
      <c r="AY79" s="81">
        <v>426.8</v>
      </c>
      <c r="AZ79" s="81">
        <v>8020.4</v>
      </c>
      <c r="BA79" s="81">
        <v>0</v>
      </c>
      <c r="BB79" s="81">
        <v>0</v>
      </c>
      <c r="BC79" s="81">
        <v>0</v>
      </c>
      <c r="BD79" s="81">
        <v>0</v>
      </c>
      <c r="BE79" s="81" t="s">
        <v>564</v>
      </c>
      <c r="BF79" s="82"/>
      <c r="BG79" s="81">
        <v>0</v>
      </c>
      <c r="BH79" s="81">
        <v>0</v>
      </c>
      <c r="BI79" s="81">
        <v>21.082999999999998</v>
      </c>
      <c r="BJ79" s="81">
        <v>0</v>
      </c>
      <c r="BK79" s="81">
        <v>0</v>
      </c>
      <c r="BL79" s="81">
        <v>0</v>
      </c>
      <c r="BM79" s="82"/>
      <c r="BN79" s="81">
        <v>0</v>
      </c>
      <c r="BO79" s="81">
        <v>0</v>
      </c>
      <c r="BP79" s="81">
        <v>5</v>
      </c>
      <c r="BQ79" s="81">
        <v>0</v>
      </c>
      <c r="BR79" s="81">
        <v>0</v>
      </c>
      <c r="BS79" s="81">
        <v>0</v>
      </c>
      <c r="BT79"/>
      <c r="BU79" s="80">
        <v>21.082999999999998</v>
      </c>
      <c r="BV79" s="80">
        <v>0</v>
      </c>
      <c r="BW79" s="80">
        <v>0</v>
      </c>
      <c r="BX79" s="80">
        <v>0</v>
      </c>
      <c r="BY79" s="80">
        <v>0</v>
      </c>
      <c r="BZ79" s="80">
        <v>0</v>
      </c>
      <c r="CA79" s="80">
        <v>0</v>
      </c>
      <c r="CB79" s="80">
        <v>0</v>
      </c>
      <c r="CC79" s="80">
        <v>0</v>
      </c>
    </row>
    <row r="80" spans="1:81">
      <c r="A80" s="80" t="s">
        <v>1939</v>
      </c>
      <c r="B80" s="80">
        <v>32</v>
      </c>
      <c r="C80" s="80">
        <v>15</v>
      </c>
      <c r="D80" s="80">
        <v>2</v>
      </c>
      <c r="E80" s="80">
        <v>2018</v>
      </c>
      <c r="F80" s="80" t="s">
        <v>93</v>
      </c>
      <c r="G80" s="80" t="s">
        <v>1924</v>
      </c>
      <c r="H80" s="80" t="s">
        <v>1925</v>
      </c>
      <c r="I80" s="177"/>
      <c r="J80" s="81">
        <v>120.03971846580852</v>
      </c>
      <c r="K80" s="81">
        <v>0.52771309780147424</v>
      </c>
      <c r="L80" s="81">
        <v>1.8019097298757694</v>
      </c>
      <c r="M80" s="81">
        <v>9.404753723377306</v>
      </c>
      <c r="N80" s="81">
        <v>8.1050850119515765</v>
      </c>
      <c r="O80" s="81">
        <v>9.9862364012143079</v>
      </c>
      <c r="P80" s="81">
        <v>12.083549705720968</v>
      </c>
      <c r="Q80" s="81">
        <v>0.50950831961229903</v>
      </c>
      <c r="R80" s="81">
        <v>0</v>
      </c>
      <c r="S80" s="81">
        <v>1.1545325655580565</v>
      </c>
      <c r="T80" s="82"/>
      <c r="U80" s="81">
        <v>3862316</v>
      </c>
      <c r="V80" s="81">
        <v>244</v>
      </c>
      <c r="W80" s="81">
        <v>30</v>
      </c>
      <c r="X80" s="81">
        <v>1994</v>
      </c>
      <c r="Y80" s="81">
        <v>3217</v>
      </c>
      <c r="Z80" s="81">
        <v>6085</v>
      </c>
      <c r="AA80" s="81">
        <v>2528</v>
      </c>
      <c r="AB80" s="81">
        <v>8039</v>
      </c>
      <c r="AC80" s="81">
        <v>0</v>
      </c>
      <c r="AD80" s="81">
        <v>1.1545325655580569</v>
      </c>
      <c r="AE80" s="82"/>
      <c r="AF80" s="81">
        <v>39761575.089839123</v>
      </c>
      <c r="AG80" s="81">
        <v>437715.56967942702</v>
      </c>
      <c r="AH80" s="81">
        <v>403533.19854653731</v>
      </c>
      <c r="AI80" s="81">
        <v>14794961.61894165</v>
      </c>
      <c r="AJ80" s="81">
        <v>11866941.73113063</v>
      </c>
      <c r="AK80" s="81">
        <v>0</v>
      </c>
      <c r="AL80" s="81">
        <v>0</v>
      </c>
      <c r="AM80" s="81">
        <v>1106577.279010945</v>
      </c>
      <c r="AN80" s="81">
        <v>0</v>
      </c>
      <c r="AO80" s="81">
        <v>0</v>
      </c>
      <c r="AP80" s="82"/>
      <c r="AQ80" s="81">
        <v>92</v>
      </c>
      <c r="AR80" s="81">
        <v>68</v>
      </c>
      <c r="AS80" s="81">
        <v>0</v>
      </c>
      <c r="AT80" s="81">
        <v>0</v>
      </c>
      <c r="AU80" s="81">
        <v>0</v>
      </c>
      <c r="AV80" s="81">
        <v>0</v>
      </c>
      <c r="AW80" s="81" t="s">
        <v>564</v>
      </c>
      <c r="AX80" s="82"/>
      <c r="AY80" s="81">
        <v>458.1</v>
      </c>
      <c r="AZ80" s="81">
        <v>9604</v>
      </c>
      <c r="BA80" s="81">
        <v>0</v>
      </c>
      <c r="BB80" s="81">
        <v>0</v>
      </c>
      <c r="BC80" s="81">
        <v>0</v>
      </c>
      <c r="BD80" s="81">
        <v>0</v>
      </c>
      <c r="BE80" s="81" t="s">
        <v>564</v>
      </c>
      <c r="BF80" s="82"/>
      <c r="BG80" s="81">
        <v>0</v>
      </c>
      <c r="BH80" s="81">
        <v>0</v>
      </c>
      <c r="BI80" s="81">
        <v>17.09</v>
      </c>
      <c r="BJ80" s="81">
        <v>0</v>
      </c>
      <c r="BK80" s="81">
        <v>0</v>
      </c>
      <c r="BL80" s="81">
        <v>0</v>
      </c>
      <c r="BM80" s="82"/>
      <c r="BN80" s="81">
        <v>0</v>
      </c>
      <c r="BO80" s="81">
        <v>0</v>
      </c>
      <c r="BP80" s="81">
        <v>4</v>
      </c>
      <c r="BQ80" s="81">
        <v>0</v>
      </c>
      <c r="BR80" s="81">
        <v>0</v>
      </c>
      <c r="BS80" s="81">
        <v>0</v>
      </c>
      <c r="BT80"/>
      <c r="BU80" s="80">
        <v>17.09</v>
      </c>
      <c r="BV80" s="80">
        <v>0</v>
      </c>
      <c r="BW80" s="80">
        <v>0</v>
      </c>
      <c r="BX80" s="80">
        <v>0</v>
      </c>
      <c r="BY80" s="80">
        <v>0</v>
      </c>
      <c r="BZ80" s="80">
        <v>0</v>
      </c>
      <c r="CA80" s="80">
        <v>0</v>
      </c>
      <c r="CB80" s="80">
        <v>0</v>
      </c>
      <c r="CC80" s="80">
        <v>0</v>
      </c>
    </row>
    <row r="81" spans="1:81">
      <c r="A81" s="80" t="s">
        <v>1940</v>
      </c>
      <c r="B81" s="80">
        <v>33</v>
      </c>
      <c r="C81" s="80">
        <v>16</v>
      </c>
      <c r="D81" s="80">
        <v>2</v>
      </c>
      <c r="E81" s="80">
        <v>2019</v>
      </c>
      <c r="F81" s="80" t="s">
        <v>73</v>
      </c>
      <c r="G81" s="80" t="s">
        <v>1924</v>
      </c>
      <c r="H81" s="80" t="s">
        <v>1925</v>
      </c>
      <c r="I81" s="177"/>
      <c r="J81" s="81">
        <v>111.03794715151589</v>
      </c>
      <c r="K81" s="81">
        <v>0.48089791468565546</v>
      </c>
      <c r="L81" s="81">
        <v>1.8168873490040158</v>
      </c>
      <c r="M81" s="81">
        <v>8.5852643099844421</v>
      </c>
      <c r="N81" s="81">
        <v>7.7182008190796036</v>
      </c>
      <c r="O81" s="81">
        <v>9.5947963956707731</v>
      </c>
      <c r="P81" s="81">
        <v>11.957953559426654</v>
      </c>
      <c r="Q81" s="81">
        <v>0.48521621514718477</v>
      </c>
      <c r="R81" s="81">
        <v>0</v>
      </c>
      <c r="S81" s="81">
        <v>1.3482447947544096</v>
      </c>
      <c r="T81" s="82"/>
      <c r="U81" s="81">
        <v>3586691</v>
      </c>
      <c r="V81" s="81">
        <v>244</v>
      </c>
      <c r="W81" s="81">
        <v>30</v>
      </c>
      <c r="X81" s="81">
        <v>1994</v>
      </c>
      <c r="Y81" s="81">
        <v>3221</v>
      </c>
      <c r="Z81" s="81">
        <v>6007</v>
      </c>
      <c r="AA81" s="81">
        <v>2483</v>
      </c>
      <c r="AB81" s="81">
        <v>7863</v>
      </c>
      <c r="AC81" s="81">
        <v>0</v>
      </c>
      <c r="AD81" s="81">
        <v>1.3482447947544101</v>
      </c>
      <c r="AE81" s="82"/>
      <c r="AF81" s="81">
        <v>37221218.917922691</v>
      </c>
      <c r="AG81" s="81">
        <v>422768.41582551488</v>
      </c>
      <c r="AH81" s="81">
        <v>420533.67331165861</v>
      </c>
      <c r="AI81" s="81">
        <v>14054349.38824044</v>
      </c>
      <c r="AJ81" s="81">
        <v>11223716.101043262</v>
      </c>
      <c r="AK81" s="81">
        <v>0</v>
      </c>
      <c r="AL81" s="81">
        <v>0</v>
      </c>
      <c r="AM81" s="81">
        <v>1070881.4073676916</v>
      </c>
      <c r="AN81" s="81">
        <v>0</v>
      </c>
      <c r="AO81" s="81">
        <v>0</v>
      </c>
      <c r="AP81" s="82"/>
      <c r="AQ81" s="81">
        <v>101</v>
      </c>
      <c r="AR81" s="81">
        <v>81</v>
      </c>
      <c r="AS81" s="81">
        <v>0</v>
      </c>
      <c r="AT81" s="81">
        <v>0</v>
      </c>
      <c r="AU81" s="81">
        <v>0</v>
      </c>
      <c r="AV81" s="81">
        <v>0</v>
      </c>
      <c r="AW81" s="81" t="s">
        <v>564</v>
      </c>
      <c r="AX81" s="82"/>
      <c r="AY81" s="81">
        <v>497.2999999999999</v>
      </c>
      <c r="AZ81" s="81">
        <v>10143.5</v>
      </c>
      <c r="BA81" s="81">
        <v>0</v>
      </c>
      <c r="BB81" s="81">
        <v>0</v>
      </c>
      <c r="BC81" s="81">
        <v>0</v>
      </c>
      <c r="BD81" s="81">
        <v>0</v>
      </c>
      <c r="BE81" s="81" t="s">
        <v>564</v>
      </c>
      <c r="BF81" s="82"/>
      <c r="BG81" s="81">
        <v>0</v>
      </c>
      <c r="BH81" s="81">
        <v>0</v>
      </c>
      <c r="BI81" s="81">
        <v>13.154999999999999</v>
      </c>
      <c r="BJ81" s="81">
        <v>0</v>
      </c>
      <c r="BK81" s="81">
        <v>0</v>
      </c>
      <c r="BL81" s="81">
        <v>0</v>
      </c>
      <c r="BM81" s="82"/>
      <c r="BN81" s="81">
        <v>0</v>
      </c>
      <c r="BO81" s="81">
        <v>0</v>
      </c>
      <c r="BP81" s="81">
        <v>3</v>
      </c>
      <c r="BQ81" s="81">
        <v>0</v>
      </c>
      <c r="BR81" s="81">
        <v>0</v>
      </c>
      <c r="BS81" s="81">
        <v>0</v>
      </c>
      <c r="BT81"/>
      <c r="BU81" s="80">
        <v>13.154999999999999</v>
      </c>
      <c r="BV81" s="80">
        <v>0</v>
      </c>
      <c r="BW81" s="80">
        <v>0</v>
      </c>
      <c r="BX81" s="80">
        <v>0</v>
      </c>
      <c r="BY81" s="80">
        <v>0</v>
      </c>
      <c r="BZ81" s="80">
        <v>0</v>
      </c>
      <c r="CA81" s="80">
        <v>0</v>
      </c>
      <c r="CB81" s="80">
        <v>0</v>
      </c>
      <c r="CC81" s="80">
        <v>0</v>
      </c>
    </row>
    <row r="82" spans="1:81">
      <c r="A82" s="80" t="s">
        <v>1941</v>
      </c>
      <c r="B82" s="80">
        <v>34</v>
      </c>
      <c r="C82" s="80">
        <v>17</v>
      </c>
      <c r="D82" s="80">
        <v>2</v>
      </c>
      <c r="E82" s="80">
        <v>2020</v>
      </c>
      <c r="F82" s="80" t="s">
        <v>218</v>
      </c>
      <c r="G82" s="80" t="s">
        <v>1924</v>
      </c>
      <c r="H82" s="80" t="s">
        <v>1925</v>
      </c>
      <c r="I82" s="177"/>
      <c r="J82" s="81">
        <v>97.91046254600117</v>
      </c>
      <c r="K82" s="81">
        <v>0.49978078837514134</v>
      </c>
      <c r="L82" s="81">
        <v>5.4705216739000884</v>
      </c>
      <c r="M82" s="81">
        <v>7.5294410919341273</v>
      </c>
      <c r="N82" s="81">
        <v>7.5896435488521625</v>
      </c>
      <c r="O82" s="81">
        <v>8.3056400814317239</v>
      </c>
      <c r="P82" s="81">
        <v>11.041571793898592</v>
      </c>
      <c r="Q82" s="81">
        <v>0.45655183345716949</v>
      </c>
      <c r="R82" s="81">
        <v>0</v>
      </c>
      <c r="S82" s="81">
        <v>1.2833872937333379</v>
      </c>
      <c r="T82" s="82"/>
      <c r="U82" s="81">
        <v>3359505</v>
      </c>
      <c r="V82" s="81">
        <v>238</v>
      </c>
      <c r="W82" s="81">
        <v>96</v>
      </c>
      <c r="X82" s="81">
        <v>1835</v>
      </c>
      <c r="Y82" s="81">
        <v>3240</v>
      </c>
      <c r="Z82" s="81">
        <v>5935</v>
      </c>
      <c r="AA82" s="81">
        <v>2491</v>
      </c>
      <c r="AB82" s="81">
        <v>7743</v>
      </c>
      <c r="AC82" s="81">
        <v>0</v>
      </c>
      <c r="AD82" s="81">
        <v>1.2833872937333379</v>
      </c>
      <c r="AE82" s="82"/>
      <c r="AF82" s="81">
        <v>34118316.808760479</v>
      </c>
      <c r="AG82" s="81">
        <v>401816.37755512993</v>
      </c>
      <c r="AH82" s="81">
        <v>1339595.7267495026</v>
      </c>
      <c r="AI82" s="81">
        <v>12605736.722039618</v>
      </c>
      <c r="AJ82" s="81">
        <v>11072776.601575239</v>
      </c>
      <c r="AK82" s="81"/>
      <c r="AL82" s="81"/>
      <c r="AM82" s="81">
        <v>1010547.5265242591</v>
      </c>
      <c r="AN82" s="81"/>
      <c r="AO82" s="81"/>
      <c r="AP82" s="82"/>
      <c r="AQ82" s="81">
        <v>106</v>
      </c>
      <c r="AR82" s="81">
        <v>97</v>
      </c>
      <c r="AS82" s="81">
        <v>0</v>
      </c>
      <c r="AT82" s="81">
        <v>0</v>
      </c>
      <c r="AU82" s="81">
        <v>0</v>
      </c>
      <c r="AV82" s="81">
        <v>0</v>
      </c>
      <c r="AW82" s="81">
        <v>0</v>
      </c>
      <c r="AX82" s="82"/>
      <c r="AY82" s="81">
        <v>526.59999999999991</v>
      </c>
      <c r="AZ82" s="81">
        <v>30825.5</v>
      </c>
      <c r="BA82" s="81">
        <v>0</v>
      </c>
      <c r="BB82" s="81">
        <v>0</v>
      </c>
      <c r="BC82" s="81">
        <v>0</v>
      </c>
      <c r="BD82" s="81">
        <v>0</v>
      </c>
      <c r="BE82" s="81">
        <v>0</v>
      </c>
      <c r="BF82" s="82"/>
      <c r="BG82" s="81">
        <v>0</v>
      </c>
      <c r="BH82" s="81">
        <v>0</v>
      </c>
      <c r="BI82" s="81">
        <v>9.2089999999999996</v>
      </c>
      <c r="BJ82" s="81">
        <v>0</v>
      </c>
      <c r="BK82" s="81">
        <v>0</v>
      </c>
      <c r="BL82" s="81">
        <v>0</v>
      </c>
      <c r="BM82" s="82"/>
      <c r="BN82" s="81">
        <v>0</v>
      </c>
      <c r="BO82" s="81">
        <v>0</v>
      </c>
      <c r="BP82" s="81">
        <v>2</v>
      </c>
      <c r="BQ82" s="81">
        <v>0</v>
      </c>
      <c r="BR82" s="81">
        <v>0</v>
      </c>
      <c r="BS82" s="81">
        <v>0</v>
      </c>
      <c r="BT82"/>
      <c r="BU82" s="80">
        <v>9.2089999999999996</v>
      </c>
      <c r="BV82" s="80">
        <v>0</v>
      </c>
      <c r="BW82" s="80">
        <v>0</v>
      </c>
      <c r="BX82" s="80">
        <v>0</v>
      </c>
      <c r="BY82" s="80">
        <v>0</v>
      </c>
      <c r="BZ82" s="80">
        <v>0</v>
      </c>
      <c r="CA82" s="80">
        <v>0</v>
      </c>
      <c r="CB82" s="80">
        <v>0</v>
      </c>
      <c r="CC82" s="80">
        <v>0</v>
      </c>
    </row>
    <row r="83" spans="1:81">
      <c r="A83" s="80" t="s">
        <v>1942</v>
      </c>
      <c r="B83" s="80">
        <v>34</v>
      </c>
      <c r="C83" s="80">
        <v>18</v>
      </c>
      <c r="D83" s="80">
        <v>2</v>
      </c>
      <c r="E83" s="80">
        <v>2021</v>
      </c>
      <c r="F83" s="80" t="s">
        <v>75</v>
      </c>
      <c r="G83" s="174" t="s">
        <v>1924</v>
      </c>
      <c r="H83" s="80" t="s">
        <v>1925</v>
      </c>
      <c r="I83" s="177"/>
      <c r="J83" s="81">
        <v>101.93134319576936</v>
      </c>
      <c r="K83" s="81">
        <v>0.54380207825020599</v>
      </c>
      <c r="L83" s="81">
        <v>5.0822415003189718</v>
      </c>
      <c r="M83" s="81">
        <v>8.2625511941657148</v>
      </c>
      <c r="N83" s="81">
        <v>7.3056335921525282</v>
      </c>
      <c r="O83" s="81">
        <v>7.9737747070570899</v>
      </c>
      <c r="P83" s="81">
        <v>11.185963394892095</v>
      </c>
      <c r="Q83" s="81">
        <v>0.45313987991472521</v>
      </c>
      <c r="R83" s="81">
        <v>0</v>
      </c>
      <c r="S83" s="81">
        <v>1.177217717815833</v>
      </c>
      <c r="T83" s="82"/>
      <c r="U83" s="81">
        <v>3389432</v>
      </c>
      <c r="V83" s="81">
        <v>238</v>
      </c>
      <c r="W83" s="81">
        <v>96</v>
      </c>
      <c r="X83" s="81">
        <v>1835</v>
      </c>
      <c r="Y83" s="81">
        <v>3239</v>
      </c>
      <c r="Z83" s="81">
        <v>5867</v>
      </c>
      <c r="AA83" s="81">
        <v>2461</v>
      </c>
      <c r="AB83" s="81">
        <v>7594</v>
      </c>
      <c r="AC83" s="81">
        <v>0</v>
      </c>
      <c r="AD83" s="81">
        <v>1.177217717815833</v>
      </c>
      <c r="AE83" s="82"/>
      <c r="AF83" s="81">
        <v>33888486.712127887</v>
      </c>
      <c r="AG83" s="81">
        <v>436029.37115381559</v>
      </c>
      <c r="AH83" s="81">
        <v>1092354.8028784688</v>
      </c>
      <c r="AI83" s="81">
        <v>13713178.603947051</v>
      </c>
      <c r="AJ83" s="81">
        <v>10614274.463348478</v>
      </c>
      <c r="AK83" s="81">
        <v>0</v>
      </c>
      <c r="AL83" s="81">
        <v>0</v>
      </c>
      <c r="AM83" s="81">
        <v>996817.96401245543</v>
      </c>
      <c r="AN83" s="81">
        <v>0</v>
      </c>
      <c r="AO83" s="81">
        <v>0</v>
      </c>
      <c r="AP83" s="82"/>
      <c r="AQ83" s="81">
        <v>114</v>
      </c>
      <c r="AR83" s="81">
        <v>107</v>
      </c>
      <c r="AS83" s="81">
        <v>0</v>
      </c>
      <c r="AT83" s="81">
        <v>0</v>
      </c>
      <c r="AU83" s="81">
        <v>0</v>
      </c>
      <c r="AV83" s="81">
        <v>0</v>
      </c>
      <c r="AW83" s="81"/>
      <c r="AX83" s="82"/>
      <c r="AY83" s="81">
        <v>574.0999999999998</v>
      </c>
      <c r="AZ83" s="81">
        <v>31287.5</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1943</v>
      </c>
      <c r="B84" s="80">
        <v>34</v>
      </c>
      <c r="C84" s="80">
        <v>19</v>
      </c>
      <c r="D84" s="80">
        <v>2</v>
      </c>
      <c r="E84" s="80">
        <v>2022</v>
      </c>
      <c r="F84" s="80" t="s">
        <v>568</v>
      </c>
      <c r="G84" s="174" t="s">
        <v>1924</v>
      </c>
      <c r="H84" s="80" t="s">
        <v>1925</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119</v>
      </c>
      <c r="AR84" s="81">
        <v>112</v>
      </c>
      <c r="AS84" s="81">
        <v>0</v>
      </c>
      <c r="AT84" s="81">
        <v>0</v>
      </c>
      <c r="AU84" s="81">
        <v>0</v>
      </c>
      <c r="AV84" s="81">
        <v>0</v>
      </c>
      <c r="AW84" s="81"/>
      <c r="AX84" s="82"/>
      <c r="AY84" s="81">
        <v>603.1999999999997</v>
      </c>
      <c r="AZ84" s="81">
        <v>31975.499999999996</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1944</v>
      </c>
      <c r="B85" s="80">
        <v>392</v>
      </c>
      <c r="C85" s="80">
        <v>1</v>
      </c>
      <c r="D85" s="80">
        <v>24</v>
      </c>
      <c r="E85" s="80">
        <v>1990</v>
      </c>
      <c r="F85" s="80" t="s">
        <v>562</v>
      </c>
      <c r="G85" s="80" t="s">
        <v>1945</v>
      </c>
      <c r="H85" s="80" t="s">
        <v>1946</v>
      </c>
      <c r="I85" s="177"/>
      <c r="J85" s="81">
        <v>8.2690481943592893</v>
      </c>
      <c r="K85" s="81">
        <v>2.1673873412542863</v>
      </c>
      <c r="L85" s="81">
        <v>3.2720173366617882</v>
      </c>
      <c r="M85" s="81">
        <v>4.5465882017740311</v>
      </c>
      <c r="N85" s="81">
        <v>9.9636119094959135</v>
      </c>
      <c r="O85" s="81">
        <v>7.5490195081791187</v>
      </c>
      <c r="P85" s="81">
        <v>10.707912737517297</v>
      </c>
      <c r="Q85" s="81">
        <v>0.6604829759249673</v>
      </c>
      <c r="R85" s="81">
        <v>0</v>
      </c>
      <c r="S85" s="81">
        <v>0.53884974556377585</v>
      </c>
      <c r="T85" s="82"/>
      <c r="U85" s="81">
        <v>1343625</v>
      </c>
      <c r="V85" s="81">
        <v>623</v>
      </c>
      <c r="W85" s="81">
        <v>47</v>
      </c>
      <c r="X85" s="81">
        <v>1907</v>
      </c>
      <c r="Y85" s="81">
        <v>2590</v>
      </c>
      <c r="Z85" s="81">
        <v>3105</v>
      </c>
      <c r="AA85" s="81">
        <v>2600</v>
      </c>
      <c r="AB85" s="81">
        <v>10724</v>
      </c>
      <c r="AC85" s="81">
        <v>0</v>
      </c>
      <c r="AD85" s="81">
        <v>0.53884974556377585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1947</v>
      </c>
      <c r="B86" s="80">
        <v>393</v>
      </c>
      <c r="C86" s="80">
        <v>2</v>
      </c>
      <c r="D86" s="80">
        <v>24</v>
      </c>
      <c r="E86" s="80">
        <v>2005</v>
      </c>
      <c r="F86" s="80" t="s">
        <v>565</v>
      </c>
      <c r="G86" s="80" t="s">
        <v>1945</v>
      </c>
      <c r="H86" s="80" t="s">
        <v>1946</v>
      </c>
      <c r="I86" s="177"/>
      <c r="J86" s="81">
        <v>10.279696153588787</v>
      </c>
      <c r="K86" s="81">
        <v>1.2798470005727784</v>
      </c>
      <c r="L86" s="81">
        <v>2.408501120165262</v>
      </c>
      <c r="M86" s="81">
        <v>8.7906380373462873</v>
      </c>
      <c r="N86" s="81">
        <v>15.748897649126841</v>
      </c>
      <c r="O86" s="81">
        <v>11.131045900077016</v>
      </c>
      <c r="P86" s="81">
        <v>9.7656645326024574</v>
      </c>
      <c r="Q86" s="81">
        <v>0.58478833352153103</v>
      </c>
      <c r="R86" s="81">
        <v>0</v>
      </c>
      <c r="S86" s="81">
        <v>1.0499673767916728</v>
      </c>
      <c r="T86" s="82"/>
      <c r="U86" s="81">
        <v>1327719</v>
      </c>
      <c r="V86" s="81">
        <v>472</v>
      </c>
      <c r="W86" s="81">
        <v>27</v>
      </c>
      <c r="X86" s="81">
        <v>1464</v>
      </c>
      <c r="Y86" s="81">
        <v>2925</v>
      </c>
      <c r="Z86" s="81">
        <v>5298</v>
      </c>
      <c r="AA86" s="81">
        <v>1942</v>
      </c>
      <c r="AB86" s="81">
        <v>9926</v>
      </c>
      <c r="AC86" s="81">
        <v>0</v>
      </c>
      <c r="AD86" s="81">
        <v>1.0499673767916728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1948</v>
      </c>
      <c r="B87" s="80">
        <v>394</v>
      </c>
      <c r="C87" s="80">
        <v>3</v>
      </c>
      <c r="D87" s="80">
        <v>24</v>
      </c>
      <c r="E87" s="80">
        <v>2006</v>
      </c>
      <c r="F87" s="80" t="s">
        <v>566</v>
      </c>
      <c r="G87" s="80" t="s">
        <v>1945</v>
      </c>
      <c r="H87" s="80" t="s">
        <v>1946</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1949</v>
      </c>
      <c r="B88" s="80">
        <v>395</v>
      </c>
      <c r="C88" s="80">
        <v>4</v>
      </c>
      <c r="D88" s="80">
        <v>24</v>
      </c>
      <c r="E88" s="80">
        <v>2007</v>
      </c>
      <c r="F88" s="80" t="s">
        <v>567</v>
      </c>
      <c r="G88" s="80" t="s">
        <v>1945</v>
      </c>
      <c r="H88" s="80" t="s">
        <v>1946</v>
      </c>
      <c r="I88" s="177"/>
      <c r="J88" s="81">
        <v>11.437172237267392</v>
      </c>
      <c r="K88" s="81">
        <v>1.179236585876841</v>
      </c>
      <c r="L88" s="81">
        <v>4.5746860373352796</v>
      </c>
      <c r="M88" s="81">
        <v>8.6114466368910243</v>
      </c>
      <c r="N88" s="81">
        <v>15.693246394360706</v>
      </c>
      <c r="O88" s="81">
        <v>10.701482048776265</v>
      </c>
      <c r="P88" s="81">
        <v>9.671713671274464</v>
      </c>
      <c r="Q88" s="81">
        <v>0.60269946491459181</v>
      </c>
      <c r="R88" s="81">
        <v>0</v>
      </c>
      <c r="S88" s="81">
        <v>1.3613390292594814</v>
      </c>
      <c r="T88" s="82"/>
      <c r="U88" s="81">
        <v>1644143</v>
      </c>
      <c r="V88" s="81">
        <v>459</v>
      </c>
      <c r="W88" s="81">
        <v>53</v>
      </c>
      <c r="X88" s="81">
        <v>1767</v>
      </c>
      <c r="Y88" s="81">
        <v>2923</v>
      </c>
      <c r="Z88" s="81">
        <v>5295</v>
      </c>
      <c r="AA88" s="81">
        <v>1894</v>
      </c>
      <c r="AB88" s="81">
        <v>9689</v>
      </c>
      <c r="AC88" s="81">
        <v>0</v>
      </c>
      <c r="AD88" s="81">
        <v>1.3613390292594814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1950</v>
      </c>
      <c r="B89" s="80">
        <v>396</v>
      </c>
      <c r="C89" s="80">
        <v>5</v>
      </c>
      <c r="D89" s="80">
        <v>24</v>
      </c>
      <c r="E89" s="80">
        <v>2008</v>
      </c>
      <c r="F89" s="80" t="s">
        <v>84</v>
      </c>
      <c r="G89" s="80" t="s">
        <v>1945</v>
      </c>
      <c r="H89" s="80" t="s">
        <v>1946</v>
      </c>
      <c r="I89" s="177"/>
      <c r="J89" s="81">
        <v>11.400651355249622</v>
      </c>
      <c r="K89" s="81">
        <v>0.88195107352451851</v>
      </c>
      <c r="L89" s="81">
        <v>4.0755684651695878</v>
      </c>
      <c r="M89" s="81">
        <v>8.7107898913084671</v>
      </c>
      <c r="N89" s="81">
        <v>15.289730054364925</v>
      </c>
      <c r="O89" s="81">
        <v>10.410858177413582</v>
      </c>
      <c r="P89" s="81">
        <v>9.4770667772682433</v>
      </c>
      <c r="Q89" s="81">
        <v>0.58640763578597455</v>
      </c>
      <c r="R89" s="81">
        <v>0</v>
      </c>
      <c r="S89" s="81">
        <v>1.2975163818226776</v>
      </c>
      <c r="T89" s="82"/>
      <c r="U89" s="81">
        <v>1874989</v>
      </c>
      <c r="V89" s="81">
        <v>459</v>
      </c>
      <c r="W89" s="81">
        <v>53</v>
      </c>
      <c r="X89" s="81">
        <v>1767</v>
      </c>
      <c r="Y89" s="81">
        <v>2930</v>
      </c>
      <c r="Z89" s="81">
        <v>5332</v>
      </c>
      <c r="AA89" s="81">
        <v>1858</v>
      </c>
      <c r="AB89" s="81">
        <v>9582</v>
      </c>
      <c r="AC89" s="81">
        <v>0</v>
      </c>
      <c r="AD89" s="81">
        <v>1.2975163818226776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1951</v>
      </c>
      <c r="B90" s="80">
        <v>397</v>
      </c>
      <c r="C90" s="80">
        <v>6</v>
      </c>
      <c r="D90" s="80">
        <v>24</v>
      </c>
      <c r="E90" s="80">
        <v>2009</v>
      </c>
      <c r="F90" s="80" t="s">
        <v>85</v>
      </c>
      <c r="G90" s="80" t="s">
        <v>1945</v>
      </c>
      <c r="H90" s="80" t="s">
        <v>1946</v>
      </c>
      <c r="I90" s="177"/>
      <c r="J90" s="81">
        <v>12.543447846814962</v>
      </c>
      <c r="K90" s="81">
        <v>0.71922306088829613</v>
      </c>
      <c r="L90" s="81">
        <v>2.1523705516310092</v>
      </c>
      <c r="M90" s="81">
        <v>8.7701519829361647</v>
      </c>
      <c r="N90" s="81">
        <v>13.841068726676362</v>
      </c>
      <c r="O90" s="81">
        <v>10.539550110982141</v>
      </c>
      <c r="P90" s="81">
        <v>9.0674338030416255</v>
      </c>
      <c r="Q90" s="81">
        <v>0.55511562853704144</v>
      </c>
      <c r="R90" s="81">
        <v>0</v>
      </c>
      <c r="S90" s="81">
        <v>1.2842021273532729</v>
      </c>
      <c r="T90" s="82"/>
      <c r="U90" s="81">
        <v>1632702</v>
      </c>
      <c r="V90" s="81">
        <v>344</v>
      </c>
      <c r="W90" s="81">
        <v>40</v>
      </c>
      <c r="X90" s="81">
        <v>1792</v>
      </c>
      <c r="Y90" s="81">
        <v>2937</v>
      </c>
      <c r="Z90" s="81">
        <v>5328</v>
      </c>
      <c r="AA90" s="81">
        <v>1825</v>
      </c>
      <c r="AB90" s="81">
        <v>9522</v>
      </c>
      <c r="AC90" s="81">
        <v>0</v>
      </c>
      <c r="AD90" s="81">
        <v>1.2842021273532729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25.27</v>
      </c>
      <c r="BJ90" s="81">
        <v>0</v>
      </c>
      <c r="BK90" s="81">
        <v>0</v>
      </c>
      <c r="BL90" s="81">
        <v>0</v>
      </c>
      <c r="BM90" s="82"/>
      <c r="BN90" s="81">
        <v>0</v>
      </c>
      <c r="BO90" s="81">
        <v>0</v>
      </c>
      <c r="BP90" s="81">
        <v>3</v>
      </c>
      <c r="BQ90" s="81">
        <v>0</v>
      </c>
      <c r="BR90" s="81">
        <v>0</v>
      </c>
      <c r="BS90" s="81">
        <v>0</v>
      </c>
      <c r="BT90"/>
      <c r="BU90" s="80"/>
      <c r="BV90" s="80"/>
      <c r="BW90" s="80"/>
      <c r="BX90" s="80"/>
      <c r="BY90" s="80"/>
      <c r="BZ90" s="80"/>
      <c r="CA90" s="80"/>
      <c r="CB90" s="80"/>
      <c r="CC90" s="80"/>
    </row>
    <row r="91" spans="1:81">
      <c r="A91" s="80" t="s">
        <v>1952</v>
      </c>
      <c r="B91" s="80">
        <v>398</v>
      </c>
      <c r="C91" s="80">
        <v>7</v>
      </c>
      <c r="D91" s="80">
        <v>24</v>
      </c>
      <c r="E91" s="80">
        <v>2010</v>
      </c>
      <c r="F91" s="80" t="s">
        <v>86</v>
      </c>
      <c r="G91" s="80" t="s">
        <v>1945</v>
      </c>
      <c r="H91" s="80" t="s">
        <v>1946</v>
      </c>
      <c r="I91" s="177"/>
      <c r="J91" s="81">
        <v>12.792704713430265</v>
      </c>
      <c r="K91" s="81">
        <v>0.73677618203258533</v>
      </c>
      <c r="L91" s="81">
        <v>2.0408996760084861</v>
      </c>
      <c r="M91" s="81">
        <v>8.4216654226139838</v>
      </c>
      <c r="N91" s="81">
        <v>14.251198381915655</v>
      </c>
      <c r="O91" s="81">
        <v>10.528212350750211</v>
      </c>
      <c r="P91" s="81">
        <v>9.3404468782515178</v>
      </c>
      <c r="Q91" s="81">
        <v>0.57026525727005439</v>
      </c>
      <c r="R91" s="81">
        <v>0</v>
      </c>
      <c r="S91" s="81">
        <v>1.0126219265442962</v>
      </c>
      <c r="T91" s="82"/>
      <c r="U91" s="81">
        <v>1907921</v>
      </c>
      <c r="V91" s="81">
        <v>344</v>
      </c>
      <c r="W91" s="81">
        <v>40</v>
      </c>
      <c r="X91" s="81">
        <v>1792</v>
      </c>
      <c r="Y91" s="81">
        <v>2938</v>
      </c>
      <c r="Z91" s="81">
        <v>5347</v>
      </c>
      <c r="AA91" s="81">
        <v>1833</v>
      </c>
      <c r="AB91" s="81">
        <v>9373</v>
      </c>
      <c r="AC91" s="81">
        <v>0</v>
      </c>
      <c r="AD91" s="81">
        <v>1.0126219265442962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30.385999999999999</v>
      </c>
      <c r="BJ91" s="81">
        <v>0</v>
      </c>
      <c r="BK91" s="81">
        <v>0</v>
      </c>
      <c r="BL91" s="81">
        <v>0</v>
      </c>
      <c r="BM91" s="82"/>
      <c r="BN91" s="81">
        <v>0</v>
      </c>
      <c r="BO91" s="81">
        <v>0</v>
      </c>
      <c r="BP91" s="81">
        <v>3</v>
      </c>
      <c r="BQ91" s="81">
        <v>0</v>
      </c>
      <c r="BR91" s="81">
        <v>0</v>
      </c>
      <c r="BS91" s="81">
        <v>0</v>
      </c>
      <c r="BT91"/>
      <c r="BU91" s="80">
        <v>30.385999999999999</v>
      </c>
      <c r="BV91" s="80">
        <v>0</v>
      </c>
      <c r="BW91" s="80">
        <v>0</v>
      </c>
      <c r="BX91" s="80">
        <v>0</v>
      </c>
      <c r="BY91" s="80">
        <v>0</v>
      </c>
      <c r="BZ91" s="80">
        <v>0</v>
      </c>
      <c r="CA91" s="80">
        <v>0</v>
      </c>
      <c r="CB91" s="80">
        <v>0</v>
      </c>
      <c r="CC91" s="80">
        <v>0</v>
      </c>
    </row>
    <row r="92" spans="1:81">
      <c r="A92" s="80" t="s">
        <v>1953</v>
      </c>
      <c r="B92" s="80">
        <v>399</v>
      </c>
      <c r="C92" s="80">
        <v>8</v>
      </c>
      <c r="D92" s="80">
        <v>24</v>
      </c>
      <c r="E92" s="80">
        <v>2011</v>
      </c>
      <c r="F92" s="80" t="s">
        <v>87</v>
      </c>
      <c r="G92" s="80" t="s">
        <v>1945</v>
      </c>
      <c r="H92" s="80" t="s">
        <v>1946</v>
      </c>
      <c r="I92" s="177"/>
      <c r="J92" s="81">
        <v>18.32272088795062</v>
      </c>
      <c r="K92" s="81">
        <v>0.94648778380952614</v>
      </c>
      <c r="L92" s="81">
        <v>1.6127493808683337</v>
      </c>
      <c r="M92" s="81">
        <v>9.4883194801803743</v>
      </c>
      <c r="N92" s="81">
        <v>16.505956034668191</v>
      </c>
      <c r="O92" s="81">
        <v>10.429613582963288</v>
      </c>
      <c r="P92" s="81">
        <v>8.9517595876098408</v>
      </c>
      <c r="Q92" s="81">
        <v>0.64830728109335722</v>
      </c>
      <c r="R92" s="81">
        <v>0</v>
      </c>
      <c r="S92" s="81">
        <v>1.4829049614740004</v>
      </c>
      <c r="T92" s="82"/>
      <c r="U92" s="81">
        <v>2521807</v>
      </c>
      <c r="V92" s="81">
        <v>344</v>
      </c>
      <c r="W92" s="81">
        <v>40</v>
      </c>
      <c r="X92" s="81">
        <v>1792</v>
      </c>
      <c r="Y92" s="81">
        <v>2940</v>
      </c>
      <c r="Z92" s="81">
        <v>5412</v>
      </c>
      <c r="AA92" s="81">
        <v>1809</v>
      </c>
      <c r="AB92" s="81">
        <v>9238</v>
      </c>
      <c r="AC92" s="81">
        <v>0</v>
      </c>
      <c r="AD92" s="81">
        <v>1.4829049614740004</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29.556000000000001</v>
      </c>
      <c r="BJ92" s="81">
        <v>0</v>
      </c>
      <c r="BK92" s="81">
        <v>0</v>
      </c>
      <c r="BL92" s="81">
        <v>0</v>
      </c>
      <c r="BM92" s="82"/>
      <c r="BN92" s="81">
        <v>0</v>
      </c>
      <c r="BO92" s="81">
        <v>0</v>
      </c>
      <c r="BP92" s="81">
        <v>3</v>
      </c>
      <c r="BQ92" s="81">
        <v>0</v>
      </c>
      <c r="BR92" s="81">
        <v>0</v>
      </c>
      <c r="BS92" s="81">
        <v>0</v>
      </c>
      <c r="BT92"/>
      <c r="BU92" s="80">
        <v>29.556000000000001</v>
      </c>
      <c r="BV92" s="80">
        <v>0</v>
      </c>
      <c r="BW92" s="80">
        <v>0</v>
      </c>
      <c r="BX92" s="80">
        <v>0</v>
      </c>
      <c r="BY92" s="80">
        <v>0</v>
      </c>
      <c r="BZ92" s="80">
        <v>0</v>
      </c>
      <c r="CA92" s="80">
        <v>0</v>
      </c>
      <c r="CB92" s="80">
        <v>0</v>
      </c>
      <c r="CC92" s="80">
        <v>0</v>
      </c>
    </row>
    <row r="93" spans="1:81">
      <c r="A93" s="80" t="s">
        <v>1954</v>
      </c>
      <c r="B93" s="80">
        <v>400</v>
      </c>
      <c r="C93" s="80">
        <v>9</v>
      </c>
      <c r="D93" s="80">
        <v>24</v>
      </c>
      <c r="E93" s="80">
        <v>2012</v>
      </c>
      <c r="F93" s="80" t="s">
        <v>88</v>
      </c>
      <c r="G93" s="80" t="s">
        <v>1945</v>
      </c>
      <c r="H93" s="80" t="s">
        <v>1946</v>
      </c>
      <c r="I93" s="177"/>
      <c r="J93" s="81">
        <v>16.405464945327349</v>
      </c>
      <c r="K93" s="81">
        <v>0.88838911876763949</v>
      </c>
      <c r="L93" s="81">
        <v>1.5884891967127772</v>
      </c>
      <c r="M93" s="81">
        <v>9.4534374905650989</v>
      </c>
      <c r="N93" s="81">
        <v>16.372059094087223</v>
      </c>
      <c r="O93" s="81">
        <v>10.345628987460735</v>
      </c>
      <c r="P93" s="81">
        <v>8.9778086795605034</v>
      </c>
      <c r="Q93" s="81">
        <v>0.69590694117178853</v>
      </c>
      <c r="R93" s="81">
        <v>0</v>
      </c>
      <c r="S93" s="81">
        <v>1.3167576329195814</v>
      </c>
      <c r="T93" s="82"/>
      <c r="U93" s="81">
        <v>1990962</v>
      </c>
      <c r="V93" s="81">
        <v>344</v>
      </c>
      <c r="W93" s="81">
        <v>40</v>
      </c>
      <c r="X93" s="81">
        <v>1792</v>
      </c>
      <c r="Y93" s="81">
        <v>2925</v>
      </c>
      <c r="Z93" s="81">
        <v>5411</v>
      </c>
      <c r="AA93" s="81">
        <v>1804</v>
      </c>
      <c r="AB93" s="81">
        <v>9127</v>
      </c>
      <c r="AC93" s="81">
        <v>0</v>
      </c>
      <c r="AD93" s="81">
        <v>1.3167576329195814</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34.177</v>
      </c>
      <c r="BJ93" s="81">
        <v>0</v>
      </c>
      <c r="BK93" s="81">
        <v>0</v>
      </c>
      <c r="BL93" s="81">
        <v>0</v>
      </c>
      <c r="BM93" s="82"/>
      <c r="BN93" s="81">
        <v>0</v>
      </c>
      <c r="BO93" s="81">
        <v>0</v>
      </c>
      <c r="BP93" s="81">
        <v>3</v>
      </c>
      <c r="BQ93" s="81">
        <v>0</v>
      </c>
      <c r="BR93" s="81">
        <v>0</v>
      </c>
      <c r="BS93" s="81">
        <v>0</v>
      </c>
      <c r="BT93"/>
      <c r="BU93" s="80">
        <v>34.177</v>
      </c>
      <c r="BV93" s="80">
        <v>0</v>
      </c>
      <c r="BW93" s="80">
        <v>0</v>
      </c>
      <c r="BX93" s="80">
        <v>0</v>
      </c>
      <c r="BY93" s="80">
        <v>0</v>
      </c>
      <c r="BZ93" s="80">
        <v>0</v>
      </c>
      <c r="CA93" s="80">
        <v>0</v>
      </c>
      <c r="CB93" s="80">
        <v>0</v>
      </c>
      <c r="CC93" s="80">
        <v>0</v>
      </c>
    </row>
    <row r="94" spans="1:81">
      <c r="A94" s="80" t="s">
        <v>1955</v>
      </c>
      <c r="B94" s="80">
        <v>401</v>
      </c>
      <c r="C94" s="80">
        <v>10</v>
      </c>
      <c r="D94" s="80">
        <v>24</v>
      </c>
      <c r="E94" s="80">
        <v>2013</v>
      </c>
      <c r="F94" s="80" t="s">
        <v>89</v>
      </c>
      <c r="G94" s="80" t="s">
        <v>1945</v>
      </c>
      <c r="H94" s="80" t="s">
        <v>1946</v>
      </c>
      <c r="I94" s="177"/>
      <c r="J94" s="81">
        <v>16.749257276848258</v>
      </c>
      <c r="K94" s="81">
        <v>0.76628735193472175</v>
      </c>
      <c r="L94" s="81">
        <v>1.451104968835353</v>
      </c>
      <c r="M94" s="81">
        <v>9.0682341789320535</v>
      </c>
      <c r="N94" s="81">
        <v>17.240793313821587</v>
      </c>
      <c r="O94" s="81">
        <v>9.9364022264984317</v>
      </c>
      <c r="P94" s="81">
        <v>8.9466963690632966</v>
      </c>
      <c r="Q94" s="81">
        <v>0.69558709095244264</v>
      </c>
      <c r="R94" s="81">
        <v>0</v>
      </c>
      <c r="S94" s="81">
        <v>1.0201079541269964</v>
      </c>
      <c r="T94" s="82"/>
      <c r="U94" s="81">
        <v>1993243</v>
      </c>
      <c r="V94" s="81">
        <v>344</v>
      </c>
      <c r="W94" s="81">
        <v>40</v>
      </c>
      <c r="X94" s="81">
        <v>1792</v>
      </c>
      <c r="Y94" s="81">
        <v>2924</v>
      </c>
      <c r="Z94" s="81">
        <v>5429</v>
      </c>
      <c r="AA94" s="81">
        <v>1791</v>
      </c>
      <c r="AB94" s="81">
        <v>8992</v>
      </c>
      <c r="AC94" s="81">
        <v>0</v>
      </c>
      <c r="AD94" s="81">
        <v>1.0201079541269964</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17.047999999999998</v>
      </c>
      <c r="BJ94" s="81">
        <v>0</v>
      </c>
      <c r="BK94" s="81">
        <v>0</v>
      </c>
      <c r="BL94" s="81">
        <v>0</v>
      </c>
      <c r="BM94" s="82"/>
      <c r="BN94" s="81">
        <v>0</v>
      </c>
      <c r="BO94" s="81">
        <v>0</v>
      </c>
      <c r="BP94" s="81">
        <v>2</v>
      </c>
      <c r="BQ94" s="81">
        <v>0</v>
      </c>
      <c r="BR94" s="81">
        <v>0</v>
      </c>
      <c r="BS94" s="81">
        <v>0</v>
      </c>
      <c r="BT94"/>
      <c r="BU94" s="80">
        <v>17.047999999999998</v>
      </c>
      <c r="BV94" s="80">
        <v>0</v>
      </c>
      <c r="BW94" s="80">
        <v>0</v>
      </c>
      <c r="BX94" s="80">
        <v>0</v>
      </c>
      <c r="BY94" s="80">
        <v>0</v>
      </c>
      <c r="BZ94" s="80">
        <v>0</v>
      </c>
      <c r="CA94" s="80">
        <v>0</v>
      </c>
      <c r="CB94" s="80">
        <v>0</v>
      </c>
      <c r="CC94" s="80">
        <v>0</v>
      </c>
    </row>
    <row r="95" spans="1:81">
      <c r="A95" s="80" t="s">
        <v>1956</v>
      </c>
      <c r="B95" s="80">
        <v>402</v>
      </c>
      <c r="C95" s="80">
        <v>11</v>
      </c>
      <c r="D95" s="80">
        <v>24</v>
      </c>
      <c r="E95" s="80">
        <v>2014</v>
      </c>
      <c r="F95" s="80" t="s">
        <v>90</v>
      </c>
      <c r="G95" s="80" t="s">
        <v>1945</v>
      </c>
      <c r="H95" s="80" t="s">
        <v>1946</v>
      </c>
      <c r="I95" s="177"/>
      <c r="J95" s="81">
        <v>13.659729283892686</v>
      </c>
      <c r="K95" s="81">
        <v>0.69970022306414559</v>
      </c>
      <c r="L95" s="81">
        <v>1.758909177338323</v>
      </c>
      <c r="M95" s="81">
        <v>7.8758284663086284</v>
      </c>
      <c r="N95" s="81">
        <v>15.058956983563338</v>
      </c>
      <c r="O95" s="81">
        <v>9.4291736481298649</v>
      </c>
      <c r="P95" s="81">
        <v>9.0384210011808488</v>
      </c>
      <c r="Q95" s="81">
        <v>0.65580611585240212</v>
      </c>
      <c r="R95" s="81">
        <v>0</v>
      </c>
      <c r="S95" s="81">
        <v>0.85811798859438504</v>
      </c>
      <c r="T95" s="82"/>
      <c r="U95" s="81">
        <v>1946384</v>
      </c>
      <c r="V95" s="81">
        <v>287</v>
      </c>
      <c r="W95" s="81">
        <v>40</v>
      </c>
      <c r="X95" s="81">
        <v>1547</v>
      </c>
      <c r="Y95" s="81">
        <v>2926</v>
      </c>
      <c r="Z95" s="81">
        <v>5426</v>
      </c>
      <c r="AA95" s="81">
        <v>1800</v>
      </c>
      <c r="AB95" s="81">
        <v>8836</v>
      </c>
      <c r="AC95" s="81">
        <v>0</v>
      </c>
      <c r="AD95" s="81">
        <v>0.85811798859438504</v>
      </c>
      <c r="AE95" s="82"/>
      <c r="AF95" s="81">
        <v>18649060.241039298</v>
      </c>
      <c r="AG95" s="81">
        <v>546961.13525107165</v>
      </c>
      <c r="AH95" s="81">
        <v>425421.47608984262</v>
      </c>
      <c r="AI95" s="81">
        <v>9191943.7414565124</v>
      </c>
      <c r="AJ95" s="81">
        <v>17426909.261168212</v>
      </c>
      <c r="AK95" s="81">
        <v>0</v>
      </c>
      <c r="AL95" s="81">
        <v>0</v>
      </c>
      <c r="AM95" s="81">
        <v>1213050.7617525472</v>
      </c>
      <c r="AN95" s="81">
        <v>0</v>
      </c>
      <c r="AO95" s="81">
        <v>0</v>
      </c>
      <c r="AP95" s="82"/>
      <c r="AQ95" s="81">
        <v>83</v>
      </c>
      <c r="AR95" s="81">
        <v>8</v>
      </c>
      <c r="AS95" s="81">
        <v>0</v>
      </c>
      <c r="AT95" s="81">
        <v>0</v>
      </c>
      <c r="AU95" s="81">
        <v>0</v>
      </c>
      <c r="AV95" s="81">
        <v>0</v>
      </c>
      <c r="AW95" s="81" t="s">
        <v>564</v>
      </c>
      <c r="AX95" s="82"/>
      <c r="AY95" s="81">
        <v>347.7</v>
      </c>
      <c r="AZ95" s="81">
        <v>293.3</v>
      </c>
      <c r="BA95" s="81">
        <v>0</v>
      </c>
      <c r="BB95" s="81">
        <v>0</v>
      </c>
      <c r="BC95" s="81">
        <v>0</v>
      </c>
      <c r="BD95" s="81">
        <v>0</v>
      </c>
      <c r="BE95" s="81" t="s">
        <v>564</v>
      </c>
      <c r="BF95" s="82"/>
      <c r="BG95" s="81">
        <v>0</v>
      </c>
      <c r="BH95" s="81">
        <v>0</v>
      </c>
      <c r="BI95" s="81">
        <v>33.337000000000003</v>
      </c>
      <c r="BJ95" s="81">
        <v>0</v>
      </c>
      <c r="BK95" s="81">
        <v>0</v>
      </c>
      <c r="BL95" s="81">
        <v>0</v>
      </c>
      <c r="BM95" s="82"/>
      <c r="BN95" s="81">
        <v>0</v>
      </c>
      <c r="BO95" s="81">
        <v>0</v>
      </c>
      <c r="BP95" s="81">
        <v>3</v>
      </c>
      <c r="BQ95" s="81">
        <v>0</v>
      </c>
      <c r="BR95" s="81">
        <v>0</v>
      </c>
      <c r="BS95" s="81">
        <v>0</v>
      </c>
      <c r="BT95"/>
      <c r="BU95" s="80">
        <v>33.337000000000003</v>
      </c>
      <c r="BV95" s="80">
        <v>0</v>
      </c>
      <c r="BW95" s="80">
        <v>0</v>
      </c>
      <c r="BX95" s="80">
        <v>0</v>
      </c>
      <c r="BY95" s="80">
        <v>0</v>
      </c>
      <c r="BZ95" s="80">
        <v>0</v>
      </c>
      <c r="CA95" s="80">
        <v>0</v>
      </c>
      <c r="CB95" s="80">
        <v>0</v>
      </c>
      <c r="CC95" s="80">
        <v>0</v>
      </c>
    </row>
    <row r="96" spans="1:81">
      <c r="A96" s="80" t="s">
        <v>1957</v>
      </c>
      <c r="B96" s="80">
        <v>403</v>
      </c>
      <c r="C96" s="80">
        <v>12</v>
      </c>
      <c r="D96" s="80">
        <v>24</v>
      </c>
      <c r="E96" s="80">
        <v>2015</v>
      </c>
      <c r="F96" s="80" t="s">
        <v>91</v>
      </c>
      <c r="G96" s="80" t="s">
        <v>1945</v>
      </c>
      <c r="H96" s="80" t="s">
        <v>1946</v>
      </c>
      <c r="I96" s="177"/>
      <c r="J96" s="81">
        <v>13.704376835031715</v>
      </c>
      <c r="K96" s="81">
        <v>0.70839040797822561</v>
      </c>
      <c r="L96" s="81">
        <v>1.7886990014212398</v>
      </c>
      <c r="M96" s="81">
        <v>8.0598900574150427</v>
      </c>
      <c r="N96" s="81">
        <v>13.50475531777189</v>
      </c>
      <c r="O96" s="81">
        <v>9.3202596384709793</v>
      </c>
      <c r="P96" s="81">
        <v>8.9852290319566119</v>
      </c>
      <c r="Q96" s="81">
        <v>0.63335538896393062</v>
      </c>
      <c r="R96" s="81">
        <v>0</v>
      </c>
      <c r="S96" s="81">
        <v>0.73302076242272274</v>
      </c>
      <c r="T96" s="82"/>
      <c r="U96" s="81">
        <v>1919241</v>
      </c>
      <c r="V96" s="81">
        <v>287</v>
      </c>
      <c r="W96" s="81">
        <v>40</v>
      </c>
      <c r="X96" s="81">
        <v>1547</v>
      </c>
      <c r="Y96" s="81">
        <v>2921</v>
      </c>
      <c r="Z96" s="81">
        <v>5415</v>
      </c>
      <c r="AA96" s="81">
        <v>1788</v>
      </c>
      <c r="AB96" s="81">
        <v>8717</v>
      </c>
      <c r="AC96" s="81">
        <v>0</v>
      </c>
      <c r="AD96" s="81">
        <v>0.73302076242272274</v>
      </c>
      <c r="AE96" s="82"/>
      <c r="AF96" s="81">
        <v>19103224.035279695</v>
      </c>
      <c r="AG96" s="81">
        <v>511214.52371028857</v>
      </c>
      <c r="AH96" s="81">
        <v>353534.96682888537</v>
      </c>
      <c r="AI96" s="81">
        <v>10369164.558160633</v>
      </c>
      <c r="AJ96" s="81">
        <v>16302037.380330926</v>
      </c>
      <c r="AK96" s="81">
        <v>0</v>
      </c>
      <c r="AL96" s="81">
        <v>0</v>
      </c>
      <c r="AM96" s="81">
        <v>1194628.2835602902</v>
      </c>
      <c r="AN96" s="81">
        <v>0</v>
      </c>
      <c r="AO96" s="81">
        <v>0</v>
      </c>
      <c r="AP96" s="82"/>
      <c r="AQ96" s="81">
        <v>93</v>
      </c>
      <c r="AR96" s="81">
        <v>10</v>
      </c>
      <c r="AS96" s="81">
        <v>0</v>
      </c>
      <c r="AT96" s="81">
        <v>0</v>
      </c>
      <c r="AU96" s="81">
        <v>0</v>
      </c>
      <c r="AV96" s="81">
        <v>0</v>
      </c>
      <c r="AW96" s="81" t="s">
        <v>564</v>
      </c>
      <c r="AX96" s="82"/>
      <c r="AY96" s="81">
        <v>403.4</v>
      </c>
      <c r="AZ96" s="81">
        <v>314.2</v>
      </c>
      <c r="BA96" s="81">
        <v>0</v>
      </c>
      <c r="BB96" s="81">
        <v>0</v>
      </c>
      <c r="BC96" s="81">
        <v>0</v>
      </c>
      <c r="BD96" s="81">
        <v>0</v>
      </c>
      <c r="BE96" s="81" t="s">
        <v>564</v>
      </c>
      <c r="BF96" s="82"/>
      <c r="BG96" s="81">
        <v>0</v>
      </c>
      <c r="BH96" s="81">
        <v>0</v>
      </c>
      <c r="BI96" s="81">
        <v>31.827999999999999</v>
      </c>
      <c r="BJ96" s="81">
        <v>0</v>
      </c>
      <c r="BK96" s="81">
        <v>0</v>
      </c>
      <c r="BL96" s="81">
        <v>0</v>
      </c>
      <c r="BM96" s="82"/>
      <c r="BN96" s="81">
        <v>0</v>
      </c>
      <c r="BO96" s="81">
        <v>0</v>
      </c>
      <c r="BP96" s="81">
        <v>3</v>
      </c>
      <c r="BQ96" s="81">
        <v>0</v>
      </c>
      <c r="BR96" s="81">
        <v>0</v>
      </c>
      <c r="BS96" s="81">
        <v>0</v>
      </c>
      <c r="BT96"/>
      <c r="BU96" s="80">
        <v>31.827999999999999</v>
      </c>
      <c r="BV96" s="80">
        <v>0</v>
      </c>
      <c r="BW96" s="80">
        <v>0</v>
      </c>
      <c r="BX96" s="80">
        <v>0</v>
      </c>
      <c r="BY96" s="80">
        <v>0</v>
      </c>
      <c r="BZ96" s="80">
        <v>0</v>
      </c>
      <c r="CA96" s="80">
        <v>0</v>
      </c>
      <c r="CB96" s="80">
        <v>0</v>
      </c>
      <c r="CC96" s="80">
        <v>0</v>
      </c>
    </row>
    <row r="97" spans="1:81">
      <c r="A97" s="80" t="s">
        <v>1958</v>
      </c>
      <c r="B97" s="80">
        <v>404</v>
      </c>
      <c r="C97" s="80">
        <v>13</v>
      </c>
      <c r="D97" s="80">
        <v>24</v>
      </c>
      <c r="E97" s="80">
        <v>2016</v>
      </c>
      <c r="F97" s="80" t="s">
        <v>92</v>
      </c>
      <c r="G97" s="80" t="s">
        <v>1945</v>
      </c>
      <c r="H97" s="80" t="s">
        <v>1946</v>
      </c>
      <c r="I97" s="177"/>
      <c r="J97" s="81">
        <v>14.510290831091188</v>
      </c>
      <c r="K97" s="81">
        <v>0.7074403760156982</v>
      </c>
      <c r="L97" s="81">
        <v>2.0882536531988114</v>
      </c>
      <c r="M97" s="81">
        <v>6.8620603506853053</v>
      </c>
      <c r="N97" s="81">
        <v>13.438725122680712</v>
      </c>
      <c r="O97" s="81">
        <v>9.1832754777387873</v>
      </c>
      <c r="P97" s="81">
        <v>9.0032117438145107</v>
      </c>
      <c r="Q97" s="81">
        <v>0.60623469504776006</v>
      </c>
      <c r="R97" s="81">
        <v>0</v>
      </c>
      <c r="S97" s="81">
        <v>1.0719841766825582</v>
      </c>
      <c r="T97" s="82"/>
      <c r="U97" s="81">
        <v>2159270</v>
      </c>
      <c r="V97" s="81">
        <v>287</v>
      </c>
      <c r="W97" s="81">
        <v>40</v>
      </c>
      <c r="X97" s="81">
        <v>1547</v>
      </c>
      <c r="Y97" s="81">
        <v>2922</v>
      </c>
      <c r="Z97" s="81">
        <v>5401</v>
      </c>
      <c r="AA97" s="81">
        <v>1853</v>
      </c>
      <c r="AB97" s="81">
        <v>8583</v>
      </c>
      <c r="AC97" s="81">
        <v>0</v>
      </c>
      <c r="AD97" s="81">
        <v>1.071984176682558</v>
      </c>
      <c r="AE97" s="82"/>
      <c r="AF97" s="81">
        <v>20223509.546841361</v>
      </c>
      <c r="AG97" s="81">
        <v>495061.743703663</v>
      </c>
      <c r="AH97" s="81">
        <v>314287.091765697</v>
      </c>
      <c r="AI97" s="81">
        <v>9616278.38508722</v>
      </c>
      <c r="AJ97" s="81">
        <v>14646329.8485617</v>
      </c>
      <c r="AK97" s="81">
        <v>0</v>
      </c>
      <c r="AL97" s="81">
        <v>0</v>
      </c>
      <c r="AM97" s="81">
        <v>1177177.9874963299</v>
      </c>
      <c r="AN97" s="81">
        <v>0</v>
      </c>
      <c r="AO97" s="81">
        <v>0</v>
      </c>
      <c r="AP97" s="82"/>
      <c r="AQ97" s="81">
        <v>99</v>
      </c>
      <c r="AR97" s="81">
        <v>11</v>
      </c>
      <c r="AS97" s="81">
        <v>0</v>
      </c>
      <c r="AT97" s="81">
        <v>0</v>
      </c>
      <c r="AU97" s="81">
        <v>0</v>
      </c>
      <c r="AV97" s="81">
        <v>0</v>
      </c>
      <c r="AW97" s="81" t="s">
        <v>564</v>
      </c>
      <c r="AX97" s="82"/>
      <c r="AY97" s="81">
        <v>437.4</v>
      </c>
      <c r="AZ97" s="81">
        <v>325</v>
      </c>
      <c r="BA97" s="81">
        <v>0</v>
      </c>
      <c r="BB97" s="81">
        <v>0</v>
      </c>
      <c r="BC97" s="81">
        <v>0</v>
      </c>
      <c r="BD97" s="81">
        <v>0</v>
      </c>
      <c r="BE97" s="81" t="s">
        <v>564</v>
      </c>
      <c r="BF97" s="82"/>
      <c r="BG97" s="81">
        <v>0</v>
      </c>
      <c r="BH97" s="81">
        <v>0</v>
      </c>
      <c r="BI97" s="81">
        <v>32.713000000000001</v>
      </c>
      <c r="BJ97" s="81">
        <v>0</v>
      </c>
      <c r="BK97" s="81">
        <v>0</v>
      </c>
      <c r="BL97" s="81">
        <v>0</v>
      </c>
      <c r="BM97" s="82"/>
      <c r="BN97" s="81">
        <v>0</v>
      </c>
      <c r="BO97" s="81">
        <v>0</v>
      </c>
      <c r="BP97" s="81">
        <v>3</v>
      </c>
      <c r="BQ97" s="81">
        <v>0</v>
      </c>
      <c r="BR97" s="81">
        <v>0</v>
      </c>
      <c r="BS97" s="81">
        <v>0</v>
      </c>
      <c r="BT97"/>
      <c r="BU97" s="80">
        <v>32.713000000000001</v>
      </c>
      <c r="BV97" s="80">
        <v>0</v>
      </c>
      <c r="BW97" s="80">
        <v>0</v>
      </c>
      <c r="BX97" s="80">
        <v>0</v>
      </c>
      <c r="BY97" s="80">
        <v>0</v>
      </c>
      <c r="BZ97" s="80">
        <v>0</v>
      </c>
      <c r="CA97" s="80">
        <v>0</v>
      </c>
      <c r="CB97" s="80">
        <v>0</v>
      </c>
      <c r="CC97" s="80">
        <v>0</v>
      </c>
    </row>
    <row r="98" spans="1:81">
      <c r="A98" s="80" t="s">
        <v>1959</v>
      </c>
      <c r="B98" s="80">
        <v>405</v>
      </c>
      <c r="C98" s="80">
        <v>14</v>
      </c>
      <c r="D98" s="80">
        <v>24</v>
      </c>
      <c r="E98" s="80">
        <v>2017</v>
      </c>
      <c r="F98" s="80" t="s">
        <v>71</v>
      </c>
      <c r="G98" s="80" t="s">
        <v>1945</v>
      </c>
      <c r="H98" s="80" t="s">
        <v>1946</v>
      </c>
      <c r="I98" s="177"/>
      <c r="J98" s="81">
        <v>13.106990962178241</v>
      </c>
      <c r="K98" s="81">
        <v>0.67990211858484184</v>
      </c>
      <c r="L98" s="81">
        <v>1.8547111189845067</v>
      </c>
      <c r="M98" s="81">
        <v>5.9259822070645622</v>
      </c>
      <c r="N98" s="81">
        <v>14.278981600046651</v>
      </c>
      <c r="O98" s="81">
        <v>8.9481264067473241</v>
      </c>
      <c r="P98" s="81">
        <v>8.8254810207082937</v>
      </c>
      <c r="Q98" s="81">
        <v>0.57393043644637376</v>
      </c>
      <c r="R98" s="81">
        <v>0</v>
      </c>
      <c r="S98" s="81">
        <v>1.1316533879664998</v>
      </c>
      <c r="T98" s="82"/>
      <c r="U98" s="81">
        <v>2249249</v>
      </c>
      <c r="V98" s="81">
        <v>287</v>
      </c>
      <c r="W98" s="81">
        <v>40</v>
      </c>
      <c r="X98" s="81">
        <v>1547</v>
      </c>
      <c r="Y98" s="81">
        <v>2933</v>
      </c>
      <c r="Z98" s="81">
        <v>5350</v>
      </c>
      <c r="AA98" s="81">
        <v>1828</v>
      </c>
      <c r="AB98" s="81">
        <v>8403</v>
      </c>
      <c r="AC98" s="81">
        <v>0</v>
      </c>
      <c r="AD98" s="81">
        <v>1.1316533879665001</v>
      </c>
      <c r="AE98" s="82"/>
      <c r="AF98" s="81">
        <v>18888018.684114441</v>
      </c>
      <c r="AG98" s="81">
        <v>485128.15569352987</v>
      </c>
      <c r="AH98" s="81">
        <v>374539.81923275988</v>
      </c>
      <c r="AI98" s="81">
        <v>8696161.9069444016</v>
      </c>
      <c r="AJ98" s="81">
        <v>16665672.320192801</v>
      </c>
      <c r="AK98" s="81">
        <v>0</v>
      </c>
      <c r="AL98" s="81">
        <v>0</v>
      </c>
      <c r="AM98" s="81">
        <v>1154293.910920131</v>
      </c>
      <c r="AN98" s="81">
        <v>0</v>
      </c>
      <c r="AO98" s="81">
        <v>0</v>
      </c>
      <c r="AP98" s="82"/>
      <c r="AQ98" s="81">
        <v>103</v>
      </c>
      <c r="AR98" s="81">
        <v>11</v>
      </c>
      <c r="AS98" s="81">
        <v>0</v>
      </c>
      <c r="AT98" s="81">
        <v>0</v>
      </c>
      <c r="AU98" s="81">
        <v>0</v>
      </c>
      <c r="AV98" s="81">
        <v>0</v>
      </c>
      <c r="AW98" s="81" t="s">
        <v>564</v>
      </c>
      <c r="AX98" s="82"/>
      <c r="AY98" s="81">
        <v>455.4</v>
      </c>
      <c r="AZ98" s="81">
        <v>325</v>
      </c>
      <c r="BA98" s="81">
        <v>0</v>
      </c>
      <c r="BB98" s="81">
        <v>0</v>
      </c>
      <c r="BC98" s="81">
        <v>0</v>
      </c>
      <c r="BD98" s="81">
        <v>0</v>
      </c>
      <c r="BE98" s="81" t="s">
        <v>564</v>
      </c>
      <c r="BF98" s="82"/>
      <c r="BG98" s="81">
        <v>0</v>
      </c>
      <c r="BH98" s="81">
        <v>0</v>
      </c>
      <c r="BI98" s="81">
        <v>34.136000000000003</v>
      </c>
      <c r="BJ98" s="81">
        <v>0</v>
      </c>
      <c r="BK98" s="81">
        <v>0</v>
      </c>
      <c r="BL98" s="81">
        <v>0</v>
      </c>
      <c r="BM98" s="82"/>
      <c r="BN98" s="81">
        <v>0</v>
      </c>
      <c r="BO98" s="81">
        <v>0</v>
      </c>
      <c r="BP98" s="81">
        <v>3</v>
      </c>
      <c r="BQ98" s="81">
        <v>0</v>
      </c>
      <c r="BR98" s="81">
        <v>0</v>
      </c>
      <c r="BS98" s="81">
        <v>0</v>
      </c>
      <c r="BT98"/>
      <c r="BU98" s="80">
        <v>34.136000000000003</v>
      </c>
      <c r="BV98" s="80">
        <v>0</v>
      </c>
      <c r="BW98" s="80">
        <v>0</v>
      </c>
      <c r="BX98" s="80">
        <v>0</v>
      </c>
      <c r="BY98" s="80">
        <v>0</v>
      </c>
      <c r="BZ98" s="80">
        <v>0</v>
      </c>
      <c r="CA98" s="80">
        <v>0</v>
      </c>
      <c r="CB98" s="80">
        <v>0</v>
      </c>
      <c r="CC98" s="80">
        <v>0</v>
      </c>
    </row>
    <row r="99" spans="1:81">
      <c r="A99" s="80" t="s">
        <v>1960</v>
      </c>
      <c r="B99" s="80">
        <v>406</v>
      </c>
      <c r="C99" s="80">
        <v>15</v>
      </c>
      <c r="D99" s="80">
        <v>24</v>
      </c>
      <c r="E99" s="80">
        <v>2018</v>
      </c>
      <c r="F99" s="80" t="s">
        <v>93</v>
      </c>
      <c r="G99" s="80" t="s">
        <v>1945</v>
      </c>
      <c r="H99" s="80" t="s">
        <v>1946</v>
      </c>
      <c r="I99" s="177"/>
      <c r="J99" s="81">
        <v>13.714642562043121</v>
      </c>
      <c r="K99" s="81">
        <v>0.64553920031443157</v>
      </c>
      <c r="L99" s="81">
        <v>1.7115088284803042</v>
      </c>
      <c r="M99" s="81">
        <v>5.9873605281006226</v>
      </c>
      <c r="N99" s="81">
        <v>12.867502455084841</v>
      </c>
      <c r="O99" s="81">
        <v>8.6651319964521853</v>
      </c>
      <c r="P99" s="81">
        <v>8.7232904323341636</v>
      </c>
      <c r="Q99" s="81">
        <v>0.52148705731682998</v>
      </c>
      <c r="R99" s="81">
        <v>0</v>
      </c>
      <c r="S99" s="81">
        <v>1.5114492222301699</v>
      </c>
      <c r="T99" s="82"/>
      <c r="U99" s="81">
        <v>2235965</v>
      </c>
      <c r="V99" s="81">
        <v>287</v>
      </c>
      <c r="W99" s="81">
        <v>40</v>
      </c>
      <c r="X99" s="81">
        <v>1547</v>
      </c>
      <c r="Y99" s="81">
        <v>2934</v>
      </c>
      <c r="Z99" s="81">
        <v>5280</v>
      </c>
      <c r="AA99" s="81">
        <v>1825</v>
      </c>
      <c r="AB99" s="81">
        <v>8228</v>
      </c>
      <c r="AC99" s="81">
        <v>0</v>
      </c>
      <c r="AD99" s="81">
        <v>1.5114492222301701</v>
      </c>
      <c r="AE99" s="82"/>
      <c r="AF99" s="81">
        <v>19632854.154499531</v>
      </c>
      <c r="AG99" s="81">
        <v>431163.04707134498</v>
      </c>
      <c r="AH99" s="81">
        <v>355397.02550501941</v>
      </c>
      <c r="AI99" s="81">
        <v>8603158.3890878186</v>
      </c>
      <c r="AJ99" s="81">
        <v>15663144.83088447</v>
      </c>
      <c r="AK99" s="81">
        <v>0</v>
      </c>
      <c r="AL99" s="81">
        <v>0</v>
      </c>
      <c r="AM99" s="81">
        <v>1132593.3389354469</v>
      </c>
      <c r="AN99" s="81">
        <v>0</v>
      </c>
      <c r="AO99" s="81">
        <v>0</v>
      </c>
      <c r="AP99" s="82"/>
      <c r="AQ99" s="81">
        <v>112</v>
      </c>
      <c r="AR99" s="81">
        <v>12</v>
      </c>
      <c r="AS99" s="81">
        <v>0</v>
      </c>
      <c r="AT99" s="81">
        <v>0</v>
      </c>
      <c r="AU99" s="81">
        <v>0</v>
      </c>
      <c r="AV99" s="81">
        <v>0</v>
      </c>
      <c r="AW99" s="81" t="s">
        <v>564</v>
      </c>
      <c r="AX99" s="82"/>
      <c r="AY99" s="81">
        <v>495.3</v>
      </c>
      <c r="AZ99" s="81">
        <v>365</v>
      </c>
      <c r="BA99" s="81">
        <v>0</v>
      </c>
      <c r="BB99" s="81">
        <v>0</v>
      </c>
      <c r="BC99" s="81">
        <v>0</v>
      </c>
      <c r="BD99" s="81">
        <v>0</v>
      </c>
      <c r="BE99" s="81" t="s">
        <v>564</v>
      </c>
      <c r="BF99" s="82"/>
      <c r="BG99" s="81">
        <v>0</v>
      </c>
      <c r="BH99" s="81">
        <v>0</v>
      </c>
      <c r="BI99" s="81">
        <v>33.36</v>
      </c>
      <c r="BJ99" s="81">
        <v>0</v>
      </c>
      <c r="BK99" s="81">
        <v>0</v>
      </c>
      <c r="BL99" s="81">
        <v>0</v>
      </c>
      <c r="BM99" s="82"/>
      <c r="BN99" s="81">
        <v>0</v>
      </c>
      <c r="BO99" s="81">
        <v>0</v>
      </c>
      <c r="BP99" s="81">
        <v>3</v>
      </c>
      <c r="BQ99" s="81">
        <v>0</v>
      </c>
      <c r="BR99" s="81">
        <v>0</v>
      </c>
      <c r="BS99" s="81">
        <v>0</v>
      </c>
      <c r="BT99"/>
      <c r="BU99" s="80">
        <v>33.36</v>
      </c>
      <c r="BV99" s="80">
        <v>0</v>
      </c>
      <c r="BW99" s="80">
        <v>0</v>
      </c>
      <c r="BX99" s="80">
        <v>0</v>
      </c>
      <c r="BY99" s="80">
        <v>0</v>
      </c>
      <c r="BZ99" s="80">
        <v>0</v>
      </c>
      <c r="CA99" s="80">
        <v>0</v>
      </c>
      <c r="CB99" s="80">
        <v>0</v>
      </c>
      <c r="CC99" s="80">
        <v>0</v>
      </c>
    </row>
    <row r="100" spans="1:81">
      <c r="A100" s="80" t="s">
        <v>1961</v>
      </c>
      <c r="B100" s="80">
        <v>407</v>
      </c>
      <c r="C100" s="80">
        <v>16</v>
      </c>
      <c r="D100" s="80">
        <v>24</v>
      </c>
      <c r="E100" s="80">
        <v>2019</v>
      </c>
      <c r="F100" s="80" t="s">
        <v>73</v>
      </c>
      <c r="G100" s="80" t="s">
        <v>1945</v>
      </c>
      <c r="H100" s="80" t="s">
        <v>1946</v>
      </c>
      <c r="I100" s="177"/>
      <c r="J100" s="81">
        <v>12.393153197948161</v>
      </c>
      <c r="K100" s="81">
        <v>0.59700624493076393</v>
      </c>
      <c r="L100" s="81">
        <v>1.7288670737785872</v>
      </c>
      <c r="M100" s="81">
        <v>5.8712943942668563</v>
      </c>
      <c r="N100" s="81">
        <v>12.180761167321323</v>
      </c>
      <c r="O100" s="81">
        <v>8.2866328784318242</v>
      </c>
      <c r="P100" s="81">
        <v>8.278583233449222</v>
      </c>
      <c r="Q100" s="81">
        <v>0.49410228089577873</v>
      </c>
      <c r="R100" s="81">
        <v>0</v>
      </c>
      <c r="S100" s="81">
        <v>1.1034781439652535</v>
      </c>
      <c r="T100" s="82"/>
      <c r="U100" s="81">
        <v>2312738</v>
      </c>
      <c r="V100" s="81">
        <v>287</v>
      </c>
      <c r="W100" s="81">
        <v>40</v>
      </c>
      <c r="X100" s="81">
        <v>1547</v>
      </c>
      <c r="Y100" s="81">
        <v>2890</v>
      </c>
      <c r="Z100" s="81">
        <v>5188</v>
      </c>
      <c r="AA100" s="81">
        <v>1719</v>
      </c>
      <c r="AB100" s="81">
        <v>8007</v>
      </c>
      <c r="AC100" s="81">
        <v>0</v>
      </c>
      <c r="AD100" s="81">
        <v>1.103478143965253</v>
      </c>
      <c r="AE100" s="82"/>
      <c r="AF100" s="81">
        <v>17882919.70106018</v>
      </c>
      <c r="AG100" s="81">
        <v>417117.52149384317</v>
      </c>
      <c r="AH100" s="81">
        <v>377615.08488715638</v>
      </c>
      <c r="AI100" s="81">
        <v>8697863.6022097357</v>
      </c>
      <c r="AJ100" s="81">
        <v>14982553.869976297</v>
      </c>
      <c r="AK100" s="81">
        <v>0</v>
      </c>
      <c r="AL100" s="81">
        <v>0</v>
      </c>
      <c r="AM100" s="81">
        <v>1090493.1233362721</v>
      </c>
      <c r="AN100" s="81">
        <v>0</v>
      </c>
      <c r="AO100" s="81">
        <v>0</v>
      </c>
      <c r="AP100" s="82"/>
      <c r="AQ100" s="81">
        <v>117</v>
      </c>
      <c r="AR100" s="81">
        <v>13</v>
      </c>
      <c r="AS100" s="81">
        <v>0</v>
      </c>
      <c r="AT100" s="81">
        <v>0</v>
      </c>
      <c r="AU100" s="81">
        <v>0</v>
      </c>
      <c r="AV100" s="81">
        <v>0</v>
      </c>
      <c r="AW100" s="81" t="s">
        <v>564</v>
      </c>
      <c r="AX100" s="82"/>
      <c r="AY100" s="81">
        <v>528.29999999999995</v>
      </c>
      <c r="AZ100" s="81">
        <v>414.9</v>
      </c>
      <c r="BA100" s="81">
        <v>0</v>
      </c>
      <c r="BB100" s="81">
        <v>0</v>
      </c>
      <c r="BC100" s="81">
        <v>0</v>
      </c>
      <c r="BD100" s="81">
        <v>0</v>
      </c>
      <c r="BE100" s="81" t="s">
        <v>564</v>
      </c>
      <c r="BF100" s="82"/>
      <c r="BG100" s="81">
        <v>0</v>
      </c>
      <c r="BH100" s="81">
        <v>0</v>
      </c>
      <c r="BI100" s="81">
        <v>16.346</v>
      </c>
      <c r="BJ100" s="81">
        <v>0</v>
      </c>
      <c r="BK100" s="81">
        <v>16.538</v>
      </c>
      <c r="BL100" s="81">
        <v>0</v>
      </c>
      <c r="BM100" s="82"/>
      <c r="BN100" s="81">
        <v>0</v>
      </c>
      <c r="BO100" s="81">
        <v>0</v>
      </c>
      <c r="BP100" s="81">
        <v>2</v>
      </c>
      <c r="BQ100" s="81">
        <v>0</v>
      </c>
      <c r="BR100" s="81">
        <v>1</v>
      </c>
      <c r="BS100" s="81">
        <v>0</v>
      </c>
      <c r="BT100"/>
      <c r="BU100" s="80">
        <v>32.884</v>
      </c>
      <c r="BV100" s="80">
        <v>0</v>
      </c>
      <c r="BW100" s="80">
        <v>0</v>
      </c>
      <c r="BX100" s="80">
        <v>0</v>
      </c>
      <c r="BY100" s="80">
        <v>0</v>
      </c>
      <c r="BZ100" s="80">
        <v>0</v>
      </c>
      <c r="CA100" s="80">
        <v>0</v>
      </c>
      <c r="CB100" s="80">
        <v>0</v>
      </c>
      <c r="CC100" s="80">
        <v>0</v>
      </c>
    </row>
    <row r="101" spans="1:81">
      <c r="A101" s="80" t="s">
        <v>1962</v>
      </c>
      <c r="B101" s="80">
        <v>408</v>
      </c>
      <c r="C101" s="80">
        <v>17</v>
      </c>
      <c r="D101" s="80">
        <v>24</v>
      </c>
      <c r="E101" s="80">
        <v>2020</v>
      </c>
      <c r="F101" s="80" t="s">
        <v>218</v>
      </c>
      <c r="G101" s="80" t="s">
        <v>1945</v>
      </c>
      <c r="H101" s="80" t="s">
        <v>1946</v>
      </c>
      <c r="I101" s="177"/>
      <c r="J101" s="81">
        <v>10.73168338654688</v>
      </c>
      <c r="K101" s="81">
        <v>0.58587393293883538</v>
      </c>
      <c r="L101" s="81">
        <v>0.58142937775081338</v>
      </c>
      <c r="M101" s="81">
        <v>5.704491092116581</v>
      </c>
      <c r="N101" s="81">
        <v>11.213800179484824</v>
      </c>
      <c r="O101" s="81">
        <v>7.2210788239574875</v>
      </c>
      <c r="P101" s="81">
        <v>7.8368120961913741</v>
      </c>
      <c r="Q101" s="81">
        <v>0.46079718177292778</v>
      </c>
      <c r="R101" s="81">
        <v>0</v>
      </c>
      <c r="S101" s="81">
        <v>1.302373448684534</v>
      </c>
      <c r="T101" s="82"/>
      <c r="U101" s="81">
        <v>2069336</v>
      </c>
      <c r="V101" s="81">
        <v>249</v>
      </c>
      <c r="W101" s="81">
        <v>17</v>
      </c>
      <c r="X101" s="81">
        <v>1529</v>
      </c>
      <c r="Y101" s="81">
        <v>2860</v>
      </c>
      <c r="Z101" s="81">
        <v>5160</v>
      </c>
      <c r="AA101" s="81">
        <v>1768</v>
      </c>
      <c r="AB101" s="81">
        <v>7815</v>
      </c>
      <c r="AC101" s="81">
        <v>0</v>
      </c>
      <c r="AD101" s="81">
        <v>1.302373448684534</v>
      </c>
      <c r="AE101" s="82"/>
      <c r="AF101" s="81">
        <v>16772246.18541961</v>
      </c>
      <c r="AG101" s="81">
        <v>396984.97903989325</v>
      </c>
      <c r="AH101" s="81">
        <v>143820.5402766394</v>
      </c>
      <c r="AI101" s="81">
        <v>8987831.1647447217</v>
      </c>
      <c r="AJ101" s="81">
        <v>15132038.511543097</v>
      </c>
      <c r="AK101" s="81"/>
      <c r="AL101" s="81"/>
      <c r="AM101" s="81">
        <v>1019944.3264609436</v>
      </c>
      <c r="AN101" s="81"/>
      <c r="AO101" s="81"/>
      <c r="AP101" s="82"/>
      <c r="AQ101" s="81">
        <v>120</v>
      </c>
      <c r="AR101" s="81">
        <v>14</v>
      </c>
      <c r="AS101" s="81">
        <v>0</v>
      </c>
      <c r="AT101" s="81">
        <v>0</v>
      </c>
      <c r="AU101" s="81">
        <v>0</v>
      </c>
      <c r="AV101" s="81">
        <v>0</v>
      </c>
      <c r="AW101" s="81">
        <v>0</v>
      </c>
      <c r="AX101" s="82"/>
      <c r="AY101" s="81">
        <v>549.99999999999989</v>
      </c>
      <c r="AZ101" s="81">
        <v>434.9</v>
      </c>
      <c r="BA101" s="81">
        <v>0</v>
      </c>
      <c r="BB101" s="81">
        <v>0</v>
      </c>
      <c r="BC101" s="81">
        <v>0</v>
      </c>
      <c r="BD101" s="81">
        <v>0</v>
      </c>
      <c r="BE101" s="81">
        <v>0</v>
      </c>
      <c r="BF101" s="82"/>
      <c r="BG101" s="81">
        <v>0</v>
      </c>
      <c r="BH101" s="81">
        <v>0</v>
      </c>
      <c r="BI101" s="81">
        <v>33.110999999999997</v>
      </c>
      <c r="BJ101" s="81">
        <v>0</v>
      </c>
      <c r="BK101" s="81">
        <v>0</v>
      </c>
      <c r="BL101" s="81">
        <v>0</v>
      </c>
      <c r="BM101" s="82"/>
      <c r="BN101" s="81">
        <v>0</v>
      </c>
      <c r="BO101" s="81">
        <v>0</v>
      </c>
      <c r="BP101" s="81">
        <v>3</v>
      </c>
      <c r="BQ101" s="81">
        <v>0</v>
      </c>
      <c r="BR101" s="81">
        <v>0</v>
      </c>
      <c r="BS101" s="81">
        <v>0</v>
      </c>
      <c r="BT101"/>
      <c r="BU101" s="80">
        <v>33.110999999999997</v>
      </c>
      <c r="BV101" s="80">
        <v>0</v>
      </c>
      <c r="BW101" s="80">
        <v>0</v>
      </c>
      <c r="BX101" s="80">
        <v>0</v>
      </c>
      <c r="BY101" s="80">
        <v>0</v>
      </c>
      <c r="BZ101" s="80">
        <v>0</v>
      </c>
      <c r="CA101" s="80">
        <v>0</v>
      </c>
      <c r="CB101" s="80">
        <v>0</v>
      </c>
      <c r="CC101" s="80">
        <v>0</v>
      </c>
    </row>
    <row r="102" spans="1:81">
      <c r="A102" s="80" t="s">
        <v>1963</v>
      </c>
      <c r="B102" s="80">
        <v>408</v>
      </c>
      <c r="C102" s="80">
        <v>18</v>
      </c>
      <c r="D102" s="80">
        <v>24</v>
      </c>
      <c r="E102" s="80">
        <v>2021</v>
      </c>
      <c r="F102" s="80" t="s">
        <v>75</v>
      </c>
      <c r="G102" s="174" t="s">
        <v>1945</v>
      </c>
      <c r="H102" s="80" t="s">
        <v>1946</v>
      </c>
      <c r="I102" s="177"/>
      <c r="J102" s="81">
        <v>10.022654132693823</v>
      </c>
      <c r="K102" s="81">
        <v>0.61010541247741834</v>
      </c>
      <c r="L102" s="81">
        <v>0.5051809502500213</v>
      </c>
      <c r="M102" s="81">
        <v>5.9623899942746688</v>
      </c>
      <c r="N102" s="81">
        <v>11.104160049086518</v>
      </c>
      <c r="O102" s="81">
        <v>6.9313535036630576</v>
      </c>
      <c r="P102" s="81">
        <v>7.9678967213514182</v>
      </c>
      <c r="Q102" s="81">
        <v>0.4545123077838375</v>
      </c>
      <c r="R102" s="81">
        <v>0</v>
      </c>
      <c r="S102" s="81">
        <v>1.272731842508988</v>
      </c>
      <c r="T102" s="82"/>
      <c r="U102" s="81">
        <v>2094864</v>
      </c>
      <c r="V102" s="81">
        <v>249</v>
      </c>
      <c r="W102" s="81">
        <v>17</v>
      </c>
      <c r="X102" s="81">
        <v>1529</v>
      </c>
      <c r="Y102" s="81">
        <v>2804</v>
      </c>
      <c r="Z102" s="81">
        <v>5100</v>
      </c>
      <c r="AA102" s="81">
        <v>1753</v>
      </c>
      <c r="AB102" s="81">
        <v>7617</v>
      </c>
      <c r="AC102" s="81">
        <v>0</v>
      </c>
      <c r="AD102" s="81">
        <v>1.272731842508988</v>
      </c>
      <c r="AE102" s="82"/>
      <c r="AF102" s="81">
        <v>15096837.403084295</v>
      </c>
      <c r="AG102" s="81">
        <v>402742.07644523191</v>
      </c>
      <c r="AH102" s="81">
        <v>112987.33846362398</v>
      </c>
      <c r="AI102" s="81">
        <v>9231689.9351583999</v>
      </c>
      <c r="AJ102" s="81">
        <v>14319797.577590894</v>
      </c>
      <c r="AK102" s="81">
        <v>0</v>
      </c>
      <c r="AL102" s="81">
        <v>0</v>
      </c>
      <c r="AM102" s="81">
        <v>999837.03343203489</v>
      </c>
      <c r="AN102" s="81">
        <v>0</v>
      </c>
      <c r="AO102" s="81">
        <v>0</v>
      </c>
      <c r="AP102" s="82"/>
      <c r="AQ102" s="81">
        <v>125</v>
      </c>
      <c r="AR102" s="81">
        <v>14</v>
      </c>
      <c r="AS102" s="81">
        <v>0</v>
      </c>
      <c r="AT102" s="81">
        <v>0</v>
      </c>
      <c r="AU102" s="81">
        <v>0</v>
      </c>
      <c r="AV102" s="81">
        <v>0</v>
      </c>
      <c r="AW102" s="81"/>
      <c r="AX102" s="82"/>
      <c r="AY102" s="81">
        <v>579.99999999999989</v>
      </c>
      <c r="AZ102" s="81">
        <v>434.9</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1964</v>
      </c>
      <c r="B103" s="80">
        <v>408</v>
      </c>
      <c r="C103" s="80">
        <v>19</v>
      </c>
      <c r="D103" s="80">
        <v>24</v>
      </c>
      <c r="E103" s="80">
        <v>2022</v>
      </c>
      <c r="F103" s="80" t="s">
        <v>568</v>
      </c>
      <c r="G103" s="174" t="s">
        <v>1945</v>
      </c>
      <c r="H103" s="80" t="s">
        <v>1946</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130</v>
      </c>
      <c r="AR103" s="81">
        <v>14</v>
      </c>
      <c r="AS103" s="81">
        <v>0</v>
      </c>
      <c r="AT103" s="81">
        <v>0</v>
      </c>
      <c r="AU103" s="81">
        <v>0</v>
      </c>
      <c r="AV103" s="81">
        <v>0</v>
      </c>
      <c r="AW103" s="81"/>
      <c r="AX103" s="82"/>
      <c r="AY103" s="81">
        <v>609.49999999999989</v>
      </c>
      <c r="AZ103" s="81">
        <v>434.90000000000003</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1965</v>
      </c>
      <c r="B104" s="80">
        <v>324</v>
      </c>
      <c r="C104" s="80">
        <v>1</v>
      </c>
      <c r="D104" s="80">
        <v>20</v>
      </c>
      <c r="E104" s="80">
        <v>1990</v>
      </c>
      <c r="F104" s="80" t="s">
        <v>562</v>
      </c>
      <c r="G104" s="80" t="s">
        <v>1966</v>
      </c>
      <c r="H104" s="80" t="s">
        <v>1967</v>
      </c>
      <c r="I104" s="177"/>
      <c r="J104" s="81">
        <v>16.37650050648616</v>
      </c>
      <c r="K104" s="81">
        <v>3.9861070832510688</v>
      </c>
      <c r="L104" s="81">
        <v>0.22686553513473287</v>
      </c>
      <c r="M104" s="81">
        <v>6.1356853582494493</v>
      </c>
      <c r="N104" s="81">
        <v>11.221154549202726</v>
      </c>
      <c r="O104" s="81">
        <v>9.0126297316650561</v>
      </c>
      <c r="P104" s="81">
        <v>16.403698628281301</v>
      </c>
      <c r="Q104" s="81">
        <v>0.74633837208679166</v>
      </c>
      <c r="R104" s="81">
        <v>0</v>
      </c>
      <c r="S104" s="81">
        <v>0.73881314342947435</v>
      </c>
      <c r="T104" s="82"/>
      <c r="U104" s="81">
        <v>1369439</v>
      </c>
      <c r="V104" s="81">
        <v>1070</v>
      </c>
      <c r="W104" s="81">
        <v>3</v>
      </c>
      <c r="X104" s="81">
        <v>2159</v>
      </c>
      <c r="Y104" s="81">
        <v>3236</v>
      </c>
      <c r="Z104" s="81">
        <v>3707</v>
      </c>
      <c r="AA104" s="81">
        <v>3983</v>
      </c>
      <c r="AB104" s="81">
        <v>12118</v>
      </c>
      <c r="AC104" s="81">
        <v>0</v>
      </c>
      <c r="AD104" s="81">
        <v>0.73881314342947435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1968</v>
      </c>
      <c r="B105" s="80">
        <v>325</v>
      </c>
      <c r="C105" s="80">
        <v>2</v>
      </c>
      <c r="D105" s="80">
        <v>20</v>
      </c>
      <c r="E105" s="80">
        <v>2005</v>
      </c>
      <c r="F105" s="80" t="s">
        <v>565</v>
      </c>
      <c r="G105" s="80" t="s">
        <v>1966</v>
      </c>
      <c r="H105" s="80" t="s">
        <v>1967</v>
      </c>
      <c r="I105" s="177"/>
      <c r="J105" s="81">
        <v>8.0902094578185135</v>
      </c>
      <c r="K105" s="81">
        <v>2.7631347277971616</v>
      </c>
      <c r="L105" s="81">
        <v>1.513786759870331</v>
      </c>
      <c r="M105" s="81">
        <v>9.1862360477598575</v>
      </c>
      <c r="N105" s="81">
        <v>13.405983098480176</v>
      </c>
      <c r="O105" s="81">
        <v>11.923119192702353</v>
      </c>
      <c r="P105" s="81">
        <v>18.651312951298923</v>
      </c>
      <c r="Q105" s="81">
        <v>0.64435119924692574</v>
      </c>
      <c r="R105" s="81">
        <v>0</v>
      </c>
      <c r="S105" s="81">
        <v>0.80593962439232569</v>
      </c>
      <c r="T105" s="82"/>
      <c r="U105" s="81">
        <v>706733</v>
      </c>
      <c r="V105" s="81">
        <v>1005</v>
      </c>
      <c r="W105" s="81">
        <v>21</v>
      </c>
      <c r="X105" s="81">
        <v>1714</v>
      </c>
      <c r="Y105" s="81">
        <v>3306</v>
      </c>
      <c r="Z105" s="81">
        <v>5675</v>
      </c>
      <c r="AA105" s="81">
        <v>3709</v>
      </c>
      <c r="AB105" s="81">
        <v>10937</v>
      </c>
      <c r="AC105" s="81">
        <v>0</v>
      </c>
      <c r="AD105" s="81">
        <v>0.80593962439232569</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1969</v>
      </c>
      <c r="B106" s="80">
        <v>326</v>
      </c>
      <c r="C106" s="80">
        <v>3</v>
      </c>
      <c r="D106" s="80">
        <v>20</v>
      </c>
      <c r="E106" s="80">
        <v>2006</v>
      </c>
      <c r="F106" s="80" t="s">
        <v>566</v>
      </c>
      <c r="G106" s="80" t="s">
        <v>1966</v>
      </c>
      <c r="H106" s="80" t="s">
        <v>1967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1970</v>
      </c>
      <c r="B107" s="80">
        <v>327</v>
      </c>
      <c r="C107" s="80">
        <v>4</v>
      </c>
      <c r="D107" s="80">
        <v>20</v>
      </c>
      <c r="E107" s="80">
        <v>2007</v>
      </c>
      <c r="F107" s="80" t="s">
        <v>567</v>
      </c>
      <c r="G107" s="80" t="s">
        <v>1966</v>
      </c>
      <c r="H107" s="80" t="s">
        <v>1967</v>
      </c>
      <c r="I107" s="177"/>
      <c r="J107" s="81">
        <v>7.3326109129208916</v>
      </c>
      <c r="K107" s="81">
        <v>2.5572057279083631</v>
      </c>
      <c r="L107" s="81">
        <v>0.17845378291605435</v>
      </c>
      <c r="M107" s="81">
        <v>9.7757937603437188</v>
      </c>
      <c r="N107" s="81">
        <v>13.975229807463839</v>
      </c>
      <c r="O107" s="81">
        <v>11.513945841714522</v>
      </c>
      <c r="P107" s="81">
        <v>18.306807556240205</v>
      </c>
      <c r="Q107" s="81">
        <v>0.65464022796585442</v>
      </c>
      <c r="R107" s="81">
        <v>0</v>
      </c>
      <c r="S107" s="81">
        <v>0.74595543349633309</v>
      </c>
      <c r="T107" s="82"/>
      <c r="U107" s="81">
        <v>786905</v>
      </c>
      <c r="V107" s="81">
        <v>917</v>
      </c>
      <c r="W107" s="81">
        <v>3</v>
      </c>
      <c r="X107" s="81">
        <v>2190</v>
      </c>
      <c r="Y107" s="81">
        <v>3257</v>
      </c>
      <c r="Z107" s="81">
        <v>5697</v>
      </c>
      <c r="AA107" s="81">
        <v>3585</v>
      </c>
      <c r="AB107" s="81">
        <v>10524</v>
      </c>
      <c r="AC107" s="81">
        <v>0</v>
      </c>
      <c r="AD107" s="81">
        <v>0.74595543349633309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1971</v>
      </c>
      <c r="B108" s="80">
        <v>328</v>
      </c>
      <c r="C108" s="80">
        <v>5</v>
      </c>
      <c r="D108" s="80">
        <v>20</v>
      </c>
      <c r="E108" s="80">
        <v>2008</v>
      </c>
      <c r="F108" s="80" t="s">
        <v>84</v>
      </c>
      <c r="G108" s="80" t="s">
        <v>1966</v>
      </c>
      <c r="H108" s="80" t="s">
        <v>1967</v>
      </c>
      <c r="I108" s="177"/>
      <c r="J108" s="81">
        <v>6.2640872181471963</v>
      </c>
      <c r="K108" s="81">
        <v>1.9030256129583047</v>
      </c>
      <c r="L108" s="81">
        <v>0.15441630535003339</v>
      </c>
      <c r="M108" s="81">
        <v>10.358058580978286</v>
      </c>
      <c r="N108" s="81">
        <v>14.305278742141217</v>
      </c>
      <c r="O108" s="81">
        <v>11.109861783473983</v>
      </c>
      <c r="P108" s="81">
        <v>18.107420376373661</v>
      </c>
      <c r="Q108" s="81">
        <v>0.63028723032349732</v>
      </c>
      <c r="R108" s="81">
        <v>0</v>
      </c>
      <c r="S108" s="81">
        <v>0.77258242663678833</v>
      </c>
      <c r="T108" s="82"/>
      <c r="U108" s="81">
        <v>729830</v>
      </c>
      <c r="V108" s="81">
        <v>917</v>
      </c>
      <c r="W108" s="81">
        <v>3</v>
      </c>
      <c r="X108" s="81">
        <v>2190</v>
      </c>
      <c r="Y108" s="81">
        <v>3225</v>
      </c>
      <c r="Z108" s="81">
        <v>5690</v>
      </c>
      <c r="AA108" s="81">
        <v>3550</v>
      </c>
      <c r="AB108" s="81">
        <v>10299</v>
      </c>
      <c r="AC108" s="81">
        <v>0</v>
      </c>
      <c r="AD108" s="81">
        <v>0.77258242663678833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1972</v>
      </c>
      <c r="B109" s="80">
        <v>329</v>
      </c>
      <c r="C109" s="80">
        <v>6</v>
      </c>
      <c r="D109" s="80">
        <v>20</v>
      </c>
      <c r="E109" s="80">
        <v>2009</v>
      </c>
      <c r="F109" s="80" t="s">
        <v>85</v>
      </c>
      <c r="G109" s="80" t="s">
        <v>1966</v>
      </c>
      <c r="H109" s="80" t="s">
        <v>1967</v>
      </c>
      <c r="I109" s="177"/>
      <c r="J109" s="81">
        <v>5.6517635113291131</v>
      </c>
      <c r="K109" s="81">
        <v>1.8397431281743242</v>
      </c>
      <c r="L109" s="81">
        <v>0.42659368826098398</v>
      </c>
      <c r="M109" s="81">
        <v>10.44292716147544</v>
      </c>
      <c r="N109" s="81">
        <v>13.120278313078474</v>
      </c>
      <c r="O109" s="81">
        <v>11.178490555022538</v>
      </c>
      <c r="P109" s="81">
        <v>17.116333946015562</v>
      </c>
      <c r="Q109" s="81">
        <v>0.58951157695511058</v>
      </c>
      <c r="R109" s="81">
        <v>0</v>
      </c>
      <c r="S109" s="81">
        <v>0.72034122170162584</v>
      </c>
      <c r="T109" s="82"/>
      <c r="U109" s="81">
        <v>571967</v>
      </c>
      <c r="V109" s="81">
        <v>869</v>
      </c>
      <c r="W109" s="81">
        <v>11</v>
      </c>
      <c r="X109" s="81">
        <v>2263</v>
      </c>
      <c r="Y109" s="81">
        <v>3215</v>
      </c>
      <c r="Z109" s="81">
        <v>5651</v>
      </c>
      <c r="AA109" s="81">
        <v>3445</v>
      </c>
      <c r="AB109" s="81">
        <v>10112</v>
      </c>
      <c r="AC109" s="81">
        <v>0</v>
      </c>
      <c r="AD109" s="81">
        <v>0.72034122170162584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1973</v>
      </c>
      <c r="B110" s="80">
        <v>330</v>
      </c>
      <c r="C110" s="80">
        <v>7</v>
      </c>
      <c r="D110" s="80">
        <v>20</v>
      </c>
      <c r="E110" s="80">
        <v>2010</v>
      </c>
      <c r="F110" s="80" t="s">
        <v>86</v>
      </c>
      <c r="G110" s="80" t="s">
        <v>1966</v>
      </c>
      <c r="H110" s="80" t="s">
        <v>1967</v>
      </c>
      <c r="I110" s="177"/>
      <c r="J110" s="81">
        <v>6.1983788487265796</v>
      </c>
      <c r="K110" s="81">
        <v>1.9472480822264031</v>
      </c>
      <c r="L110" s="81">
        <v>0.5080498549619864</v>
      </c>
      <c r="M110" s="81">
        <v>10.677281020903465</v>
      </c>
      <c r="N110" s="81">
        <v>14.6742982193056</v>
      </c>
      <c r="O110" s="81">
        <v>11.028336894810534</v>
      </c>
      <c r="P110" s="81">
        <v>17.152179046478235</v>
      </c>
      <c r="Q110" s="81">
        <v>0.60403216410723359</v>
      </c>
      <c r="R110" s="81">
        <v>0</v>
      </c>
      <c r="S110" s="81">
        <v>0.93823714557197546</v>
      </c>
      <c r="T110" s="82"/>
      <c r="U110" s="81">
        <v>588491</v>
      </c>
      <c r="V110" s="81">
        <v>869</v>
      </c>
      <c r="W110" s="81">
        <v>11</v>
      </c>
      <c r="X110" s="81">
        <v>2263</v>
      </c>
      <c r="Y110" s="81">
        <v>3211</v>
      </c>
      <c r="Z110" s="81">
        <v>5601</v>
      </c>
      <c r="AA110" s="81">
        <v>3366</v>
      </c>
      <c r="AB110" s="81">
        <v>9928</v>
      </c>
      <c r="AC110" s="81">
        <v>0</v>
      </c>
      <c r="AD110" s="81">
        <v>0.93823714557197546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1974</v>
      </c>
      <c r="B111" s="80">
        <v>331</v>
      </c>
      <c r="C111" s="80">
        <v>8</v>
      </c>
      <c r="D111" s="80">
        <v>20</v>
      </c>
      <c r="E111" s="80">
        <v>2011</v>
      </c>
      <c r="F111" s="80" t="s">
        <v>87</v>
      </c>
      <c r="G111" s="80" t="s">
        <v>1966</v>
      </c>
      <c r="H111" s="80" t="s">
        <v>1967</v>
      </c>
      <c r="I111" s="177"/>
      <c r="J111" s="81">
        <v>6.3502420482370905</v>
      </c>
      <c r="K111" s="81">
        <v>2.5384641791635931</v>
      </c>
      <c r="L111" s="81">
        <v>0.42822780252005188</v>
      </c>
      <c r="M111" s="81">
        <v>12.222607702316646</v>
      </c>
      <c r="N111" s="81">
        <v>14.443541076665522</v>
      </c>
      <c r="O111" s="81">
        <v>10.764933753590713</v>
      </c>
      <c r="P111" s="81">
        <v>16.503105707395701</v>
      </c>
      <c r="Q111" s="81">
        <v>0.68150162445308426</v>
      </c>
      <c r="R111" s="81">
        <v>0</v>
      </c>
      <c r="S111" s="81">
        <v>1.0788736686917801</v>
      </c>
      <c r="T111" s="82"/>
      <c r="U111" s="81">
        <v>599342</v>
      </c>
      <c r="V111" s="81">
        <v>869</v>
      </c>
      <c r="W111" s="81">
        <v>11</v>
      </c>
      <c r="X111" s="81">
        <v>2263</v>
      </c>
      <c r="Y111" s="81">
        <v>3196</v>
      </c>
      <c r="Z111" s="81">
        <v>5586</v>
      </c>
      <c r="AA111" s="81">
        <v>3335</v>
      </c>
      <c r="AB111" s="81">
        <v>9711</v>
      </c>
      <c r="AC111" s="81">
        <v>0</v>
      </c>
      <c r="AD111" s="81">
        <v>1.0788736686917801</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1975</v>
      </c>
      <c r="B112" s="80">
        <v>332</v>
      </c>
      <c r="C112" s="80">
        <v>9</v>
      </c>
      <c r="D112" s="80">
        <v>20</v>
      </c>
      <c r="E112" s="80">
        <v>2012</v>
      </c>
      <c r="F112" s="80" t="s">
        <v>88</v>
      </c>
      <c r="G112" s="80" t="s">
        <v>1966</v>
      </c>
      <c r="H112" s="80" t="s">
        <v>1967</v>
      </c>
      <c r="I112" s="177"/>
      <c r="J112" s="81">
        <v>6.519091618809683</v>
      </c>
      <c r="K112" s="81">
        <v>2.2912270563154378</v>
      </c>
      <c r="L112" s="81">
        <v>0.41605675487863464</v>
      </c>
      <c r="M112" s="81">
        <v>11.880619128625955</v>
      </c>
      <c r="N112" s="81">
        <v>14.027066844716073</v>
      </c>
      <c r="O112" s="81">
        <v>10.64963102202112</v>
      </c>
      <c r="P112" s="81">
        <v>16.288452221841201</v>
      </c>
      <c r="Q112" s="81">
        <v>0.72991313113153633</v>
      </c>
      <c r="R112" s="81">
        <v>0</v>
      </c>
      <c r="S112" s="81">
        <v>1.1102957940622675</v>
      </c>
      <c r="T112" s="82"/>
      <c r="U112" s="81">
        <v>665303</v>
      </c>
      <c r="V112" s="81">
        <v>869</v>
      </c>
      <c r="W112" s="81">
        <v>11</v>
      </c>
      <c r="X112" s="81">
        <v>2263</v>
      </c>
      <c r="Y112" s="81">
        <v>3228</v>
      </c>
      <c r="Z112" s="81">
        <v>5570</v>
      </c>
      <c r="AA112" s="81">
        <v>3273</v>
      </c>
      <c r="AB112" s="81">
        <v>9573</v>
      </c>
      <c r="AC112" s="81">
        <v>0</v>
      </c>
      <c r="AD112" s="81">
        <v>1.1102957940622675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1976</v>
      </c>
      <c r="B113" s="80">
        <v>333</v>
      </c>
      <c r="C113" s="80">
        <v>10</v>
      </c>
      <c r="D113" s="80">
        <v>20</v>
      </c>
      <c r="E113" s="80">
        <v>2013</v>
      </c>
      <c r="F113" s="80" t="s">
        <v>89</v>
      </c>
      <c r="G113" s="80" t="s">
        <v>1966</v>
      </c>
      <c r="H113" s="80" t="s">
        <v>1967</v>
      </c>
      <c r="I113" s="177"/>
      <c r="J113" s="81">
        <v>6.4601144975377327</v>
      </c>
      <c r="K113" s="81">
        <v>1.8497922542929497</v>
      </c>
      <c r="L113" s="81">
        <v>0.40335602014492938</v>
      </c>
      <c r="M113" s="81">
        <v>12.110992196081565</v>
      </c>
      <c r="N113" s="81">
        <v>13.087482603777779</v>
      </c>
      <c r="O113" s="81">
        <v>10.168843391126412</v>
      </c>
      <c r="P113" s="81">
        <v>16.010140626939066</v>
      </c>
      <c r="Q113" s="81">
        <v>0.72908233232059305</v>
      </c>
      <c r="R113" s="81">
        <v>0</v>
      </c>
      <c r="S113" s="81">
        <v>1.5868159487090578</v>
      </c>
      <c r="T113" s="82"/>
      <c r="U113" s="81">
        <v>578768</v>
      </c>
      <c r="V113" s="81">
        <v>869</v>
      </c>
      <c r="W113" s="81">
        <v>11</v>
      </c>
      <c r="X113" s="81">
        <v>2263</v>
      </c>
      <c r="Y113" s="81">
        <v>3217</v>
      </c>
      <c r="Z113" s="81">
        <v>5556</v>
      </c>
      <c r="AA113" s="81">
        <v>3205</v>
      </c>
      <c r="AB113" s="81">
        <v>9425</v>
      </c>
      <c r="AC113" s="81">
        <v>0</v>
      </c>
      <c r="AD113" s="81">
        <v>1.5868159487090578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1977</v>
      </c>
      <c r="B114" s="80">
        <v>334</v>
      </c>
      <c r="C114" s="80">
        <v>11</v>
      </c>
      <c r="D114" s="80">
        <v>20</v>
      </c>
      <c r="E114" s="80">
        <v>2014</v>
      </c>
      <c r="F114" s="80" t="s">
        <v>90</v>
      </c>
      <c r="G114" s="80" t="s">
        <v>1966</v>
      </c>
      <c r="H114" s="80" t="s">
        <v>1967</v>
      </c>
      <c r="I114" s="177"/>
      <c r="J114" s="81">
        <v>5.4833092606410156</v>
      </c>
      <c r="K114" s="81">
        <v>1.8968686335267766</v>
      </c>
      <c r="L114" s="81">
        <v>1.2802665092005252</v>
      </c>
      <c r="M114" s="81">
        <v>10.511413542581785</v>
      </c>
      <c r="N114" s="81">
        <v>12.85659097427429</v>
      </c>
      <c r="O114" s="81">
        <v>9.56645796773957</v>
      </c>
      <c r="P114" s="81">
        <v>15.681660437048771</v>
      </c>
      <c r="Q114" s="81">
        <v>0.68200570377633807</v>
      </c>
      <c r="R114" s="81">
        <v>0</v>
      </c>
      <c r="S114" s="81">
        <v>1.7730215877613538</v>
      </c>
      <c r="T114" s="82"/>
      <c r="U114" s="81">
        <v>595597</v>
      </c>
      <c r="V114" s="81">
        <v>765</v>
      </c>
      <c r="W114" s="81">
        <v>44</v>
      </c>
      <c r="X114" s="81">
        <v>2102</v>
      </c>
      <c r="Y114" s="81">
        <v>3203</v>
      </c>
      <c r="Z114" s="81">
        <v>5505</v>
      </c>
      <c r="AA114" s="81">
        <v>3123</v>
      </c>
      <c r="AB114" s="81">
        <v>9189</v>
      </c>
      <c r="AC114" s="81">
        <v>0</v>
      </c>
      <c r="AD114" s="81">
        <v>1.7730215877613538</v>
      </c>
      <c r="AE114" s="82"/>
      <c r="AF114" s="81">
        <v>5998052.2384497337</v>
      </c>
      <c r="AG114" s="81">
        <v>1549748.9164470024</v>
      </c>
      <c r="AH114" s="81">
        <v>309460.38674405223</v>
      </c>
      <c r="AI114" s="81">
        <v>13754731.249957252</v>
      </c>
      <c r="AJ114" s="81">
        <v>17640914.266328096</v>
      </c>
      <c r="AK114" s="81">
        <v>0</v>
      </c>
      <c r="AL114" s="81">
        <v>0</v>
      </c>
      <c r="AM114" s="81">
        <v>1261512.3867976633</v>
      </c>
      <c r="AN114" s="81">
        <v>0</v>
      </c>
      <c r="AO114" s="81">
        <v>0</v>
      </c>
      <c r="AP114" s="82"/>
      <c r="AQ114" s="81">
        <v>132</v>
      </c>
      <c r="AR114" s="81">
        <v>78</v>
      </c>
      <c r="AS114" s="81">
        <v>0</v>
      </c>
      <c r="AT114" s="81">
        <v>0</v>
      </c>
      <c r="AU114" s="81">
        <v>0</v>
      </c>
      <c r="AV114" s="81">
        <v>1</v>
      </c>
      <c r="AW114" s="81" t="s">
        <v>564</v>
      </c>
      <c r="AX114" s="82"/>
      <c r="AY114" s="81">
        <v>636.70000000000005</v>
      </c>
      <c r="AZ114" s="81">
        <v>2907</v>
      </c>
      <c r="BA114" s="81">
        <v>0</v>
      </c>
      <c r="BB114" s="81">
        <v>0</v>
      </c>
      <c r="BC114" s="81">
        <v>0</v>
      </c>
      <c r="BD114" s="81">
        <v>600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1978</v>
      </c>
      <c r="B115" s="80">
        <v>335</v>
      </c>
      <c r="C115" s="80">
        <v>12</v>
      </c>
      <c r="D115" s="80">
        <v>20</v>
      </c>
      <c r="E115" s="80">
        <v>2015</v>
      </c>
      <c r="F115" s="80" t="s">
        <v>91</v>
      </c>
      <c r="G115" s="80" t="s">
        <v>1966</v>
      </c>
      <c r="H115" s="80" t="s">
        <v>1967</v>
      </c>
      <c r="I115" s="177"/>
      <c r="J115" s="81">
        <v>4.9211587978683857</v>
      </c>
      <c r="K115" s="81">
        <v>1.8680941466729863</v>
      </c>
      <c r="L115" s="81">
        <v>1.1424115101196035</v>
      </c>
      <c r="M115" s="81">
        <v>13.711335241890472</v>
      </c>
      <c r="N115" s="81">
        <v>12.189644555697962</v>
      </c>
      <c r="O115" s="81">
        <v>9.3340291817965131</v>
      </c>
      <c r="P115" s="81">
        <v>15.472886011965551</v>
      </c>
      <c r="Q115" s="81">
        <v>0.64781423058419241</v>
      </c>
      <c r="R115" s="81">
        <v>0</v>
      </c>
      <c r="S115" s="81">
        <v>1.4815534291871169</v>
      </c>
      <c r="T115" s="82"/>
      <c r="U115" s="81">
        <v>578229</v>
      </c>
      <c r="V115" s="81">
        <v>765</v>
      </c>
      <c r="W115" s="81">
        <v>44</v>
      </c>
      <c r="X115" s="81">
        <v>2102</v>
      </c>
      <c r="Y115" s="81">
        <v>3195</v>
      </c>
      <c r="Z115" s="81">
        <v>5423</v>
      </c>
      <c r="AA115" s="81">
        <v>3079</v>
      </c>
      <c r="AB115" s="81">
        <v>8916</v>
      </c>
      <c r="AC115" s="81">
        <v>0</v>
      </c>
      <c r="AD115" s="81">
        <v>1.4815534291871169</v>
      </c>
      <c r="AE115" s="82"/>
      <c r="AF115" s="81">
        <v>5541861.0423138058</v>
      </c>
      <c r="AG115" s="81">
        <v>1434334.6002719598</v>
      </c>
      <c r="AH115" s="81">
        <v>237499.91440749069</v>
      </c>
      <c r="AI115" s="81">
        <v>13524606.015350275</v>
      </c>
      <c r="AJ115" s="81">
        <v>17876543.203733854</v>
      </c>
      <c r="AK115" s="81">
        <v>0</v>
      </c>
      <c r="AL115" s="81">
        <v>0</v>
      </c>
      <c r="AM115" s="81">
        <v>1221900.3987866866</v>
      </c>
      <c r="AN115" s="81">
        <v>0</v>
      </c>
      <c r="AO115" s="81">
        <v>0</v>
      </c>
      <c r="AP115" s="82"/>
      <c r="AQ115" s="81">
        <v>139</v>
      </c>
      <c r="AR115" s="81">
        <v>136</v>
      </c>
      <c r="AS115" s="81">
        <v>0</v>
      </c>
      <c r="AT115" s="81">
        <v>0</v>
      </c>
      <c r="AU115" s="81">
        <v>0</v>
      </c>
      <c r="AV115" s="81">
        <v>1</v>
      </c>
      <c r="AW115" s="81" t="s">
        <v>564</v>
      </c>
      <c r="AX115" s="82"/>
      <c r="AY115" s="81">
        <v>684.5</v>
      </c>
      <c r="AZ115" s="81">
        <v>5724</v>
      </c>
      <c r="BA115" s="81">
        <v>0</v>
      </c>
      <c r="BB115" s="81">
        <v>0</v>
      </c>
      <c r="BC115" s="81">
        <v>0</v>
      </c>
      <c r="BD115" s="81">
        <v>600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1979</v>
      </c>
      <c r="B116" s="80">
        <v>336</v>
      </c>
      <c r="C116" s="80">
        <v>13</v>
      </c>
      <c r="D116" s="80">
        <v>20</v>
      </c>
      <c r="E116" s="80">
        <v>2016</v>
      </c>
      <c r="F116" s="80" t="s">
        <v>92</v>
      </c>
      <c r="G116" s="80" t="s">
        <v>1966</v>
      </c>
      <c r="H116" s="80" t="s">
        <v>1967</v>
      </c>
      <c r="I116" s="177"/>
      <c r="J116" s="81">
        <v>5.1285164326517352</v>
      </c>
      <c r="K116" s="81">
        <v>1.8572266511886371</v>
      </c>
      <c r="L116" s="81">
        <v>1.0858983087645606</v>
      </c>
      <c r="M116" s="81">
        <v>9.1236700091957168</v>
      </c>
      <c r="N116" s="81">
        <v>11.928328232566205</v>
      </c>
      <c r="O116" s="81">
        <v>9.065955350361639</v>
      </c>
      <c r="P116" s="81">
        <v>14.974581000775135</v>
      </c>
      <c r="Q116" s="81">
        <v>0.61393358608355242</v>
      </c>
      <c r="R116" s="81">
        <v>0</v>
      </c>
      <c r="S116" s="81">
        <v>1.5547588621401842</v>
      </c>
      <c r="T116" s="82"/>
      <c r="U116" s="81">
        <v>592970</v>
      </c>
      <c r="V116" s="81">
        <v>765</v>
      </c>
      <c r="W116" s="81">
        <v>44</v>
      </c>
      <c r="X116" s="81">
        <v>2102</v>
      </c>
      <c r="Y116" s="81">
        <v>3185</v>
      </c>
      <c r="Z116" s="81">
        <v>5332</v>
      </c>
      <c r="AA116" s="81">
        <v>3082</v>
      </c>
      <c r="AB116" s="81">
        <v>8692</v>
      </c>
      <c r="AC116" s="81">
        <v>0</v>
      </c>
      <c r="AD116" s="81">
        <v>1.554758862140184</v>
      </c>
      <c r="AE116" s="82"/>
      <c r="AF116" s="81">
        <v>5916723.6315816827</v>
      </c>
      <c r="AG116" s="81">
        <v>1374596.353737934</v>
      </c>
      <c r="AH116" s="81">
        <v>173311.5611982854</v>
      </c>
      <c r="AI116" s="81">
        <v>13438652.082170829</v>
      </c>
      <c r="AJ116" s="81">
        <v>17814547.292238809</v>
      </c>
      <c r="AK116" s="81">
        <v>0</v>
      </c>
      <c r="AL116" s="81">
        <v>0</v>
      </c>
      <c r="AM116" s="81">
        <v>1192127.5856132009</v>
      </c>
      <c r="AN116" s="81">
        <v>0</v>
      </c>
      <c r="AO116" s="81">
        <v>0</v>
      </c>
      <c r="AP116" s="82"/>
      <c r="AQ116" s="81">
        <v>155</v>
      </c>
      <c r="AR116" s="81">
        <v>190</v>
      </c>
      <c r="AS116" s="81">
        <v>0</v>
      </c>
      <c r="AT116" s="81">
        <v>0</v>
      </c>
      <c r="AU116" s="81">
        <v>0</v>
      </c>
      <c r="AV116" s="81">
        <v>1</v>
      </c>
      <c r="AW116" s="81" t="s">
        <v>564</v>
      </c>
      <c r="AX116" s="82"/>
      <c r="AY116" s="81">
        <v>778.2</v>
      </c>
      <c r="AZ116" s="81">
        <v>8824.7000000000007</v>
      </c>
      <c r="BA116" s="81">
        <v>0</v>
      </c>
      <c r="BB116" s="81">
        <v>0</v>
      </c>
      <c r="BC116" s="81">
        <v>0</v>
      </c>
      <c r="BD116" s="81">
        <v>600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1980</v>
      </c>
      <c r="B117" s="80">
        <v>337</v>
      </c>
      <c r="C117" s="80">
        <v>14</v>
      </c>
      <c r="D117" s="80">
        <v>20</v>
      </c>
      <c r="E117" s="80">
        <v>2017</v>
      </c>
      <c r="F117" s="80" t="s">
        <v>71</v>
      </c>
      <c r="G117" s="80" t="s">
        <v>1966</v>
      </c>
      <c r="H117" s="80" t="s">
        <v>1967</v>
      </c>
      <c r="I117" s="177"/>
      <c r="J117" s="81">
        <v>5.5497985737152726</v>
      </c>
      <c r="K117" s="81">
        <v>1.8487988270357156</v>
      </c>
      <c r="L117" s="81">
        <v>1.1657352370035183</v>
      </c>
      <c r="M117" s="81">
        <v>8.078906310162294</v>
      </c>
      <c r="N117" s="81">
        <v>11.515229661320678</v>
      </c>
      <c r="O117" s="81">
        <v>8.8527912282081473</v>
      </c>
      <c r="P117" s="81">
        <v>14.667292856078664</v>
      </c>
      <c r="Q117" s="81">
        <v>0.58362913000526762</v>
      </c>
      <c r="R117" s="81">
        <v>0</v>
      </c>
      <c r="S117" s="81">
        <v>0.97807377511504423</v>
      </c>
      <c r="T117" s="82"/>
      <c r="U117" s="81">
        <v>652785</v>
      </c>
      <c r="V117" s="81">
        <v>765</v>
      </c>
      <c r="W117" s="81">
        <v>44</v>
      </c>
      <c r="X117" s="81">
        <v>2102</v>
      </c>
      <c r="Y117" s="81">
        <v>3182</v>
      </c>
      <c r="Z117" s="81">
        <v>5293</v>
      </c>
      <c r="AA117" s="81">
        <v>3038</v>
      </c>
      <c r="AB117" s="81">
        <v>8545</v>
      </c>
      <c r="AC117" s="81">
        <v>0</v>
      </c>
      <c r="AD117" s="81">
        <v>0.97807377511504423</v>
      </c>
      <c r="AE117" s="82"/>
      <c r="AF117" s="81">
        <v>6489318.1740680793</v>
      </c>
      <c r="AG117" s="81">
        <v>1383458.749756021</v>
      </c>
      <c r="AH117" s="81">
        <v>238829.23408742191</v>
      </c>
      <c r="AI117" s="81">
        <v>12689074.01938623</v>
      </c>
      <c r="AJ117" s="81">
        <v>16377664.07040094</v>
      </c>
      <c r="AK117" s="81">
        <v>0</v>
      </c>
      <c r="AL117" s="81">
        <v>0</v>
      </c>
      <c r="AM117" s="81">
        <v>1173800.0081890421</v>
      </c>
      <c r="AN117" s="81">
        <v>0</v>
      </c>
      <c r="AO117" s="81">
        <v>0</v>
      </c>
      <c r="AP117" s="82"/>
      <c r="AQ117" s="81">
        <v>160</v>
      </c>
      <c r="AR117" s="81">
        <v>240</v>
      </c>
      <c r="AS117" s="81">
        <v>0</v>
      </c>
      <c r="AT117" s="81">
        <v>0</v>
      </c>
      <c r="AU117" s="81">
        <v>0</v>
      </c>
      <c r="AV117" s="81">
        <v>1</v>
      </c>
      <c r="AW117" s="81" t="s">
        <v>564</v>
      </c>
      <c r="AX117" s="82"/>
      <c r="AY117" s="81">
        <v>813.9</v>
      </c>
      <c r="AZ117" s="81">
        <v>12706.1</v>
      </c>
      <c r="BA117" s="81">
        <v>0</v>
      </c>
      <c r="BB117" s="81">
        <v>0</v>
      </c>
      <c r="BC117" s="81">
        <v>0</v>
      </c>
      <c r="BD117" s="81">
        <v>600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1981</v>
      </c>
      <c r="B118" s="80">
        <v>338</v>
      </c>
      <c r="C118" s="80">
        <v>15</v>
      </c>
      <c r="D118" s="80">
        <v>20</v>
      </c>
      <c r="E118" s="80">
        <v>2018</v>
      </c>
      <c r="F118" s="80" t="s">
        <v>93</v>
      </c>
      <c r="G118" s="80" t="s">
        <v>1966</v>
      </c>
      <c r="H118" s="80" t="s">
        <v>1967</v>
      </c>
      <c r="I118" s="177"/>
      <c r="J118" s="81">
        <v>5.3393835811672252</v>
      </c>
      <c r="K118" s="81">
        <v>1.7415580834463931</v>
      </c>
      <c r="L118" s="81">
        <v>1.0327340848059634</v>
      </c>
      <c r="M118" s="81">
        <v>8.3534237492297176</v>
      </c>
      <c r="N118" s="81">
        <v>10.262782425478761</v>
      </c>
      <c r="O118" s="81">
        <v>8.5683057108857685</v>
      </c>
      <c r="P118" s="81">
        <v>14.239277916670396</v>
      </c>
      <c r="Q118" s="81">
        <v>0.5253532107558585</v>
      </c>
      <c r="R118" s="81">
        <v>0</v>
      </c>
      <c r="S118" s="81">
        <v>0.85299128554815606</v>
      </c>
      <c r="T118" s="82"/>
      <c r="U118" s="81">
        <v>669766</v>
      </c>
      <c r="V118" s="81">
        <v>765</v>
      </c>
      <c r="W118" s="81">
        <v>44</v>
      </c>
      <c r="X118" s="81">
        <v>2102</v>
      </c>
      <c r="Y118" s="81">
        <v>3159</v>
      </c>
      <c r="Z118" s="81">
        <v>5221</v>
      </c>
      <c r="AA118" s="81">
        <v>2979</v>
      </c>
      <c r="AB118" s="81">
        <v>8289</v>
      </c>
      <c r="AC118" s="81">
        <v>0</v>
      </c>
      <c r="AD118" s="81">
        <v>0.85299128554815606</v>
      </c>
      <c r="AE118" s="82"/>
      <c r="AF118" s="81">
        <v>6340584.0164939668</v>
      </c>
      <c r="AG118" s="81">
        <v>1234476.5291238921</v>
      </c>
      <c r="AH118" s="81">
        <v>225047.72124011471</v>
      </c>
      <c r="AI118" s="81">
        <v>12922837.333543161</v>
      </c>
      <c r="AJ118" s="81">
        <v>14984244.817258511</v>
      </c>
      <c r="AK118" s="81">
        <v>0</v>
      </c>
      <c r="AL118" s="81">
        <v>0</v>
      </c>
      <c r="AM118" s="81">
        <v>1140990.056688857</v>
      </c>
      <c r="AN118" s="81">
        <v>0</v>
      </c>
      <c r="AO118" s="81">
        <v>0</v>
      </c>
      <c r="AP118" s="82"/>
      <c r="AQ118" s="81">
        <v>164</v>
      </c>
      <c r="AR118" s="81">
        <v>301</v>
      </c>
      <c r="AS118" s="81">
        <v>0</v>
      </c>
      <c r="AT118" s="81">
        <v>0</v>
      </c>
      <c r="AU118" s="81">
        <v>0</v>
      </c>
      <c r="AV118" s="81">
        <v>1</v>
      </c>
      <c r="AW118" s="81" t="s">
        <v>564</v>
      </c>
      <c r="AX118" s="82"/>
      <c r="AY118" s="81">
        <v>837</v>
      </c>
      <c r="AZ118" s="81">
        <v>15264</v>
      </c>
      <c r="BA118" s="81">
        <v>0</v>
      </c>
      <c r="BB118" s="81">
        <v>0</v>
      </c>
      <c r="BC118" s="81">
        <v>0</v>
      </c>
      <c r="BD118" s="81">
        <v>600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1982</v>
      </c>
      <c r="B119" s="80">
        <v>339</v>
      </c>
      <c r="C119" s="80">
        <v>16</v>
      </c>
      <c r="D119" s="80">
        <v>20</v>
      </c>
      <c r="E119" s="80">
        <v>2019</v>
      </c>
      <c r="F119" s="80" t="s">
        <v>73</v>
      </c>
      <c r="G119" s="80" t="s">
        <v>1966</v>
      </c>
      <c r="H119" s="80" t="s">
        <v>1967</v>
      </c>
      <c r="I119" s="177"/>
      <c r="J119" s="81">
        <v>4.734023285610097</v>
      </c>
      <c r="K119" s="81">
        <v>1.5834213176909679</v>
      </c>
      <c r="L119" s="81">
        <v>1.0374382442628165</v>
      </c>
      <c r="M119" s="81">
        <v>8.577079722090355</v>
      </c>
      <c r="N119" s="81">
        <v>9.6601841322882613</v>
      </c>
      <c r="O119" s="81">
        <v>8.1508649920272944</v>
      </c>
      <c r="P119" s="81">
        <v>13.82171837114559</v>
      </c>
      <c r="Q119" s="81">
        <v>0.49570670943371931</v>
      </c>
      <c r="R119" s="81">
        <v>0</v>
      </c>
      <c r="S119" s="81">
        <v>1.0191456079822474</v>
      </c>
      <c r="T119" s="82"/>
      <c r="U119" s="81">
        <v>624183</v>
      </c>
      <c r="V119" s="81">
        <v>765</v>
      </c>
      <c r="W119" s="81">
        <v>44</v>
      </c>
      <c r="X119" s="81">
        <v>2102</v>
      </c>
      <c r="Y119" s="81">
        <v>3130</v>
      </c>
      <c r="Z119" s="81">
        <v>5103</v>
      </c>
      <c r="AA119" s="81">
        <v>2870</v>
      </c>
      <c r="AB119" s="81">
        <v>8033</v>
      </c>
      <c r="AC119" s="81">
        <v>0</v>
      </c>
      <c r="AD119" s="81">
        <v>1.019145607982247</v>
      </c>
      <c r="AE119" s="82"/>
      <c r="AF119" s="81">
        <v>5944375.5173707874</v>
      </c>
      <c r="AG119" s="81">
        <v>1198107.4930948289</v>
      </c>
      <c r="AH119" s="81">
        <v>237222.15529388981</v>
      </c>
      <c r="AI119" s="81">
        <v>14346453.138288241</v>
      </c>
      <c r="AJ119" s="81">
        <v>14583892.757107854</v>
      </c>
      <c r="AK119" s="81">
        <v>0</v>
      </c>
      <c r="AL119" s="81">
        <v>0</v>
      </c>
      <c r="AM119" s="81">
        <v>1094034.1276083768</v>
      </c>
      <c r="AN119" s="81">
        <v>0</v>
      </c>
      <c r="AO119" s="81">
        <v>0</v>
      </c>
      <c r="AP119" s="82"/>
      <c r="AQ119" s="81">
        <v>168</v>
      </c>
      <c r="AR119" s="81">
        <v>361</v>
      </c>
      <c r="AS119" s="81">
        <v>0</v>
      </c>
      <c r="AT119" s="81">
        <v>0</v>
      </c>
      <c r="AU119" s="81">
        <v>0</v>
      </c>
      <c r="AV119" s="81">
        <v>1</v>
      </c>
      <c r="AW119" s="81" t="s">
        <v>564</v>
      </c>
      <c r="AX119" s="82"/>
      <c r="AY119" s="81">
        <v>871.2</v>
      </c>
      <c r="AZ119" s="81">
        <v>17984.900000000001</v>
      </c>
      <c r="BA119" s="81">
        <v>0</v>
      </c>
      <c r="BB119" s="81">
        <v>0</v>
      </c>
      <c r="BC119" s="81">
        <v>0</v>
      </c>
      <c r="BD119" s="81">
        <v>600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1983</v>
      </c>
      <c r="B120" s="80">
        <v>340</v>
      </c>
      <c r="C120" s="80">
        <v>17</v>
      </c>
      <c r="D120" s="80">
        <v>20</v>
      </c>
      <c r="E120" s="80">
        <v>2020</v>
      </c>
      <c r="F120" s="80" t="s">
        <v>218</v>
      </c>
      <c r="G120" s="80" t="s">
        <v>1966</v>
      </c>
      <c r="H120" s="80" t="s">
        <v>1967</v>
      </c>
      <c r="I120" s="177"/>
      <c r="J120" s="81">
        <v>5.5921161569274709</v>
      </c>
      <c r="K120" s="81">
        <v>1.4215977894677763</v>
      </c>
      <c r="L120" s="81">
        <v>3.4372314370236627</v>
      </c>
      <c r="M120" s="81">
        <v>6.8918868762671046</v>
      </c>
      <c r="N120" s="81">
        <v>9.2813705914661142</v>
      </c>
      <c r="O120" s="81">
        <v>6.9985688369401933</v>
      </c>
      <c r="P120" s="81">
        <v>12.943151199592087</v>
      </c>
      <c r="Q120" s="81">
        <v>0.46085614494397992</v>
      </c>
      <c r="R120" s="81">
        <v>0</v>
      </c>
      <c r="S120" s="81">
        <v>1.1134489062089521</v>
      </c>
      <c r="T120" s="82"/>
      <c r="U120" s="81">
        <v>707843</v>
      </c>
      <c r="V120" s="81">
        <v>623</v>
      </c>
      <c r="W120" s="81">
        <v>172</v>
      </c>
      <c r="X120" s="81">
        <v>1922</v>
      </c>
      <c r="Y120" s="81">
        <v>3099</v>
      </c>
      <c r="Z120" s="81">
        <v>5001</v>
      </c>
      <c r="AA120" s="81">
        <v>2920</v>
      </c>
      <c r="AB120" s="81">
        <v>7816</v>
      </c>
      <c r="AC120" s="81">
        <v>0</v>
      </c>
      <c r="AD120" s="81">
        <v>1.1134489062089521</v>
      </c>
      <c r="AE120" s="82"/>
      <c r="AF120" s="81">
        <v>7021238.8001879603</v>
      </c>
      <c r="AG120" s="81">
        <v>1049008.621546722</v>
      </c>
      <c r="AH120" s="81">
        <v>834341.53193954681</v>
      </c>
      <c r="AI120" s="81">
        <v>12167102.675058553</v>
      </c>
      <c r="AJ120" s="81">
        <v>15735445.047331775</v>
      </c>
      <c r="AK120" s="81"/>
      <c r="AL120" s="81"/>
      <c r="AM120" s="81">
        <v>1020074.8375711752</v>
      </c>
      <c r="AN120" s="81"/>
      <c r="AO120" s="81"/>
      <c r="AP120" s="82"/>
      <c r="AQ120" s="81">
        <v>177</v>
      </c>
      <c r="AR120" s="81">
        <v>391</v>
      </c>
      <c r="AS120" s="81">
        <v>0</v>
      </c>
      <c r="AT120" s="81">
        <v>0</v>
      </c>
      <c r="AU120" s="81">
        <v>0</v>
      </c>
      <c r="AV120" s="81">
        <v>1</v>
      </c>
      <c r="AW120" s="81">
        <v>0</v>
      </c>
      <c r="AX120" s="82"/>
      <c r="AY120" s="81">
        <v>935.29999999999973</v>
      </c>
      <c r="AZ120" s="81">
        <v>19356.8</v>
      </c>
      <c r="BA120" s="81">
        <v>0</v>
      </c>
      <c r="BB120" s="81">
        <v>0</v>
      </c>
      <c r="BC120" s="81">
        <v>0</v>
      </c>
      <c r="BD120" s="81">
        <v>600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1984</v>
      </c>
      <c r="B121" s="80">
        <v>340</v>
      </c>
      <c r="C121" s="80">
        <v>18</v>
      </c>
      <c r="D121" s="80">
        <v>20</v>
      </c>
      <c r="E121" s="80">
        <v>2021</v>
      </c>
      <c r="F121" s="80" t="s">
        <v>75</v>
      </c>
      <c r="G121" s="174" t="s">
        <v>1966</v>
      </c>
      <c r="H121" s="80" t="s">
        <v>1967</v>
      </c>
      <c r="I121" s="177"/>
      <c r="J121" s="81">
        <v>5.0627478165007513</v>
      </c>
      <c r="K121" s="81">
        <v>1.549942337677982</v>
      </c>
      <c r="L121" s="81">
        <v>3.8703297850350187</v>
      </c>
      <c r="M121" s="81">
        <v>7.832551031088995</v>
      </c>
      <c r="N121" s="81">
        <v>9.131395787873652</v>
      </c>
      <c r="O121" s="81">
        <v>6.6962311201074289</v>
      </c>
      <c r="P121" s="81">
        <v>13.21770887945803</v>
      </c>
      <c r="Q121" s="81">
        <v>0.45552671099144221</v>
      </c>
      <c r="R121" s="81">
        <v>0</v>
      </c>
      <c r="S121" s="81">
        <v>1.1191196070415601</v>
      </c>
      <c r="T121" s="82"/>
      <c r="U121" s="81">
        <v>688235</v>
      </c>
      <c r="V121" s="81">
        <v>623</v>
      </c>
      <c r="W121" s="81">
        <v>172</v>
      </c>
      <c r="X121" s="81">
        <v>1922</v>
      </c>
      <c r="Y121" s="81">
        <v>3098</v>
      </c>
      <c r="Z121" s="81">
        <v>4927</v>
      </c>
      <c r="AA121" s="81">
        <v>2908</v>
      </c>
      <c r="AB121" s="81">
        <v>7634</v>
      </c>
      <c r="AC121" s="81">
        <v>0</v>
      </c>
      <c r="AD121" s="81">
        <v>1.1191196070415601</v>
      </c>
      <c r="AE121" s="82"/>
      <c r="AF121" s="81">
        <v>6172726.6581329713</v>
      </c>
      <c r="AG121" s="81">
        <v>1069486.0708909428</v>
      </c>
      <c r="AH121" s="81">
        <v>897685.69929310761</v>
      </c>
      <c r="AI121" s="81">
        <v>12017508.157928398</v>
      </c>
      <c r="AJ121" s="81">
        <v>15104833.635671174</v>
      </c>
      <c r="AK121" s="81">
        <v>0</v>
      </c>
      <c r="AL121" s="81">
        <v>0</v>
      </c>
      <c r="AM121" s="81">
        <v>1002068.5195247676</v>
      </c>
      <c r="AN121" s="81">
        <v>0</v>
      </c>
      <c r="AO121" s="81">
        <v>0</v>
      </c>
      <c r="AP121" s="82"/>
      <c r="AQ121" s="81">
        <v>180</v>
      </c>
      <c r="AR121" s="81">
        <v>407</v>
      </c>
      <c r="AS121" s="81">
        <v>0</v>
      </c>
      <c r="AT121" s="81">
        <v>0</v>
      </c>
      <c r="AU121" s="81">
        <v>0</v>
      </c>
      <c r="AV121" s="81">
        <v>1</v>
      </c>
      <c r="AW121" s="81"/>
      <c r="AX121" s="82"/>
      <c r="AY121" s="81">
        <v>967.0999999999998</v>
      </c>
      <c r="AZ121" s="81">
        <v>20074.3</v>
      </c>
      <c r="BA121" s="81">
        <v>0</v>
      </c>
      <c r="BB121" s="81">
        <v>0</v>
      </c>
      <c r="BC121" s="81">
        <v>0</v>
      </c>
      <c r="BD121" s="81">
        <v>600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1985</v>
      </c>
      <c r="B122" s="80">
        <v>340</v>
      </c>
      <c r="C122" s="80">
        <v>19</v>
      </c>
      <c r="D122" s="80">
        <v>20</v>
      </c>
      <c r="E122" s="80">
        <v>2022</v>
      </c>
      <c r="F122" s="80" t="s">
        <v>568</v>
      </c>
      <c r="G122" s="174" t="s">
        <v>1966</v>
      </c>
      <c r="H122" s="80" t="s">
        <v>1967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186</v>
      </c>
      <c r="AR122" s="81">
        <v>412</v>
      </c>
      <c r="AS122" s="81">
        <v>0</v>
      </c>
      <c r="AT122" s="81">
        <v>0</v>
      </c>
      <c r="AU122" s="81">
        <v>0</v>
      </c>
      <c r="AV122" s="81">
        <v>1</v>
      </c>
      <c r="AW122" s="81"/>
      <c r="AX122" s="82"/>
      <c r="AY122" s="81">
        <v>993.79999999999973</v>
      </c>
      <c r="AZ122" s="81">
        <v>20321.8</v>
      </c>
      <c r="BA122" s="81">
        <v>0</v>
      </c>
      <c r="BB122" s="81">
        <v>0</v>
      </c>
      <c r="BC122" s="81">
        <v>0</v>
      </c>
      <c r="BD122" s="81">
        <v>600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1986</v>
      </c>
      <c r="B123" s="80">
        <v>222</v>
      </c>
      <c r="C123" s="80">
        <v>1</v>
      </c>
      <c r="D123" s="80">
        <v>14</v>
      </c>
      <c r="E123" s="80">
        <v>1990</v>
      </c>
      <c r="F123" s="80" t="s">
        <v>562</v>
      </c>
      <c r="G123" s="80" t="s">
        <v>1987</v>
      </c>
      <c r="H123" s="80" t="s">
        <v>1988</v>
      </c>
      <c r="I123" s="177"/>
      <c r="J123" s="81">
        <v>23.385019452107699</v>
      </c>
      <c r="K123" s="81">
        <v>2.5741523023161208</v>
      </c>
      <c r="L123" s="81">
        <v>4.8770688919755782</v>
      </c>
      <c r="M123" s="81">
        <v>7.9653284204466059</v>
      </c>
      <c r="N123" s="81">
        <v>12.302586268637189</v>
      </c>
      <c r="O123" s="81">
        <v>8.2638058963931815</v>
      </c>
      <c r="P123" s="81">
        <v>18.228162221635213</v>
      </c>
      <c r="Q123" s="81">
        <v>0.81993751011647609</v>
      </c>
      <c r="R123" s="81">
        <v>0</v>
      </c>
      <c r="S123" s="81">
        <v>0.84596734754872027</v>
      </c>
      <c r="T123" s="82"/>
      <c r="U123" s="81">
        <v>602161</v>
      </c>
      <c r="V123" s="81">
        <v>871</v>
      </c>
      <c r="W123" s="81">
        <v>55</v>
      </c>
      <c r="X123" s="81">
        <v>3125</v>
      </c>
      <c r="Y123" s="81">
        <v>5342</v>
      </c>
      <c r="Z123" s="81">
        <v>3399</v>
      </c>
      <c r="AA123" s="81">
        <v>4426</v>
      </c>
      <c r="AB123" s="81">
        <v>13313</v>
      </c>
      <c r="AC123" s="81">
        <v>0</v>
      </c>
      <c r="AD123" s="81">
        <v>0.84596734754872027</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1989</v>
      </c>
      <c r="B124" s="80">
        <v>223</v>
      </c>
      <c r="C124" s="80">
        <v>2</v>
      </c>
      <c r="D124" s="80">
        <v>14</v>
      </c>
      <c r="E124" s="80">
        <v>2005</v>
      </c>
      <c r="F124" s="80" t="s">
        <v>565</v>
      </c>
      <c r="G124" s="80" t="s">
        <v>1987</v>
      </c>
      <c r="H124" s="80" t="s">
        <v>1988</v>
      </c>
      <c r="I124" s="177"/>
      <c r="J124" s="81">
        <v>18.958391943132902</v>
      </c>
      <c r="K124" s="81">
        <v>1.6543654994930772</v>
      </c>
      <c r="L124" s="81">
        <v>14.279738952528882</v>
      </c>
      <c r="M124" s="81">
        <v>8.9963762968124659</v>
      </c>
      <c r="N124" s="81">
        <v>16.099713805651948</v>
      </c>
      <c r="O124" s="81">
        <v>11.019693421272924</v>
      </c>
      <c r="P124" s="81">
        <v>19.747561596050385</v>
      </c>
      <c r="Q124" s="81">
        <v>0.67204115660690145</v>
      </c>
      <c r="R124" s="81">
        <v>0</v>
      </c>
      <c r="S124" s="81">
        <v>1.1144183900000002</v>
      </c>
      <c r="T124" s="82"/>
      <c r="U124" s="81">
        <v>592546</v>
      </c>
      <c r="V124" s="81">
        <v>754</v>
      </c>
      <c r="W124" s="81">
        <v>168</v>
      </c>
      <c r="X124" s="81">
        <v>2020</v>
      </c>
      <c r="Y124" s="81">
        <v>5208</v>
      </c>
      <c r="Z124" s="81">
        <v>5245</v>
      </c>
      <c r="AA124" s="81">
        <v>3927</v>
      </c>
      <c r="AB124" s="81">
        <v>11407</v>
      </c>
      <c r="AC124" s="81">
        <v>0</v>
      </c>
      <c r="AD124" s="81">
        <v>1.1144183900000002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1990</v>
      </c>
      <c r="B125" s="80">
        <v>224</v>
      </c>
      <c r="C125" s="80">
        <v>3</v>
      </c>
      <c r="D125" s="80">
        <v>14</v>
      </c>
      <c r="E125" s="80">
        <v>2006</v>
      </c>
      <c r="F125" s="80" t="s">
        <v>566</v>
      </c>
      <c r="G125" s="80" t="s">
        <v>1987</v>
      </c>
      <c r="H125" s="80" t="s">
        <v>1988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1991</v>
      </c>
      <c r="B126" s="80">
        <v>225</v>
      </c>
      <c r="C126" s="80">
        <v>4</v>
      </c>
      <c r="D126" s="80">
        <v>14</v>
      </c>
      <c r="E126" s="80">
        <v>2007</v>
      </c>
      <c r="F126" s="80" t="s">
        <v>567</v>
      </c>
      <c r="G126" s="80" t="s">
        <v>1987</v>
      </c>
      <c r="H126" s="80" t="s">
        <v>1988</v>
      </c>
      <c r="I126" s="177"/>
      <c r="J126" s="81">
        <v>9.0775230789764461</v>
      </c>
      <c r="K126" s="81">
        <v>1.3802027417618905</v>
      </c>
      <c r="L126" s="81">
        <v>16.736629990126005</v>
      </c>
      <c r="M126" s="81">
        <v>11.43033511482715</v>
      </c>
      <c r="N126" s="81">
        <v>15.812328468590055</v>
      </c>
      <c r="O126" s="81">
        <v>10.357902832857103</v>
      </c>
      <c r="P126" s="81">
        <v>19.037037257925657</v>
      </c>
      <c r="Q126" s="81">
        <v>0.67572755571960064</v>
      </c>
      <c r="R126" s="81">
        <v>0</v>
      </c>
      <c r="S126" s="81">
        <v>0.78270455164999997</v>
      </c>
      <c r="T126" s="82"/>
      <c r="U126" s="81">
        <v>366611</v>
      </c>
      <c r="V126" s="81">
        <v>621</v>
      </c>
      <c r="W126" s="81">
        <v>189</v>
      </c>
      <c r="X126" s="81">
        <v>2900</v>
      </c>
      <c r="Y126" s="81">
        <v>5090</v>
      </c>
      <c r="Z126" s="81">
        <v>5125</v>
      </c>
      <c r="AA126" s="81">
        <v>3728</v>
      </c>
      <c r="AB126" s="81">
        <v>10863</v>
      </c>
      <c r="AC126" s="81">
        <v>0</v>
      </c>
      <c r="AD126" s="81">
        <v>0.78270455164999997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1992</v>
      </c>
      <c r="B127" s="80">
        <v>226</v>
      </c>
      <c r="C127" s="80">
        <v>5</v>
      </c>
      <c r="D127" s="80">
        <v>14</v>
      </c>
      <c r="E127" s="80">
        <v>2008</v>
      </c>
      <c r="F127" s="80" t="s">
        <v>84</v>
      </c>
      <c r="G127" s="80" t="s">
        <v>1987</v>
      </c>
      <c r="H127" s="80" t="s">
        <v>1988</v>
      </c>
      <c r="I127" s="177"/>
      <c r="J127" s="81">
        <v>7.9294112554675555</v>
      </c>
      <c r="K127" s="81">
        <v>1.0214746929457554</v>
      </c>
      <c r="L127" s="81">
        <v>14.531688980171825</v>
      </c>
      <c r="M127" s="81">
        <v>12.15028230548687</v>
      </c>
      <c r="N127" s="81">
        <v>16.582239425454151</v>
      </c>
      <c r="O127" s="81">
        <v>9.8914867829664672</v>
      </c>
      <c r="P127" s="81">
        <v>18.464468102104973</v>
      </c>
      <c r="Q127" s="81">
        <v>0.65023806410206419</v>
      </c>
      <c r="R127" s="81">
        <v>0</v>
      </c>
      <c r="S127" s="81">
        <v>0.85476603780000004</v>
      </c>
      <c r="T127" s="82"/>
      <c r="U127" s="81">
        <v>347674</v>
      </c>
      <c r="V127" s="81">
        <v>621</v>
      </c>
      <c r="W127" s="81">
        <v>189</v>
      </c>
      <c r="X127" s="81">
        <v>2900</v>
      </c>
      <c r="Y127" s="81">
        <v>5057</v>
      </c>
      <c r="Z127" s="81">
        <v>5066</v>
      </c>
      <c r="AA127" s="81">
        <v>3620</v>
      </c>
      <c r="AB127" s="81">
        <v>10625</v>
      </c>
      <c r="AC127" s="81">
        <v>0</v>
      </c>
      <c r="AD127" s="81">
        <v>0.85476603780000004</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1993</v>
      </c>
      <c r="B128" s="80">
        <v>227</v>
      </c>
      <c r="C128" s="80">
        <v>6</v>
      </c>
      <c r="D128" s="80">
        <v>14</v>
      </c>
      <c r="E128" s="80">
        <v>2009</v>
      </c>
      <c r="F128" s="80" t="s">
        <v>85</v>
      </c>
      <c r="G128" s="80" t="s">
        <v>1987</v>
      </c>
      <c r="H128" s="80" t="s">
        <v>1988</v>
      </c>
      <c r="I128" s="177"/>
      <c r="J128" s="81">
        <v>9.9881456484492208</v>
      </c>
      <c r="K128" s="81">
        <v>0.95034163367957281</v>
      </c>
      <c r="L128" s="81">
        <v>16.122656020719123</v>
      </c>
      <c r="M128" s="81">
        <v>11.992569218999131</v>
      </c>
      <c r="N128" s="81">
        <v>15.103865289539572</v>
      </c>
      <c r="O128" s="81">
        <v>9.9500632616817146</v>
      </c>
      <c r="P128" s="81">
        <v>17.523747410042638</v>
      </c>
      <c r="Q128" s="81">
        <v>0.60431932424017765</v>
      </c>
      <c r="R128" s="81">
        <v>0</v>
      </c>
      <c r="S128" s="81">
        <v>1.2693092464000002</v>
      </c>
      <c r="T128" s="82"/>
      <c r="U128" s="81">
        <v>374622</v>
      </c>
      <c r="V128" s="81">
        <v>522</v>
      </c>
      <c r="W128" s="81">
        <v>251</v>
      </c>
      <c r="X128" s="81">
        <v>2837</v>
      </c>
      <c r="Y128" s="81">
        <v>4995</v>
      </c>
      <c r="Z128" s="81">
        <v>5030</v>
      </c>
      <c r="AA128" s="81">
        <v>3527</v>
      </c>
      <c r="AB128" s="81">
        <v>10366</v>
      </c>
      <c r="AC128" s="81">
        <v>0</v>
      </c>
      <c r="AD128" s="81">
        <v>1.2693092464000002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1994</v>
      </c>
      <c r="B129" s="80">
        <v>228</v>
      </c>
      <c r="C129" s="80">
        <v>7</v>
      </c>
      <c r="D129" s="80">
        <v>14</v>
      </c>
      <c r="E129" s="80">
        <v>2010</v>
      </c>
      <c r="F129" s="80" t="s">
        <v>86</v>
      </c>
      <c r="G129" s="80" t="s">
        <v>1987</v>
      </c>
      <c r="H129" s="80" t="s">
        <v>1988</v>
      </c>
      <c r="I129" s="177"/>
      <c r="J129" s="81">
        <v>8.7972600641469842</v>
      </c>
      <c r="K129" s="81">
        <v>0.91665324945363402</v>
      </c>
      <c r="L129" s="81">
        <v>15.020070903065021</v>
      </c>
      <c r="M129" s="81">
        <v>10.7070919888051</v>
      </c>
      <c r="N129" s="81">
        <v>13.494607086964253</v>
      </c>
      <c r="O129" s="81">
        <v>9.7662115690520004</v>
      </c>
      <c r="P129" s="81">
        <v>17.748377783387905</v>
      </c>
      <c r="Q129" s="81">
        <v>0.61534864099320707</v>
      </c>
      <c r="R129" s="81">
        <v>0</v>
      </c>
      <c r="S129" s="81">
        <v>0.49284123700000004</v>
      </c>
      <c r="T129" s="82"/>
      <c r="U129" s="81">
        <v>363123</v>
      </c>
      <c r="V129" s="81">
        <v>522</v>
      </c>
      <c r="W129" s="81">
        <v>251</v>
      </c>
      <c r="X129" s="81">
        <v>2837</v>
      </c>
      <c r="Y129" s="81">
        <v>4923</v>
      </c>
      <c r="Z129" s="81">
        <v>4960</v>
      </c>
      <c r="AA129" s="81">
        <v>3483</v>
      </c>
      <c r="AB129" s="81">
        <v>10114</v>
      </c>
      <c r="AC129" s="81">
        <v>0</v>
      </c>
      <c r="AD129" s="81">
        <v>0.49284123700000004</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1995</v>
      </c>
      <c r="B130" s="80">
        <v>229</v>
      </c>
      <c r="C130" s="80">
        <v>8</v>
      </c>
      <c r="D130" s="80">
        <v>14</v>
      </c>
      <c r="E130" s="80">
        <v>2011</v>
      </c>
      <c r="F130" s="80" t="s">
        <v>87</v>
      </c>
      <c r="G130" s="80" t="s">
        <v>1987</v>
      </c>
      <c r="H130" s="80" t="s">
        <v>1988</v>
      </c>
      <c r="I130" s="177"/>
      <c r="J130" s="81">
        <v>7.8828536935317279</v>
      </c>
      <c r="K130" s="81">
        <v>1.3179973371717151</v>
      </c>
      <c r="L130" s="81">
        <v>12.037294769414176</v>
      </c>
      <c r="M130" s="81">
        <v>14.858798952140347</v>
      </c>
      <c r="N130" s="81">
        <v>19.148820617584001</v>
      </c>
      <c r="O130" s="81">
        <v>9.5180823145335705</v>
      </c>
      <c r="P130" s="81">
        <v>16.800013156404319</v>
      </c>
      <c r="Q130" s="81">
        <v>0.69455479118650754</v>
      </c>
      <c r="R130" s="81">
        <v>0</v>
      </c>
      <c r="S130" s="81">
        <v>1.1281661851</v>
      </c>
      <c r="T130" s="82"/>
      <c r="U130" s="81">
        <v>306342</v>
      </c>
      <c r="V130" s="81">
        <v>522</v>
      </c>
      <c r="W130" s="81">
        <v>251</v>
      </c>
      <c r="X130" s="81">
        <v>2837</v>
      </c>
      <c r="Y130" s="81">
        <v>4880</v>
      </c>
      <c r="Z130" s="81">
        <v>4939</v>
      </c>
      <c r="AA130" s="81">
        <v>3395</v>
      </c>
      <c r="AB130" s="81">
        <v>9897</v>
      </c>
      <c r="AC130" s="81">
        <v>0</v>
      </c>
      <c r="AD130" s="81">
        <v>1.1281661851</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1996</v>
      </c>
      <c r="B131" s="80">
        <v>230</v>
      </c>
      <c r="C131" s="80">
        <v>9</v>
      </c>
      <c r="D131" s="80">
        <v>14</v>
      </c>
      <c r="E131" s="80">
        <v>2012</v>
      </c>
      <c r="F131" s="80" t="s">
        <v>88</v>
      </c>
      <c r="G131" s="80" t="s">
        <v>1987</v>
      </c>
      <c r="H131" s="80" t="s">
        <v>1988</v>
      </c>
      <c r="I131" s="177"/>
      <c r="J131" s="81">
        <v>10.973402610732204</v>
      </c>
      <c r="K131" s="81">
        <v>1.3264522120245283</v>
      </c>
      <c r="L131" s="81">
        <v>11.96350118982193</v>
      </c>
      <c r="M131" s="81">
        <v>16.661208235440579</v>
      </c>
      <c r="N131" s="81">
        <v>21.821793478488924</v>
      </c>
      <c r="O131" s="81">
        <v>9.4202391464089867</v>
      </c>
      <c r="P131" s="81">
        <v>16.567142513446186</v>
      </c>
      <c r="Q131" s="81">
        <v>0.74325636710228926</v>
      </c>
      <c r="R131" s="81">
        <v>0</v>
      </c>
      <c r="S131" s="81">
        <v>0.72727115194999992</v>
      </c>
      <c r="T131" s="82"/>
      <c r="U131" s="81">
        <v>334752</v>
      </c>
      <c r="V131" s="81">
        <v>522</v>
      </c>
      <c r="W131" s="81">
        <v>251</v>
      </c>
      <c r="X131" s="81">
        <v>2837</v>
      </c>
      <c r="Y131" s="81">
        <v>4891</v>
      </c>
      <c r="Z131" s="81">
        <v>4927</v>
      </c>
      <c r="AA131" s="81">
        <v>3329</v>
      </c>
      <c r="AB131" s="81">
        <v>9748</v>
      </c>
      <c r="AC131" s="81">
        <v>0</v>
      </c>
      <c r="AD131" s="81">
        <v>0.72727115194999992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1997</v>
      </c>
      <c r="B132" s="80">
        <v>231</v>
      </c>
      <c r="C132" s="80">
        <v>10</v>
      </c>
      <c r="D132" s="80">
        <v>14</v>
      </c>
      <c r="E132" s="80">
        <v>2013</v>
      </c>
      <c r="F132" s="80" t="s">
        <v>89</v>
      </c>
      <c r="G132" s="80" t="s">
        <v>1987</v>
      </c>
      <c r="H132" s="80" t="s">
        <v>1988</v>
      </c>
      <c r="I132" s="177"/>
      <c r="J132" s="81">
        <v>10.80648548642538</v>
      </c>
      <c r="K132" s="81">
        <v>1.1055719024219977</v>
      </c>
      <c r="L132" s="81">
        <v>12.365512531710623</v>
      </c>
      <c r="M132" s="81">
        <v>16.918669081685824</v>
      </c>
      <c r="N132" s="81">
        <v>22.476739660100741</v>
      </c>
      <c r="O132" s="81">
        <v>9.0176190403311445</v>
      </c>
      <c r="P132" s="81">
        <v>16.389788267390664</v>
      </c>
      <c r="Q132" s="81">
        <v>0.74045369601832534</v>
      </c>
      <c r="R132" s="81">
        <v>0</v>
      </c>
      <c r="S132" s="81">
        <v>0</v>
      </c>
      <c r="T132" s="82"/>
      <c r="U132" s="81">
        <v>364720</v>
      </c>
      <c r="V132" s="81">
        <v>522</v>
      </c>
      <c r="W132" s="81">
        <v>251</v>
      </c>
      <c r="X132" s="81">
        <v>2837</v>
      </c>
      <c r="Y132" s="81">
        <v>4816</v>
      </c>
      <c r="Z132" s="81">
        <v>4927</v>
      </c>
      <c r="AA132" s="81">
        <v>3281</v>
      </c>
      <c r="AB132" s="81">
        <v>9572</v>
      </c>
      <c r="AC132" s="81">
        <v>0</v>
      </c>
      <c r="AD132" s="81">
        <v>0</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1998</v>
      </c>
      <c r="B133" s="80">
        <v>232</v>
      </c>
      <c r="C133" s="80">
        <v>11</v>
      </c>
      <c r="D133" s="80">
        <v>14</v>
      </c>
      <c r="E133" s="80">
        <v>2014</v>
      </c>
      <c r="F133" s="80" t="s">
        <v>90</v>
      </c>
      <c r="G133" s="80" t="s">
        <v>1987</v>
      </c>
      <c r="H133" s="80" t="s">
        <v>1988</v>
      </c>
      <c r="I133" s="177"/>
      <c r="J133" s="81">
        <v>9.3924461279254317</v>
      </c>
      <c r="K133" s="81">
        <v>1.0256084202438869</v>
      </c>
      <c r="L133" s="81">
        <v>12.307656111501446</v>
      </c>
      <c r="M133" s="81">
        <v>15.229494657786255</v>
      </c>
      <c r="N133" s="81">
        <v>20.291122088277991</v>
      </c>
      <c r="O133" s="81">
        <v>8.4681834108619309</v>
      </c>
      <c r="P133" s="81">
        <v>16.078346692100599</v>
      </c>
      <c r="Q133" s="81">
        <v>0.68950190315400817</v>
      </c>
      <c r="R133" s="81">
        <v>0</v>
      </c>
      <c r="S133" s="81">
        <v>0</v>
      </c>
      <c r="T133" s="82"/>
      <c r="U133" s="81">
        <v>363883</v>
      </c>
      <c r="V133" s="81">
        <v>409</v>
      </c>
      <c r="W133" s="81">
        <v>213</v>
      </c>
      <c r="X133" s="81">
        <v>2663</v>
      </c>
      <c r="Y133" s="81">
        <v>4735</v>
      </c>
      <c r="Z133" s="81">
        <v>4873</v>
      </c>
      <c r="AA133" s="81">
        <v>3202</v>
      </c>
      <c r="AB133" s="81">
        <v>9290</v>
      </c>
      <c r="AC133" s="81">
        <v>0</v>
      </c>
      <c r="AD133" s="81">
        <v>0</v>
      </c>
      <c r="AE133" s="82"/>
      <c r="AF133" s="81">
        <v>4376512.1571265068</v>
      </c>
      <c r="AG133" s="81">
        <v>786510.4851416233</v>
      </c>
      <c r="AH133" s="81">
        <v>2849257.6421476393</v>
      </c>
      <c r="AI133" s="81">
        <v>15602593.658921976</v>
      </c>
      <c r="AJ133" s="81">
        <v>25459833.777680561</v>
      </c>
      <c r="AK133" s="81">
        <v>0</v>
      </c>
      <c r="AL133" s="81">
        <v>0</v>
      </c>
      <c r="AM133" s="81">
        <v>1275378.1775329516</v>
      </c>
      <c r="AN133" s="81">
        <v>0</v>
      </c>
      <c r="AO133" s="81">
        <v>0</v>
      </c>
      <c r="AP133" s="82"/>
      <c r="AQ133" s="81">
        <v>48</v>
      </c>
      <c r="AR133" s="81">
        <v>11</v>
      </c>
      <c r="AS133" s="81">
        <v>0</v>
      </c>
      <c r="AT133" s="81">
        <v>1</v>
      </c>
      <c r="AU133" s="81">
        <v>0</v>
      </c>
      <c r="AV133" s="81">
        <v>0</v>
      </c>
      <c r="AW133" s="81" t="s">
        <v>564</v>
      </c>
      <c r="AX133" s="82"/>
      <c r="AY133" s="81">
        <v>191.32</v>
      </c>
      <c r="AZ133" s="81">
        <v>244.8</v>
      </c>
      <c r="BA133" s="81">
        <v>0</v>
      </c>
      <c r="BB133" s="81">
        <v>40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1999</v>
      </c>
      <c r="B134" s="80">
        <v>233</v>
      </c>
      <c r="C134" s="80">
        <v>12</v>
      </c>
      <c r="D134" s="80">
        <v>14</v>
      </c>
      <c r="E134" s="80">
        <v>2015</v>
      </c>
      <c r="F134" s="80" t="s">
        <v>91</v>
      </c>
      <c r="G134" s="80" t="s">
        <v>1987</v>
      </c>
      <c r="H134" s="80" t="s">
        <v>1988</v>
      </c>
      <c r="I134" s="177"/>
      <c r="J134" s="81">
        <v>8.3708590255568609</v>
      </c>
      <c r="K134" s="81">
        <v>0.96283128910488869</v>
      </c>
      <c r="L134" s="81">
        <v>9.8761336049736421</v>
      </c>
      <c r="M134" s="81">
        <v>14.30943736999979</v>
      </c>
      <c r="N134" s="81">
        <v>17.441604749610413</v>
      </c>
      <c r="O134" s="81">
        <v>8.3099193969599057</v>
      </c>
      <c r="P134" s="81">
        <v>15.794504948232454</v>
      </c>
      <c r="Q134" s="81">
        <v>0.65682376003601384</v>
      </c>
      <c r="R134" s="81">
        <v>0</v>
      </c>
      <c r="S134" s="81">
        <v>0</v>
      </c>
      <c r="T134" s="82"/>
      <c r="U134" s="81">
        <v>308730</v>
      </c>
      <c r="V134" s="81">
        <v>409</v>
      </c>
      <c r="W134" s="81">
        <v>213</v>
      </c>
      <c r="X134" s="81">
        <v>2663</v>
      </c>
      <c r="Y134" s="81">
        <v>4673</v>
      </c>
      <c r="Z134" s="81">
        <v>4828</v>
      </c>
      <c r="AA134" s="81">
        <v>3143</v>
      </c>
      <c r="AB134" s="81">
        <v>9040</v>
      </c>
      <c r="AC134" s="81">
        <v>0</v>
      </c>
      <c r="AD134" s="81">
        <v>0</v>
      </c>
      <c r="AE134" s="82"/>
      <c r="AF134" s="81">
        <v>3866299.4299250413</v>
      </c>
      <c r="AG134" s="81">
        <v>692589.78657481237</v>
      </c>
      <c r="AH134" s="81">
        <v>2065944.9398924101</v>
      </c>
      <c r="AI134" s="81">
        <v>15646306.256143818</v>
      </c>
      <c r="AJ134" s="81">
        <v>22333043.494045611</v>
      </c>
      <c r="AK134" s="81">
        <v>0</v>
      </c>
      <c r="AL134" s="81">
        <v>0</v>
      </c>
      <c r="AM134" s="81">
        <v>1238894.0786262499</v>
      </c>
      <c r="AN134" s="81">
        <v>0</v>
      </c>
      <c r="AO134" s="81">
        <v>0</v>
      </c>
      <c r="AP134" s="82"/>
      <c r="AQ134" s="81">
        <v>52</v>
      </c>
      <c r="AR134" s="81">
        <v>14</v>
      </c>
      <c r="AS134" s="81">
        <v>0</v>
      </c>
      <c r="AT134" s="81">
        <v>1</v>
      </c>
      <c r="AU134" s="81">
        <v>0</v>
      </c>
      <c r="AV134" s="81">
        <v>0</v>
      </c>
      <c r="AW134" s="81" t="s">
        <v>564</v>
      </c>
      <c r="AX134" s="82"/>
      <c r="AY134" s="81">
        <v>207.82</v>
      </c>
      <c r="AZ134" s="81">
        <v>324.89999999999998</v>
      </c>
      <c r="BA134" s="81">
        <v>0</v>
      </c>
      <c r="BB134" s="81">
        <v>40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2000</v>
      </c>
      <c r="B135" s="80">
        <v>234</v>
      </c>
      <c r="C135" s="80">
        <v>13</v>
      </c>
      <c r="D135" s="80">
        <v>14</v>
      </c>
      <c r="E135" s="80">
        <v>2016</v>
      </c>
      <c r="F135" s="80" t="s">
        <v>92</v>
      </c>
      <c r="G135" s="80" t="s">
        <v>1987</v>
      </c>
      <c r="H135" s="80" t="s">
        <v>1988</v>
      </c>
      <c r="I135" s="177"/>
      <c r="J135" s="81">
        <v>8.6780170742433</v>
      </c>
      <c r="K135" s="81">
        <v>0.89376641852914274</v>
      </c>
      <c r="L135" s="81">
        <v>9.871688054784407</v>
      </c>
      <c r="M135" s="81">
        <v>10.892394025818417</v>
      </c>
      <c r="N135" s="81">
        <v>14.376982523015817</v>
      </c>
      <c r="O135" s="81">
        <v>8.1886048325847067</v>
      </c>
      <c r="P135" s="81">
        <v>15.470170638049328</v>
      </c>
      <c r="Q135" s="81">
        <v>0.61972541236735945</v>
      </c>
      <c r="R135" s="81">
        <v>0</v>
      </c>
      <c r="S135" s="81">
        <v>0</v>
      </c>
      <c r="T135" s="82"/>
      <c r="U135" s="81">
        <v>331185</v>
      </c>
      <c r="V135" s="81">
        <v>409</v>
      </c>
      <c r="W135" s="81">
        <v>213</v>
      </c>
      <c r="X135" s="81">
        <v>2663</v>
      </c>
      <c r="Y135" s="81">
        <v>4588</v>
      </c>
      <c r="Z135" s="81">
        <v>4816</v>
      </c>
      <c r="AA135" s="81">
        <v>3184</v>
      </c>
      <c r="AB135" s="81">
        <v>8774</v>
      </c>
      <c r="AC135" s="81">
        <v>0</v>
      </c>
      <c r="AD135" s="81">
        <v>0</v>
      </c>
      <c r="AE135" s="82"/>
      <c r="AF135" s="81">
        <v>3983134.7573234751</v>
      </c>
      <c r="AG135" s="81">
        <v>674021.02704714495</v>
      </c>
      <c r="AH135" s="81">
        <v>1677044.8628894801</v>
      </c>
      <c r="AI135" s="81">
        <v>15716677.178068031</v>
      </c>
      <c r="AJ135" s="81">
        <v>22706558.02249065</v>
      </c>
      <c r="AK135" s="81">
        <v>0</v>
      </c>
      <c r="AL135" s="81">
        <v>0</v>
      </c>
      <c r="AM135" s="81">
        <v>1203374.0722699291</v>
      </c>
      <c r="AN135" s="81">
        <v>0</v>
      </c>
      <c r="AO135" s="81">
        <v>0</v>
      </c>
      <c r="AP135" s="82"/>
      <c r="AQ135" s="81">
        <v>56</v>
      </c>
      <c r="AR135" s="81">
        <v>17</v>
      </c>
      <c r="AS135" s="81">
        <v>0</v>
      </c>
      <c r="AT135" s="81">
        <v>1</v>
      </c>
      <c r="AU135" s="81">
        <v>0</v>
      </c>
      <c r="AV135" s="81">
        <v>0</v>
      </c>
      <c r="AW135" s="81" t="s">
        <v>564</v>
      </c>
      <c r="AX135" s="82"/>
      <c r="AY135" s="81">
        <v>238.92</v>
      </c>
      <c r="AZ135" s="81">
        <v>603.29999999999995</v>
      </c>
      <c r="BA135" s="81">
        <v>0</v>
      </c>
      <c r="BB135" s="81">
        <v>40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2001</v>
      </c>
      <c r="B136" s="80">
        <v>235</v>
      </c>
      <c r="C136" s="80">
        <v>14</v>
      </c>
      <c r="D136" s="80">
        <v>14</v>
      </c>
      <c r="E136" s="80">
        <v>2017</v>
      </c>
      <c r="F136" s="80" t="s">
        <v>71</v>
      </c>
      <c r="G136" s="80" t="s">
        <v>1987</v>
      </c>
      <c r="H136" s="80" t="s">
        <v>1988</v>
      </c>
      <c r="I136" s="177"/>
      <c r="J136" s="81">
        <v>7.5233833327258797</v>
      </c>
      <c r="K136" s="81">
        <v>0.89843272713434053</v>
      </c>
      <c r="L136" s="81">
        <v>9.0384918529029683</v>
      </c>
      <c r="M136" s="81">
        <v>10.572512537096671</v>
      </c>
      <c r="N136" s="81">
        <v>15.076084484184156</v>
      </c>
      <c r="O136" s="81">
        <v>7.9512883995657528</v>
      </c>
      <c r="P136" s="81">
        <v>15.198366659294152</v>
      </c>
      <c r="Q136" s="81">
        <v>0.58308272473434408</v>
      </c>
      <c r="R136" s="81">
        <v>0</v>
      </c>
      <c r="S136" s="81">
        <v>0</v>
      </c>
      <c r="T136" s="82"/>
      <c r="U136" s="81">
        <v>323097</v>
      </c>
      <c r="V136" s="81">
        <v>409</v>
      </c>
      <c r="W136" s="81">
        <v>213</v>
      </c>
      <c r="X136" s="81">
        <v>2663</v>
      </c>
      <c r="Y136" s="81">
        <v>4516</v>
      </c>
      <c r="Z136" s="81">
        <v>4754</v>
      </c>
      <c r="AA136" s="81">
        <v>3148</v>
      </c>
      <c r="AB136" s="81">
        <v>8537</v>
      </c>
      <c r="AC136" s="81">
        <v>0</v>
      </c>
      <c r="AD136" s="81">
        <v>0</v>
      </c>
      <c r="AE136" s="82"/>
      <c r="AF136" s="81">
        <v>3348376.9801278082</v>
      </c>
      <c r="AG136" s="81">
        <v>678552.08042912849</v>
      </c>
      <c r="AH136" s="81">
        <v>1957645.0995860361</v>
      </c>
      <c r="AI136" s="81">
        <v>15405078.624828281</v>
      </c>
      <c r="AJ136" s="81">
        <v>23920331.304152209</v>
      </c>
      <c r="AK136" s="81">
        <v>0</v>
      </c>
      <c r="AL136" s="81">
        <v>0</v>
      </c>
      <c r="AM136" s="81">
        <v>1172701.0731316381</v>
      </c>
      <c r="AN136" s="81">
        <v>0</v>
      </c>
      <c r="AO136" s="81">
        <v>0</v>
      </c>
      <c r="AP136" s="82"/>
      <c r="AQ136" s="81">
        <v>59</v>
      </c>
      <c r="AR136" s="81">
        <v>20</v>
      </c>
      <c r="AS136" s="81">
        <v>0</v>
      </c>
      <c r="AT136" s="81">
        <v>1</v>
      </c>
      <c r="AU136" s="81">
        <v>0</v>
      </c>
      <c r="AV136" s="81">
        <v>0</v>
      </c>
      <c r="AW136" s="81" t="s">
        <v>564</v>
      </c>
      <c r="AX136" s="82"/>
      <c r="AY136" s="81">
        <v>262.02</v>
      </c>
      <c r="AZ136" s="81">
        <v>1163.5</v>
      </c>
      <c r="BA136" s="81">
        <v>0</v>
      </c>
      <c r="BB136" s="81">
        <v>40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2002</v>
      </c>
      <c r="B137" s="80">
        <v>236</v>
      </c>
      <c r="C137" s="80">
        <v>15</v>
      </c>
      <c r="D137" s="80">
        <v>14</v>
      </c>
      <c r="E137" s="80">
        <v>2018</v>
      </c>
      <c r="F137" s="80" t="s">
        <v>93</v>
      </c>
      <c r="G137" s="80" t="s">
        <v>1987</v>
      </c>
      <c r="H137" s="80" t="s">
        <v>1988</v>
      </c>
      <c r="I137" s="177"/>
      <c r="J137" s="81">
        <v>8.0707604717926333</v>
      </c>
      <c r="K137" s="81">
        <v>0.84570197919628254</v>
      </c>
      <c r="L137" s="81">
        <v>8.1686766686446592</v>
      </c>
      <c r="M137" s="81">
        <v>10.559597484365575</v>
      </c>
      <c r="N137" s="81">
        <v>12.831500971081296</v>
      </c>
      <c r="O137" s="81">
        <v>7.7707196975759656</v>
      </c>
      <c r="P137" s="81">
        <v>14.784184825868255</v>
      </c>
      <c r="Q137" s="81">
        <v>0.52858556854914462</v>
      </c>
      <c r="R137" s="81">
        <v>0</v>
      </c>
      <c r="S137" s="81">
        <v>0</v>
      </c>
      <c r="T137" s="82"/>
      <c r="U137" s="81">
        <v>358733</v>
      </c>
      <c r="V137" s="81">
        <v>409</v>
      </c>
      <c r="W137" s="81">
        <v>213</v>
      </c>
      <c r="X137" s="81">
        <v>2663</v>
      </c>
      <c r="Y137" s="81">
        <v>4467</v>
      </c>
      <c r="Z137" s="81">
        <v>4735</v>
      </c>
      <c r="AA137" s="81">
        <v>3093</v>
      </c>
      <c r="AB137" s="81">
        <v>8340</v>
      </c>
      <c r="AC137" s="81">
        <v>0</v>
      </c>
      <c r="AD137" s="81">
        <v>0</v>
      </c>
      <c r="AE137" s="82"/>
      <c r="AF137" s="81">
        <v>3914283.9110005531</v>
      </c>
      <c r="AG137" s="81">
        <v>605090.37497167417</v>
      </c>
      <c r="AH137" s="81">
        <v>1713910.7442215951</v>
      </c>
      <c r="AI137" s="81">
        <v>15134407.584241809</v>
      </c>
      <c r="AJ137" s="81">
        <v>20636198.76024776</v>
      </c>
      <c r="AK137" s="81">
        <v>0</v>
      </c>
      <c r="AL137" s="81">
        <v>0</v>
      </c>
      <c r="AM137" s="81">
        <v>1148010.2633351509</v>
      </c>
      <c r="AN137" s="81">
        <v>0</v>
      </c>
      <c r="AO137" s="81">
        <v>0</v>
      </c>
      <c r="AP137" s="82"/>
      <c r="AQ137" s="81">
        <v>62</v>
      </c>
      <c r="AR137" s="81">
        <v>23</v>
      </c>
      <c r="AS137" s="81">
        <v>8</v>
      </c>
      <c r="AT137" s="81">
        <v>1</v>
      </c>
      <c r="AU137" s="81">
        <v>0</v>
      </c>
      <c r="AV137" s="81">
        <v>0</v>
      </c>
      <c r="AW137" s="81" t="s">
        <v>564</v>
      </c>
      <c r="AX137" s="82"/>
      <c r="AY137" s="81">
        <v>287.52</v>
      </c>
      <c r="AZ137" s="81">
        <v>1296</v>
      </c>
      <c r="BA137" s="81">
        <v>158</v>
      </c>
      <c r="BB137" s="81">
        <v>40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2003</v>
      </c>
      <c r="B138" s="80">
        <v>237</v>
      </c>
      <c r="C138" s="80">
        <v>16</v>
      </c>
      <c r="D138" s="80">
        <v>14</v>
      </c>
      <c r="E138" s="80">
        <v>2019</v>
      </c>
      <c r="F138" s="80" t="s">
        <v>73</v>
      </c>
      <c r="G138" s="80" t="s">
        <v>1987</v>
      </c>
      <c r="H138" s="80" t="s">
        <v>1988</v>
      </c>
      <c r="I138" s="177"/>
      <c r="J138" s="81">
        <v>6.8077572654508902</v>
      </c>
      <c r="K138" s="81">
        <v>0.70902865385430769</v>
      </c>
      <c r="L138" s="81">
        <v>8.0421719736647255</v>
      </c>
      <c r="M138" s="81">
        <v>8.4760807782938947</v>
      </c>
      <c r="N138" s="81">
        <v>10.285916867501548</v>
      </c>
      <c r="O138" s="81">
        <v>7.4624419444937331</v>
      </c>
      <c r="P138" s="81">
        <v>14.452605167877321</v>
      </c>
      <c r="Q138" s="81">
        <v>0.49836018740031335</v>
      </c>
      <c r="R138" s="81">
        <v>0</v>
      </c>
      <c r="S138" s="81">
        <v>0</v>
      </c>
      <c r="T138" s="82"/>
      <c r="U138" s="81">
        <v>318635</v>
      </c>
      <c r="V138" s="81">
        <v>409</v>
      </c>
      <c r="W138" s="81">
        <v>213</v>
      </c>
      <c r="X138" s="81">
        <v>2663</v>
      </c>
      <c r="Y138" s="81">
        <v>4373</v>
      </c>
      <c r="Z138" s="81">
        <v>4672</v>
      </c>
      <c r="AA138" s="81">
        <v>3001</v>
      </c>
      <c r="AB138" s="81">
        <v>8076</v>
      </c>
      <c r="AC138" s="81">
        <v>0</v>
      </c>
      <c r="AD138" s="81">
        <v>0</v>
      </c>
      <c r="AE138" s="82"/>
      <c r="AF138" s="81">
        <v>3395701.2449693582</v>
      </c>
      <c r="AG138" s="81">
        <v>584038.66780613724</v>
      </c>
      <c r="AH138" s="81">
        <v>2000433.9323992899</v>
      </c>
      <c r="AI138" s="81">
        <v>15184126.92258312</v>
      </c>
      <c r="AJ138" s="81">
        <v>20291998.073727597</v>
      </c>
      <c r="AK138" s="81">
        <v>0</v>
      </c>
      <c r="AL138" s="81">
        <v>0</v>
      </c>
      <c r="AM138" s="81">
        <v>1099890.40390455</v>
      </c>
      <c r="AN138" s="81">
        <v>0</v>
      </c>
      <c r="AO138" s="81">
        <v>0</v>
      </c>
      <c r="AP138" s="82"/>
      <c r="AQ138" s="81">
        <v>72</v>
      </c>
      <c r="AR138" s="81">
        <v>26</v>
      </c>
      <c r="AS138" s="81">
        <v>8</v>
      </c>
      <c r="AT138" s="81">
        <v>1</v>
      </c>
      <c r="AU138" s="81">
        <v>0</v>
      </c>
      <c r="AV138" s="81">
        <v>0</v>
      </c>
      <c r="AW138" s="81" t="s">
        <v>564</v>
      </c>
      <c r="AX138" s="82"/>
      <c r="AY138" s="81">
        <v>346.12</v>
      </c>
      <c r="AZ138" s="81">
        <v>3392.5</v>
      </c>
      <c r="BA138" s="81">
        <v>158.4</v>
      </c>
      <c r="BB138" s="81">
        <v>40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2004</v>
      </c>
      <c r="B139" s="80">
        <v>238</v>
      </c>
      <c r="C139" s="80">
        <v>17</v>
      </c>
      <c r="D139" s="80">
        <v>14</v>
      </c>
      <c r="E139" s="80">
        <v>2020</v>
      </c>
      <c r="F139" s="80" t="s">
        <v>218</v>
      </c>
      <c r="G139" s="80" t="s">
        <v>1987</v>
      </c>
      <c r="H139" s="80" t="s">
        <v>1988</v>
      </c>
      <c r="I139" s="177"/>
      <c r="J139" s="81">
        <v>5.3755965702006838</v>
      </c>
      <c r="K139" s="81">
        <v>0.66577801196770048</v>
      </c>
      <c r="L139" s="81">
        <v>7.9087817817831514</v>
      </c>
      <c r="M139" s="81">
        <v>9.992991500285914</v>
      </c>
      <c r="N139" s="81">
        <v>13.974739423911002</v>
      </c>
      <c r="O139" s="81">
        <v>6.5591465984280513</v>
      </c>
      <c r="P139" s="81">
        <v>13.550415485326372</v>
      </c>
      <c r="Q139" s="81">
        <v>0.46722416741761735</v>
      </c>
      <c r="R139" s="81">
        <v>0</v>
      </c>
      <c r="S139" s="81">
        <v>0</v>
      </c>
      <c r="T139" s="82"/>
      <c r="U139" s="81">
        <v>219550</v>
      </c>
      <c r="V139" s="81">
        <v>308</v>
      </c>
      <c r="W139" s="81">
        <v>172</v>
      </c>
      <c r="X139" s="81">
        <v>2498</v>
      </c>
      <c r="Y139" s="81">
        <v>4335</v>
      </c>
      <c r="Z139" s="81">
        <v>4687</v>
      </c>
      <c r="AA139" s="81">
        <v>3057</v>
      </c>
      <c r="AB139" s="81">
        <v>7924</v>
      </c>
      <c r="AC139" s="81">
        <v>0</v>
      </c>
      <c r="AD139" s="81">
        <v>0</v>
      </c>
      <c r="AE139" s="82"/>
      <c r="AF139" s="81">
        <v>2580627.0673758858</v>
      </c>
      <c r="AG139" s="81">
        <v>454168.7688475835</v>
      </c>
      <c r="AH139" s="81">
        <v>2241377.7384212441</v>
      </c>
      <c r="AI139" s="81">
        <v>13814919.38307986</v>
      </c>
      <c r="AJ139" s="81">
        <v>20876525.826719102</v>
      </c>
      <c r="AK139" s="81"/>
      <c r="AL139" s="81"/>
      <c r="AM139" s="81">
        <v>1034170.0374762018</v>
      </c>
      <c r="AN139" s="81"/>
      <c r="AO139" s="81"/>
      <c r="AP139" s="82"/>
      <c r="AQ139" s="81">
        <v>76</v>
      </c>
      <c r="AR139" s="81">
        <v>38</v>
      </c>
      <c r="AS139" s="81">
        <v>8</v>
      </c>
      <c r="AT139" s="81">
        <v>1</v>
      </c>
      <c r="AU139" s="81">
        <v>0</v>
      </c>
      <c r="AV139" s="81">
        <v>0</v>
      </c>
      <c r="AW139" s="81">
        <v>8</v>
      </c>
      <c r="AX139" s="82"/>
      <c r="AY139" s="81">
        <v>367.42</v>
      </c>
      <c r="AZ139" s="81">
        <v>4115</v>
      </c>
      <c r="BA139" s="81">
        <v>158.4</v>
      </c>
      <c r="BB139" s="81">
        <v>40</v>
      </c>
      <c r="BC139" s="81">
        <v>0</v>
      </c>
      <c r="BD139" s="81">
        <v>0</v>
      </c>
      <c r="BE139" s="81">
        <v>158.4</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2005</v>
      </c>
      <c r="B140" s="80">
        <v>238</v>
      </c>
      <c r="C140" s="80">
        <v>18</v>
      </c>
      <c r="D140" s="80">
        <v>14</v>
      </c>
      <c r="E140" s="80">
        <v>2021</v>
      </c>
      <c r="F140" s="80" t="s">
        <v>75</v>
      </c>
      <c r="G140" s="174" t="s">
        <v>1987</v>
      </c>
      <c r="H140" s="80" t="s">
        <v>1988</v>
      </c>
      <c r="I140" s="177"/>
      <c r="J140" s="81">
        <v>5.9723935930710859</v>
      </c>
      <c r="K140" s="81">
        <v>0.68028616882890403</v>
      </c>
      <c r="L140" s="81">
        <v>7.3294290596695717</v>
      </c>
      <c r="M140" s="81">
        <v>10.817700420366624</v>
      </c>
      <c r="N140" s="81">
        <v>12.432125944737727</v>
      </c>
      <c r="O140" s="81">
        <v>6.3469452670797022</v>
      </c>
      <c r="P140" s="81">
        <v>13.790415660342388</v>
      </c>
      <c r="Q140" s="81">
        <v>0.4564814434221291</v>
      </c>
      <c r="R140" s="81">
        <v>0</v>
      </c>
      <c r="S140" s="81">
        <v>0</v>
      </c>
      <c r="T140" s="82"/>
      <c r="U140" s="81">
        <v>306236</v>
      </c>
      <c r="V140" s="81">
        <v>308</v>
      </c>
      <c r="W140" s="81">
        <v>172</v>
      </c>
      <c r="X140" s="81">
        <v>2498</v>
      </c>
      <c r="Y140" s="81">
        <v>4225</v>
      </c>
      <c r="Z140" s="81">
        <v>4670</v>
      </c>
      <c r="AA140" s="81">
        <v>3034</v>
      </c>
      <c r="AB140" s="81">
        <v>7650</v>
      </c>
      <c r="AC140" s="81">
        <v>0</v>
      </c>
      <c r="AD140" s="81">
        <v>0</v>
      </c>
      <c r="AE140" s="82"/>
      <c r="AF140" s="81">
        <v>2846076.0812603673</v>
      </c>
      <c r="AG140" s="81">
        <v>485482.3905543763</v>
      </c>
      <c r="AH140" s="81">
        <v>2203546.7204569378</v>
      </c>
      <c r="AI140" s="81">
        <v>16852896.029985938</v>
      </c>
      <c r="AJ140" s="81">
        <v>19748508.81711103</v>
      </c>
      <c r="AK140" s="81">
        <v>0</v>
      </c>
      <c r="AL140" s="81">
        <v>0</v>
      </c>
      <c r="AM140" s="81">
        <v>1004168.7417296923</v>
      </c>
      <c r="AN140" s="81">
        <v>0</v>
      </c>
      <c r="AO140" s="81">
        <v>0</v>
      </c>
      <c r="AP140" s="82"/>
      <c r="AQ140" s="81">
        <v>92</v>
      </c>
      <c r="AR140" s="81">
        <v>40</v>
      </c>
      <c r="AS140" s="81">
        <v>8</v>
      </c>
      <c r="AT140" s="81">
        <v>1</v>
      </c>
      <c r="AU140" s="81">
        <v>0</v>
      </c>
      <c r="AV140" s="81">
        <v>0</v>
      </c>
      <c r="AW140" s="81"/>
      <c r="AX140" s="82"/>
      <c r="AY140" s="81">
        <v>508.31999999999982</v>
      </c>
      <c r="AZ140" s="81">
        <v>4602</v>
      </c>
      <c r="BA140" s="81">
        <v>158.4</v>
      </c>
      <c r="BB140" s="81">
        <v>40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2006</v>
      </c>
      <c r="B141" s="80">
        <v>238</v>
      </c>
      <c r="C141" s="80">
        <v>19</v>
      </c>
      <c r="D141" s="80">
        <v>14</v>
      </c>
      <c r="E141" s="80">
        <v>2022</v>
      </c>
      <c r="F141" s="80" t="s">
        <v>568</v>
      </c>
      <c r="G141" s="174" t="s">
        <v>1987</v>
      </c>
      <c r="H141" s="80" t="s">
        <v>1988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103</v>
      </c>
      <c r="AR141" s="81">
        <v>45</v>
      </c>
      <c r="AS141" s="81">
        <v>8</v>
      </c>
      <c r="AT141" s="81">
        <v>1</v>
      </c>
      <c r="AU141" s="81">
        <v>0</v>
      </c>
      <c r="AV141" s="81">
        <v>0</v>
      </c>
      <c r="AW141" s="81"/>
      <c r="AX141" s="82"/>
      <c r="AY141" s="81">
        <v>590.81999999999971</v>
      </c>
      <c r="AZ141" s="81">
        <v>6200.6999999999989</v>
      </c>
      <c r="BA141" s="81">
        <v>158.4</v>
      </c>
      <c r="BB141" s="81">
        <v>40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2007</v>
      </c>
      <c r="B142" s="80">
        <v>205</v>
      </c>
      <c r="C142" s="80">
        <v>1</v>
      </c>
      <c r="D142" s="80">
        <v>13</v>
      </c>
      <c r="E142" s="80">
        <v>1990</v>
      </c>
      <c r="F142" s="80" t="s">
        <v>562</v>
      </c>
      <c r="G142" s="80" t="s">
        <v>1637</v>
      </c>
      <c r="H142" s="80" t="s">
        <v>1638</v>
      </c>
      <c r="I142" s="177"/>
      <c r="J142" s="81">
        <v>31.03987321017831</v>
      </c>
      <c r="K142" s="81">
        <v>1.5606724370203682</v>
      </c>
      <c r="L142" s="81">
        <v>3.4174390753003685</v>
      </c>
      <c r="M142" s="81">
        <v>2.304593461647666</v>
      </c>
      <c r="N142" s="81">
        <v>10.41435485230733</v>
      </c>
      <c r="O142" s="81">
        <v>5.5432413779865994</v>
      </c>
      <c r="P142" s="81">
        <v>10.06131954529029</v>
      </c>
      <c r="Q142" s="81">
        <v>0.57709114923693994</v>
      </c>
      <c r="R142" s="81">
        <v>0</v>
      </c>
      <c r="S142" s="81">
        <v>0.66335139927694409</v>
      </c>
      <c r="T142" s="82"/>
      <c r="U142" s="81">
        <v>658644</v>
      </c>
      <c r="V142" s="81">
        <v>481</v>
      </c>
      <c r="W142" s="81">
        <v>45</v>
      </c>
      <c r="X142" s="81">
        <v>958</v>
      </c>
      <c r="Y142" s="81">
        <v>2287</v>
      </c>
      <c r="Z142" s="81">
        <v>2280</v>
      </c>
      <c r="AA142" s="81">
        <v>2443</v>
      </c>
      <c r="AB142" s="81">
        <v>9370</v>
      </c>
      <c r="AC142" s="81">
        <v>0</v>
      </c>
      <c r="AD142" s="81">
        <v>0.66335139927694409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2008</v>
      </c>
      <c r="B143" s="80">
        <v>206</v>
      </c>
      <c r="C143" s="80">
        <v>2</v>
      </c>
      <c r="D143" s="80">
        <v>13</v>
      </c>
      <c r="E143" s="80">
        <v>2005</v>
      </c>
      <c r="F143" s="80" t="s">
        <v>565</v>
      </c>
      <c r="G143" s="80" t="s">
        <v>1637</v>
      </c>
      <c r="H143" s="80" t="s">
        <v>1638</v>
      </c>
      <c r="I143" s="177"/>
      <c r="J143" s="81">
        <v>23.216418368247339</v>
      </c>
      <c r="K143" s="81">
        <v>1.1275402122890088</v>
      </c>
      <c r="L143" s="81">
        <v>1.0745183067123347</v>
      </c>
      <c r="M143" s="81">
        <v>5.7627644786436836</v>
      </c>
      <c r="N143" s="81">
        <v>16.516673126105552</v>
      </c>
      <c r="O143" s="81">
        <v>8.767431963197696</v>
      </c>
      <c r="P143" s="81">
        <v>10.072413006592544</v>
      </c>
      <c r="Q143" s="81">
        <v>0.51880375428073755</v>
      </c>
      <c r="R143" s="81">
        <v>0</v>
      </c>
      <c r="S143" s="81">
        <v>0.83543072163706189</v>
      </c>
      <c r="T143" s="82"/>
      <c r="U143" s="81">
        <v>579780</v>
      </c>
      <c r="V143" s="81">
        <v>380</v>
      </c>
      <c r="W143" s="81">
        <v>11</v>
      </c>
      <c r="X143" s="81">
        <v>958</v>
      </c>
      <c r="Y143" s="81">
        <v>2520</v>
      </c>
      <c r="Z143" s="81">
        <v>4173</v>
      </c>
      <c r="AA143" s="81">
        <v>2003</v>
      </c>
      <c r="AB143" s="81">
        <v>8806</v>
      </c>
      <c r="AC143" s="81">
        <v>0</v>
      </c>
      <c r="AD143" s="81">
        <v>0.83543072163706189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2009</v>
      </c>
      <c r="B144" s="80">
        <v>207</v>
      </c>
      <c r="C144" s="80">
        <v>3</v>
      </c>
      <c r="D144" s="80">
        <v>13</v>
      </c>
      <c r="E144" s="80">
        <v>2006</v>
      </c>
      <c r="F144" s="80" t="s">
        <v>566</v>
      </c>
      <c r="G144" s="80" t="s">
        <v>1637</v>
      </c>
      <c r="H144" s="80" t="s">
        <v>1638</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2010</v>
      </c>
      <c r="B145" s="80">
        <v>208</v>
      </c>
      <c r="C145" s="80">
        <v>4</v>
      </c>
      <c r="D145" s="80">
        <v>13</v>
      </c>
      <c r="E145" s="80">
        <v>2007</v>
      </c>
      <c r="F145" s="80" t="s">
        <v>567</v>
      </c>
      <c r="G145" s="80" t="s">
        <v>1637</v>
      </c>
      <c r="H145" s="80" t="s">
        <v>1638</v>
      </c>
      <c r="I145" s="177"/>
      <c r="J145" s="81">
        <v>18.609300324451407</v>
      </c>
      <c r="K145" s="81">
        <v>0.99848925004556055</v>
      </c>
      <c r="L145" s="81">
        <v>4.7193062388876958</v>
      </c>
      <c r="M145" s="81">
        <v>5.1194454684910289</v>
      </c>
      <c r="N145" s="81">
        <v>14.095457597201554</v>
      </c>
      <c r="O145" s="81">
        <v>8.5470382595419885</v>
      </c>
      <c r="P145" s="81">
        <v>9.9117192375626892</v>
      </c>
      <c r="Q145" s="81">
        <v>0.53862882306692639</v>
      </c>
      <c r="R145" s="81">
        <v>0</v>
      </c>
      <c r="S145" s="81">
        <v>0.73597459807710874</v>
      </c>
      <c r="T145" s="82"/>
      <c r="U145" s="81">
        <v>722172</v>
      </c>
      <c r="V145" s="81">
        <v>314</v>
      </c>
      <c r="W145" s="81">
        <v>56</v>
      </c>
      <c r="X145" s="81">
        <v>1108</v>
      </c>
      <c r="Y145" s="81">
        <v>2498</v>
      </c>
      <c r="Z145" s="81">
        <v>4229</v>
      </c>
      <c r="AA145" s="81">
        <v>1941</v>
      </c>
      <c r="AB145" s="81">
        <v>8659</v>
      </c>
      <c r="AC145" s="81">
        <v>0</v>
      </c>
      <c r="AD145" s="81">
        <v>0.73597459807710874</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2011</v>
      </c>
      <c r="B146" s="80">
        <v>209</v>
      </c>
      <c r="C146" s="80">
        <v>5</v>
      </c>
      <c r="D146" s="80">
        <v>13</v>
      </c>
      <c r="E146" s="80">
        <v>2008</v>
      </c>
      <c r="F146" s="80" t="s">
        <v>84</v>
      </c>
      <c r="G146" s="80" t="s">
        <v>1637</v>
      </c>
      <c r="H146" s="80" t="s">
        <v>1638</v>
      </c>
      <c r="I146" s="177"/>
      <c r="J146" s="81">
        <v>20.860189046057236</v>
      </c>
      <c r="K146" s="81">
        <v>0.71980847657421232</v>
      </c>
      <c r="L146" s="81">
        <v>4.1971667505509842</v>
      </c>
      <c r="M146" s="81">
        <v>5.3959037287960658</v>
      </c>
      <c r="N146" s="81">
        <v>13.491353069859866</v>
      </c>
      <c r="O146" s="81">
        <v>8.2025534889937095</v>
      </c>
      <c r="P146" s="81">
        <v>9.553577004210668</v>
      </c>
      <c r="Q146" s="81">
        <v>0.5236175883724481</v>
      </c>
      <c r="R146" s="81">
        <v>0</v>
      </c>
      <c r="S146" s="81">
        <v>0.6500065834503248</v>
      </c>
      <c r="T146" s="82"/>
      <c r="U146" s="81">
        <v>887692</v>
      </c>
      <c r="V146" s="81">
        <v>314</v>
      </c>
      <c r="W146" s="81">
        <v>56</v>
      </c>
      <c r="X146" s="81">
        <v>1108</v>
      </c>
      <c r="Y146" s="81">
        <v>2514</v>
      </c>
      <c r="Z146" s="81">
        <v>4201</v>
      </c>
      <c r="AA146" s="81">
        <v>1873</v>
      </c>
      <c r="AB146" s="81">
        <v>8556</v>
      </c>
      <c r="AC146" s="81">
        <v>0</v>
      </c>
      <c r="AD146" s="81">
        <v>0.6500065834503248</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2012</v>
      </c>
      <c r="B147" s="80">
        <v>210</v>
      </c>
      <c r="C147" s="80">
        <v>6</v>
      </c>
      <c r="D147" s="80">
        <v>13</v>
      </c>
      <c r="E147" s="80">
        <v>2009</v>
      </c>
      <c r="F147" s="80" t="s">
        <v>85</v>
      </c>
      <c r="G147" s="80" t="s">
        <v>1637</v>
      </c>
      <c r="H147" s="80" t="s">
        <v>1638</v>
      </c>
      <c r="I147" s="177"/>
      <c r="J147" s="81">
        <v>15.582183724296616</v>
      </c>
      <c r="K147" s="81">
        <v>0.5601976715785324</v>
      </c>
      <c r="L147" s="81">
        <v>1.9707992906781853</v>
      </c>
      <c r="M147" s="81">
        <v>4.9900671087454063</v>
      </c>
      <c r="N147" s="81">
        <v>13.864900483452574</v>
      </c>
      <c r="O147" s="81">
        <v>8.3398542169483321</v>
      </c>
      <c r="P147" s="81">
        <v>9.1071814580686556</v>
      </c>
      <c r="Q147" s="81">
        <v>0.49366930712577889</v>
      </c>
      <c r="R147" s="81">
        <v>0</v>
      </c>
      <c r="S147" s="81">
        <v>0.72729716996788418</v>
      </c>
      <c r="T147" s="82"/>
      <c r="U147" s="81">
        <v>626312</v>
      </c>
      <c r="V147" s="81">
        <v>254</v>
      </c>
      <c r="W147" s="81">
        <v>33</v>
      </c>
      <c r="X147" s="81">
        <v>1048</v>
      </c>
      <c r="Y147" s="81">
        <v>2530</v>
      </c>
      <c r="Z147" s="81">
        <v>4216</v>
      </c>
      <c r="AA147" s="81">
        <v>1833</v>
      </c>
      <c r="AB147" s="81">
        <v>8468</v>
      </c>
      <c r="AC147" s="81">
        <v>0</v>
      </c>
      <c r="AD147" s="81">
        <v>0.72729716996788418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2013</v>
      </c>
      <c r="B148" s="80">
        <v>211</v>
      </c>
      <c r="C148" s="80">
        <v>7</v>
      </c>
      <c r="D148" s="80">
        <v>13</v>
      </c>
      <c r="E148" s="80">
        <v>2010</v>
      </c>
      <c r="F148" s="80" t="s">
        <v>86</v>
      </c>
      <c r="G148" s="80" t="s">
        <v>1637</v>
      </c>
      <c r="H148" s="80" t="s">
        <v>1638</v>
      </c>
      <c r="I148" s="177"/>
      <c r="J148" s="81">
        <v>17.625198021392976</v>
      </c>
      <c r="K148" s="81">
        <v>0.65081639961232207</v>
      </c>
      <c r="L148" s="81">
        <v>1.8192767941015981</v>
      </c>
      <c r="M148" s="81">
        <v>4.7418216025319007</v>
      </c>
      <c r="N148" s="81">
        <v>14.264061493168354</v>
      </c>
      <c r="O148" s="81">
        <v>8.3327837419814657</v>
      </c>
      <c r="P148" s="81">
        <v>9.2283411328496978</v>
      </c>
      <c r="Q148" s="81">
        <v>0.51070165043474192</v>
      </c>
      <c r="R148" s="81">
        <v>0</v>
      </c>
      <c r="S148" s="81">
        <v>0.54263808618049203</v>
      </c>
      <c r="T148" s="82"/>
      <c r="U148" s="81">
        <v>698443</v>
      </c>
      <c r="V148" s="81">
        <v>254</v>
      </c>
      <c r="W148" s="81">
        <v>33</v>
      </c>
      <c r="X148" s="81">
        <v>1048</v>
      </c>
      <c r="Y148" s="81">
        <v>2551</v>
      </c>
      <c r="Z148" s="81">
        <v>4232</v>
      </c>
      <c r="AA148" s="81">
        <v>1811</v>
      </c>
      <c r="AB148" s="81">
        <v>8394</v>
      </c>
      <c r="AC148" s="81">
        <v>0</v>
      </c>
      <c r="AD148" s="81">
        <v>0.54263808618049203</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2014</v>
      </c>
      <c r="B149" s="80">
        <v>212</v>
      </c>
      <c r="C149" s="80">
        <v>8</v>
      </c>
      <c r="D149" s="80">
        <v>13</v>
      </c>
      <c r="E149" s="80">
        <v>2011</v>
      </c>
      <c r="F149" s="80" t="s">
        <v>87</v>
      </c>
      <c r="G149" s="80" t="s">
        <v>1637</v>
      </c>
      <c r="H149" s="80" t="s">
        <v>1638</v>
      </c>
      <c r="I149" s="177"/>
      <c r="J149" s="81">
        <v>16.289983138586877</v>
      </c>
      <c r="K149" s="81">
        <v>0.75678032173895571</v>
      </c>
      <c r="L149" s="81">
        <v>1.6472311603758216</v>
      </c>
      <c r="M149" s="81">
        <v>5.585740583474105</v>
      </c>
      <c r="N149" s="81">
        <v>16.384111713691997</v>
      </c>
      <c r="O149" s="81">
        <v>8.2057085432848655</v>
      </c>
      <c r="P149" s="81">
        <v>8.7538212882707622</v>
      </c>
      <c r="Q149" s="81">
        <v>0.58605911500439767</v>
      </c>
      <c r="R149" s="81">
        <v>0</v>
      </c>
      <c r="S149" s="81">
        <v>0.78259473974284355</v>
      </c>
      <c r="T149" s="82"/>
      <c r="U149" s="81">
        <v>611402</v>
      </c>
      <c r="V149" s="81">
        <v>254</v>
      </c>
      <c r="W149" s="81">
        <v>33</v>
      </c>
      <c r="X149" s="81">
        <v>1048</v>
      </c>
      <c r="Y149" s="81">
        <v>2573</v>
      </c>
      <c r="Z149" s="81">
        <v>4258</v>
      </c>
      <c r="AA149" s="81">
        <v>1769</v>
      </c>
      <c r="AB149" s="81">
        <v>8351</v>
      </c>
      <c r="AC149" s="81">
        <v>0</v>
      </c>
      <c r="AD149" s="81">
        <v>0.78259473974284355</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2015</v>
      </c>
      <c r="B150" s="80">
        <v>213</v>
      </c>
      <c r="C150" s="80">
        <v>9</v>
      </c>
      <c r="D150" s="80">
        <v>13</v>
      </c>
      <c r="E150" s="80">
        <v>2012</v>
      </c>
      <c r="F150" s="80" t="s">
        <v>88</v>
      </c>
      <c r="G150" s="80" t="s">
        <v>1637</v>
      </c>
      <c r="H150" s="80" t="s">
        <v>1638</v>
      </c>
      <c r="I150" s="177"/>
      <c r="J150" s="81">
        <v>20.720610738443295</v>
      </c>
      <c r="K150" s="81">
        <v>0.83229018050364079</v>
      </c>
      <c r="L150" s="81">
        <v>1.6051525995354152</v>
      </c>
      <c r="M150" s="81">
        <v>6.0569614767984312</v>
      </c>
      <c r="N150" s="81">
        <v>16.476581936262406</v>
      </c>
      <c r="O150" s="81">
        <v>8.2080549331304624</v>
      </c>
      <c r="P150" s="81">
        <v>8.7538611238064998</v>
      </c>
      <c r="Q150" s="81">
        <v>0.62934325544340342</v>
      </c>
      <c r="R150" s="81">
        <v>0</v>
      </c>
      <c r="S150" s="81">
        <v>0.3861503886840123</v>
      </c>
      <c r="T150" s="82"/>
      <c r="U150" s="81">
        <v>688513</v>
      </c>
      <c r="V150" s="81">
        <v>254</v>
      </c>
      <c r="W150" s="81">
        <v>33</v>
      </c>
      <c r="X150" s="81">
        <v>1048</v>
      </c>
      <c r="Y150" s="81">
        <v>2583</v>
      </c>
      <c r="Z150" s="81">
        <v>4293</v>
      </c>
      <c r="AA150" s="81">
        <v>1759</v>
      </c>
      <c r="AB150" s="81">
        <v>8254</v>
      </c>
      <c r="AC150" s="81">
        <v>0</v>
      </c>
      <c r="AD150" s="81">
        <v>0.3861503886840123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2016</v>
      </c>
      <c r="B151" s="80">
        <v>214</v>
      </c>
      <c r="C151" s="80">
        <v>10</v>
      </c>
      <c r="D151" s="80">
        <v>13</v>
      </c>
      <c r="E151" s="80">
        <v>2013</v>
      </c>
      <c r="F151" s="80" t="s">
        <v>89</v>
      </c>
      <c r="G151" s="80" t="s">
        <v>1637</v>
      </c>
      <c r="H151" s="80" t="s">
        <v>1638</v>
      </c>
      <c r="I151" s="177"/>
      <c r="J151" s="81">
        <v>21.307360163968536</v>
      </c>
      <c r="K151" s="81">
        <v>0.76916013448826215</v>
      </c>
      <c r="L151" s="81">
        <v>1.3854094689744771</v>
      </c>
      <c r="M151" s="81">
        <v>5.6455457278884129</v>
      </c>
      <c r="N151" s="81">
        <v>16.281033067031426</v>
      </c>
      <c r="O151" s="81">
        <v>7.9249625420405625</v>
      </c>
      <c r="P151" s="81">
        <v>8.831803004189787</v>
      </c>
      <c r="Q151" s="81">
        <v>0.63602280491670193</v>
      </c>
      <c r="R151" s="81">
        <v>0</v>
      </c>
      <c r="S151" s="81">
        <v>0.56266009577605947</v>
      </c>
      <c r="T151" s="82"/>
      <c r="U151" s="81">
        <v>709213</v>
      </c>
      <c r="V151" s="81">
        <v>254</v>
      </c>
      <c r="W151" s="81">
        <v>33</v>
      </c>
      <c r="X151" s="81">
        <v>1048</v>
      </c>
      <c r="Y151" s="81">
        <v>2599</v>
      </c>
      <c r="Z151" s="81">
        <v>4330</v>
      </c>
      <c r="AA151" s="81">
        <v>1768</v>
      </c>
      <c r="AB151" s="81">
        <v>8222</v>
      </c>
      <c r="AC151" s="81">
        <v>0</v>
      </c>
      <c r="AD151" s="81">
        <v>0.56266009577605947</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2017</v>
      </c>
      <c r="B152" s="80">
        <v>215</v>
      </c>
      <c r="C152" s="80">
        <v>11</v>
      </c>
      <c r="D152" s="80">
        <v>13</v>
      </c>
      <c r="E152" s="80">
        <v>2014</v>
      </c>
      <c r="F152" s="80" t="s">
        <v>90</v>
      </c>
      <c r="G152" s="80" t="s">
        <v>1637</v>
      </c>
      <c r="H152" s="80" t="s">
        <v>1638</v>
      </c>
      <c r="I152" s="177"/>
      <c r="J152" s="81">
        <v>20.965374860447653</v>
      </c>
      <c r="K152" s="81">
        <v>0.74990615092114643</v>
      </c>
      <c r="L152" s="81">
        <v>1.2711354141590128</v>
      </c>
      <c r="M152" s="81">
        <v>5.6527863552170636</v>
      </c>
      <c r="N152" s="81">
        <v>15.853896006714292</v>
      </c>
      <c r="O152" s="81">
        <v>7.6340508360181527</v>
      </c>
      <c r="P152" s="81">
        <v>8.8576525811572324</v>
      </c>
      <c r="Q152" s="81">
        <v>0.60593041306235984</v>
      </c>
      <c r="R152" s="81">
        <v>0</v>
      </c>
      <c r="S152" s="81">
        <v>0.79456861382844379</v>
      </c>
      <c r="T152" s="82"/>
      <c r="U152" s="81">
        <v>822440</v>
      </c>
      <c r="V152" s="81">
        <v>225</v>
      </c>
      <c r="W152" s="81">
        <v>25</v>
      </c>
      <c r="X152" s="81">
        <v>1026</v>
      </c>
      <c r="Y152" s="81">
        <v>2637</v>
      </c>
      <c r="Z152" s="81">
        <v>4393</v>
      </c>
      <c r="AA152" s="81">
        <v>1764</v>
      </c>
      <c r="AB152" s="81">
        <v>8164</v>
      </c>
      <c r="AC152" s="81">
        <v>0</v>
      </c>
      <c r="AD152" s="81">
        <v>0.79456861382844379</v>
      </c>
      <c r="AE152" s="82"/>
      <c r="AF152" s="81">
        <v>11530536.850128144</v>
      </c>
      <c r="AG152" s="81">
        <v>608542.42527626024</v>
      </c>
      <c r="AH152" s="81">
        <v>226072.57045915446</v>
      </c>
      <c r="AI152" s="81">
        <v>6606751.3229291802</v>
      </c>
      <c r="AJ152" s="81">
        <v>14950331.716498572</v>
      </c>
      <c r="AK152" s="81">
        <v>0</v>
      </c>
      <c r="AL152" s="81">
        <v>0</v>
      </c>
      <c r="AM152" s="81">
        <v>1120795.203593005</v>
      </c>
      <c r="AN152" s="81">
        <v>0</v>
      </c>
      <c r="AO152" s="81">
        <v>0</v>
      </c>
      <c r="AP152" s="82"/>
      <c r="AQ152" s="81">
        <v>38</v>
      </c>
      <c r="AR152" s="81">
        <v>12</v>
      </c>
      <c r="AS152" s="81">
        <v>0</v>
      </c>
      <c r="AT152" s="81">
        <v>0</v>
      </c>
      <c r="AU152" s="81">
        <v>0</v>
      </c>
      <c r="AV152" s="81">
        <v>0</v>
      </c>
      <c r="AW152" s="81" t="s">
        <v>564</v>
      </c>
      <c r="AX152" s="82"/>
      <c r="AY152" s="81">
        <v>156.1</v>
      </c>
      <c r="AZ152" s="81">
        <v>446</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2018</v>
      </c>
      <c r="B153" s="80">
        <v>216</v>
      </c>
      <c r="C153" s="80">
        <v>12</v>
      </c>
      <c r="D153" s="80">
        <v>13</v>
      </c>
      <c r="E153" s="80">
        <v>2015</v>
      </c>
      <c r="F153" s="80" t="s">
        <v>91</v>
      </c>
      <c r="G153" s="80" t="s">
        <v>1637</v>
      </c>
      <c r="H153" s="80" t="s">
        <v>1638</v>
      </c>
      <c r="I153" s="177"/>
      <c r="J153" s="81">
        <v>17.545971080886023</v>
      </c>
      <c r="K153" s="81">
        <v>0.72252277037584711</v>
      </c>
      <c r="L153" s="81">
        <v>1.1235360682680482</v>
      </c>
      <c r="M153" s="81">
        <v>4.893298676784938</v>
      </c>
      <c r="N153" s="81">
        <v>14.992475130350925</v>
      </c>
      <c r="O153" s="81">
        <v>7.547430935308447</v>
      </c>
      <c r="P153" s="81">
        <v>8.8344701555815011</v>
      </c>
      <c r="Q153" s="81">
        <v>0.58976089161640755</v>
      </c>
      <c r="R153" s="81">
        <v>0</v>
      </c>
      <c r="S153" s="81">
        <v>0.79386691993571257</v>
      </c>
      <c r="T153" s="82"/>
      <c r="U153" s="81">
        <v>687264</v>
      </c>
      <c r="V153" s="81">
        <v>225</v>
      </c>
      <c r="W153" s="81">
        <v>25</v>
      </c>
      <c r="X153" s="81">
        <v>1026</v>
      </c>
      <c r="Y153" s="81">
        <v>2692</v>
      </c>
      <c r="Z153" s="81">
        <v>4385</v>
      </c>
      <c r="AA153" s="81">
        <v>1758</v>
      </c>
      <c r="AB153" s="81">
        <v>8117</v>
      </c>
      <c r="AC153" s="81">
        <v>0</v>
      </c>
      <c r="AD153" s="81">
        <v>0.79386691993571257</v>
      </c>
      <c r="AE153" s="82"/>
      <c r="AF153" s="81">
        <v>9610202.3329009451</v>
      </c>
      <c r="AG153" s="81">
        <v>563452.9478679552</v>
      </c>
      <c r="AH153" s="81">
        <v>169061.61884625661</v>
      </c>
      <c r="AI153" s="81">
        <v>6265081.70276991</v>
      </c>
      <c r="AJ153" s="81">
        <v>13689047.768419581</v>
      </c>
      <c r="AK153" s="81">
        <v>0</v>
      </c>
      <c r="AL153" s="81">
        <v>0</v>
      </c>
      <c r="AM153" s="81">
        <v>1112400.8004656276</v>
      </c>
      <c r="AN153" s="81">
        <v>0</v>
      </c>
      <c r="AO153" s="81">
        <v>0</v>
      </c>
      <c r="AP153" s="82"/>
      <c r="AQ153" s="81">
        <v>45</v>
      </c>
      <c r="AR153" s="81">
        <v>16</v>
      </c>
      <c r="AS153" s="81">
        <v>0</v>
      </c>
      <c r="AT153" s="81">
        <v>0</v>
      </c>
      <c r="AU153" s="81">
        <v>0</v>
      </c>
      <c r="AV153" s="81">
        <v>0</v>
      </c>
      <c r="AW153" s="81" t="s">
        <v>564</v>
      </c>
      <c r="AX153" s="82"/>
      <c r="AY153" s="81">
        <v>198.6</v>
      </c>
      <c r="AZ153" s="81">
        <v>595.6</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2019</v>
      </c>
      <c r="B154" s="80">
        <v>217</v>
      </c>
      <c r="C154" s="80">
        <v>13</v>
      </c>
      <c r="D154" s="80">
        <v>13</v>
      </c>
      <c r="E154" s="80">
        <v>2016</v>
      </c>
      <c r="F154" s="80" t="s">
        <v>92</v>
      </c>
      <c r="G154" s="80" t="s">
        <v>1637</v>
      </c>
      <c r="H154" s="80" t="s">
        <v>1638</v>
      </c>
      <c r="I154" s="177"/>
      <c r="J154" s="81">
        <v>23.388515814494752</v>
      </c>
      <c r="K154" s="81">
        <v>0.66504808722910635</v>
      </c>
      <c r="L154" s="81">
        <v>1.3960652377517118</v>
      </c>
      <c r="M154" s="81">
        <v>4.6043855963384432</v>
      </c>
      <c r="N154" s="81">
        <v>16.443547089292995</v>
      </c>
      <c r="O154" s="81">
        <v>7.4829837766207001</v>
      </c>
      <c r="P154" s="81">
        <v>8.6193727110237148</v>
      </c>
      <c r="Q154" s="81">
        <v>0.56858782420301401</v>
      </c>
      <c r="R154" s="81">
        <v>0</v>
      </c>
      <c r="S154" s="81">
        <v>1.2112952670982466</v>
      </c>
      <c r="T154" s="82"/>
      <c r="U154" s="81">
        <v>1048633</v>
      </c>
      <c r="V154" s="81">
        <v>225</v>
      </c>
      <c r="W154" s="81">
        <v>25</v>
      </c>
      <c r="X154" s="81">
        <v>1026</v>
      </c>
      <c r="Y154" s="81">
        <v>2722</v>
      </c>
      <c r="Z154" s="81">
        <v>4401</v>
      </c>
      <c r="AA154" s="81">
        <v>1774</v>
      </c>
      <c r="AB154" s="81">
        <v>8050</v>
      </c>
      <c r="AC154" s="81">
        <v>0</v>
      </c>
      <c r="AD154" s="81">
        <v>1.2112952670982471</v>
      </c>
      <c r="AE154" s="82"/>
      <c r="AF154" s="81">
        <v>12823425.36156459</v>
      </c>
      <c r="AG154" s="81">
        <v>528114.35796776542</v>
      </c>
      <c r="AH154" s="81">
        <v>154886.33739651629</v>
      </c>
      <c r="AI154" s="81">
        <v>6396696.4712280184</v>
      </c>
      <c r="AJ154" s="81">
        <v>15035915.119009551</v>
      </c>
      <c r="AK154" s="81">
        <v>0</v>
      </c>
      <c r="AL154" s="81">
        <v>0</v>
      </c>
      <c r="AM154" s="81">
        <v>1104075.8242275959</v>
      </c>
      <c r="AN154" s="81">
        <v>0</v>
      </c>
      <c r="AO154" s="81">
        <v>0</v>
      </c>
      <c r="AP154" s="82"/>
      <c r="AQ154" s="81">
        <v>51</v>
      </c>
      <c r="AR154" s="81">
        <v>18</v>
      </c>
      <c r="AS154" s="81">
        <v>0</v>
      </c>
      <c r="AT154" s="81">
        <v>0</v>
      </c>
      <c r="AU154" s="81">
        <v>0</v>
      </c>
      <c r="AV154" s="81">
        <v>0</v>
      </c>
      <c r="AW154" s="81" t="s">
        <v>564</v>
      </c>
      <c r="AX154" s="82"/>
      <c r="AY154" s="81">
        <v>239.5</v>
      </c>
      <c r="AZ154" s="81">
        <v>655.6</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2020</v>
      </c>
      <c r="B155" s="80">
        <v>218</v>
      </c>
      <c r="C155" s="80">
        <v>14</v>
      </c>
      <c r="D155" s="80">
        <v>13</v>
      </c>
      <c r="E155" s="80">
        <v>2017</v>
      </c>
      <c r="F155" s="80" t="s">
        <v>71</v>
      </c>
      <c r="G155" s="80" t="s">
        <v>1637</v>
      </c>
      <c r="H155" s="80" t="s">
        <v>1638</v>
      </c>
      <c r="I155" s="177"/>
      <c r="J155" s="81">
        <v>25.703667210543951</v>
      </c>
      <c r="K155" s="81">
        <v>0.72777340921791356</v>
      </c>
      <c r="L155" s="81">
        <v>1.3625767326926006</v>
      </c>
      <c r="M155" s="81">
        <v>4.1057572976955274</v>
      </c>
      <c r="N155" s="81">
        <v>14.964994765203006</v>
      </c>
      <c r="O155" s="81">
        <v>7.3993478922336742</v>
      </c>
      <c r="P155" s="81">
        <v>8.5744279500973359</v>
      </c>
      <c r="Q155" s="81">
        <v>0.54476605511082676</v>
      </c>
      <c r="R155" s="81">
        <v>0</v>
      </c>
      <c r="S155" s="81">
        <v>0.51297781998191738</v>
      </c>
      <c r="T155" s="82"/>
      <c r="U155" s="81">
        <v>1176115</v>
      </c>
      <c r="V155" s="81">
        <v>225</v>
      </c>
      <c r="W155" s="81">
        <v>25</v>
      </c>
      <c r="X155" s="81">
        <v>1026</v>
      </c>
      <c r="Y155" s="81">
        <v>2737</v>
      </c>
      <c r="Z155" s="81">
        <v>4424</v>
      </c>
      <c r="AA155" s="81">
        <v>1776</v>
      </c>
      <c r="AB155" s="81">
        <v>7976</v>
      </c>
      <c r="AC155" s="81">
        <v>0</v>
      </c>
      <c r="AD155" s="81">
        <v>0.51297781998191738</v>
      </c>
      <c r="AE155" s="82"/>
      <c r="AF155" s="81">
        <v>14973792.08498553</v>
      </c>
      <c r="AG155" s="81">
        <v>565992.78216965671</v>
      </c>
      <c r="AH155" s="81">
        <v>209421.7286499278</v>
      </c>
      <c r="AI155" s="81">
        <v>5952057.6331932023</v>
      </c>
      <c r="AJ155" s="81">
        <v>14371331.84724631</v>
      </c>
      <c r="AK155" s="81">
        <v>0</v>
      </c>
      <c r="AL155" s="81">
        <v>0</v>
      </c>
      <c r="AM155" s="81">
        <v>1095638.2522312221</v>
      </c>
      <c r="AN155" s="81">
        <v>0</v>
      </c>
      <c r="AO155" s="81">
        <v>0</v>
      </c>
      <c r="AP155" s="82"/>
      <c r="AQ155" s="81">
        <v>59</v>
      </c>
      <c r="AR155" s="81">
        <v>19</v>
      </c>
      <c r="AS155" s="81">
        <v>0</v>
      </c>
      <c r="AT155" s="81">
        <v>0</v>
      </c>
      <c r="AU155" s="81">
        <v>0</v>
      </c>
      <c r="AV155" s="81">
        <v>0</v>
      </c>
      <c r="AW155" s="81" t="s">
        <v>564</v>
      </c>
      <c r="AX155" s="82"/>
      <c r="AY155" s="81">
        <v>280.89999999999998</v>
      </c>
      <c r="AZ155" s="81">
        <v>667.4</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2021</v>
      </c>
      <c r="B156" s="80">
        <v>219</v>
      </c>
      <c r="C156" s="80">
        <v>15</v>
      </c>
      <c r="D156" s="80">
        <v>13</v>
      </c>
      <c r="E156" s="80">
        <v>2018</v>
      </c>
      <c r="F156" s="80" t="s">
        <v>93</v>
      </c>
      <c r="G156" s="80" t="s">
        <v>1637</v>
      </c>
      <c r="H156" s="80" t="s">
        <v>1638</v>
      </c>
      <c r="I156" s="177"/>
      <c r="J156" s="81">
        <v>29.999720649344006</v>
      </c>
      <c r="K156" s="81">
        <v>0.67913593306654874</v>
      </c>
      <c r="L156" s="81">
        <v>1.257441327791287</v>
      </c>
      <c r="M156" s="81">
        <v>4.4510062311567626</v>
      </c>
      <c r="N156" s="81">
        <v>14.71337603982097</v>
      </c>
      <c r="O156" s="81">
        <v>7.294793887164766</v>
      </c>
      <c r="P156" s="81">
        <v>8.3456795040303824</v>
      </c>
      <c r="Q156" s="81">
        <v>0.49905069145754977</v>
      </c>
      <c r="R156" s="81">
        <v>0</v>
      </c>
      <c r="S156" s="81">
        <v>0.77545782990093048</v>
      </c>
      <c r="T156" s="82"/>
      <c r="U156" s="81">
        <v>1275320</v>
      </c>
      <c r="V156" s="81">
        <v>225</v>
      </c>
      <c r="W156" s="81">
        <v>25</v>
      </c>
      <c r="X156" s="81">
        <v>1026</v>
      </c>
      <c r="Y156" s="81">
        <v>2780</v>
      </c>
      <c r="Z156" s="81">
        <v>4445</v>
      </c>
      <c r="AA156" s="81">
        <v>1746</v>
      </c>
      <c r="AB156" s="81">
        <v>7874</v>
      </c>
      <c r="AC156" s="81">
        <v>0</v>
      </c>
      <c r="AD156" s="81">
        <v>0.77545782990093048</v>
      </c>
      <c r="AE156" s="82"/>
      <c r="AF156" s="81">
        <v>17365980.267895378</v>
      </c>
      <c r="AG156" s="81">
        <v>518886.87192837137</v>
      </c>
      <c r="AH156" s="81">
        <v>199304.643710484</v>
      </c>
      <c r="AI156" s="81">
        <v>6297892.1044096192</v>
      </c>
      <c r="AJ156" s="81">
        <v>13829451.22364521</v>
      </c>
      <c r="AK156" s="81">
        <v>0</v>
      </c>
      <c r="AL156" s="81">
        <v>0</v>
      </c>
      <c r="AM156" s="81">
        <v>1083864.845743523</v>
      </c>
      <c r="AN156" s="81">
        <v>0</v>
      </c>
      <c r="AO156" s="81">
        <v>0</v>
      </c>
      <c r="AP156" s="82"/>
      <c r="AQ156" s="81">
        <v>64</v>
      </c>
      <c r="AR156" s="81">
        <v>22</v>
      </c>
      <c r="AS156" s="81">
        <v>0</v>
      </c>
      <c r="AT156" s="81">
        <v>0</v>
      </c>
      <c r="AU156" s="81">
        <v>0</v>
      </c>
      <c r="AV156" s="81">
        <v>0</v>
      </c>
      <c r="AW156" s="81" t="s">
        <v>564</v>
      </c>
      <c r="AX156" s="82"/>
      <c r="AY156" s="81">
        <v>302.10000000000002</v>
      </c>
      <c r="AZ156" s="81">
        <v>774</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2022</v>
      </c>
      <c r="B157" s="80">
        <v>220</v>
      </c>
      <c r="C157" s="80">
        <v>16</v>
      </c>
      <c r="D157" s="80">
        <v>13</v>
      </c>
      <c r="E157" s="80">
        <v>2019</v>
      </c>
      <c r="F157" s="80" t="s">
        <v>73</v>
      </c>
      <c r="G157" s="80" t="s">
        <v>1637</v>
      </c>
      <c r="H157" s="80" t="s">
        <v>1638</v>
      </c>
      <c r="I157" s="177"/>
      <c r="J157" s="81">
        <v>31.866687711624916</v>
      </c>
      <c r="K157" s="81">
        <v>0.60265445656357408</v>
      </c>
      <c r="L157" s="81">
        <v>1.2705753088811009</v>
      </c>
      <c r="M157" s="81">
        <v>4.1217909991233403</v>
      </c>
      <c r="N157" s="81">
        <v>14.547497244315958</v>
      </c>
      <c r="O157" s="81">
        <v>7.0934727473237729</v>
      </c>
      <c r="P157" s="81">
        <v>8.2111602170046094</v>
      </c>
      <c r="Q157" s="81">
        <v>0.48052634711320452</v>
      </c>
      <c r="R157" s="81">
        <v>0</v>
      </c>
      <c r="S157" s="81">
        <v>0.76764343395158474</v>
      </c>
      <c r="T157" s="82"/>
      <c r="U157" s="81">
        <v>1360869</v>
      </c>
      <c r="V157" s="81">
        <v>225</v>
      </c>
      <c r="W157" s="81">
        <v>25</v>
      </c>
      <c r="X157" s="81">
        <v>1026</v>
      </c>
      <c r="Y157" s="81">
        <v>2798</v>
      </c>
      <c r="Z157" s="81">
        <v>4441</v>
      </c>
      <c r="AA157" s="81">
        <v>1705</v>
      </c>
      <c r="AB157" s="81">
        <v>7787</v>
      </c>
      <c r="AC157" s="81">
        <v>0</v>
      </c>
      <c r="AD157" s="81">
        <v>0.76764343395158474</v>
      </c>
      <c r="AE157" s="82"/>
      <c r="AF157" s="81">
        <v>17970165.428673401</v>
      </c>
      <c r="AG157" s="81">
        <v>454511.38892939588</v>
      </c>
      <c r="AH157" s="81">
        <v>211600.95847744611</v>
      </c>
      <c r="AI157" s="81">
        <v>6016805.8639026508</v>
      </c>
      <c r="AJ157" s="81">
        <v>13543738.688134689</v>
      </c>
      <c r="AK157" s="81">
        <v>0</v>
      </c>
      <c r="AL157" s="81">
        <v>0</v>
      </c>
      <c r="AM157" s="81">
        <v>1060530.7794953852</v>
      </c>
      <c r="AN157" s="81">
        <v>0</v>
      </c>
      <c r="AO157" s="81">
        <v>0</v>
      </c>
      <c r="AP157" s="82"/>
      <c r="AQ157" s="81">
        <v>72</v>
      </c>
      <c r="AR157" s="81">
        <v>25</v>
      </c>
      <c r="AS157" s="81">
        <v>0</v>
      </c>
      <c r="AT157" s="81">
        <v>0</v>
      </c>
      <c r="AU157" s="81">
        <v>0</v>
      </c>
      <c r="AV157" s="81">
        <v>0</v>
      </c>
      <c r="AW157" s="81" t="s">
        <v>564</v>
      </c>
      <c r="AX157" s="82"/>
      <c r="AY157" s="81">
        <v>332.9</v>
      </c>
      <c r="AZ157" s="81">
        <v>883.1</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2023</v>
      </c>
      <c r="B158" s="80">
        <v>221</v>
      </c>
      <c r="C158" s="80">
        <v>17</v>
      </c>
      <c r="D158" s="80">
        <v>13</v>
      </c>
      <c r="E158" s="80">
        <v>2020</v>
      </c>
      <c r="F158" s="80" t="s">
        <v>218</v>
      </c>
      <c r="G158" s="174" t="s">
        <v>1637</v>
      </c>
      <c r="H158" s="80" t="s">
        <v>1638</v>
      </c>
      <c r="I158" s="177"/>
      <c r="J158" s="81">
        <v>32.810477467908058</v>
      </c>
      <c r="K158" s="81">
        <v>0.63289627569074669</v>
      </c>
      <c r="L158" s="81">
        <v>3.3869787417774369</v>
      </c>
      <c r="M158" s="81">
        <v>4.2379815887928345</v>
      </c>
      <c r="N158" s="81">
        <v>12.893231539382791</v>
      </c>
      <c r="O158" s="81">
        <v>6.1938943555883412</v>
      </c>
      <c r="P158" s="81">
        <v>7.7392952035917064</v>
      </c>
      <c r="Q158" s="81">
        <v>0.45395745393087272</v>
      </c>
      <c r="R158" s="81">
        <v>0</v>
      </c>
      <c r="S158" s="81">
        <v>0.65358288655108931</v>
      </c>
      <c r="T158" s="82"/>
      <c r="U158" s="81">
        <v>1652177</v>
      </c>
      <c r="V158" s="81">
        <v>211</v>
      </c>
      <c r="W158" s="81">
        <v>72</v>
      </c>
      <c r="X158" s="81">
        <v>1145</v>
      </c>
      <c r="Y158" s="81">
        <v>2834</v>
      </c>
      <c r="Z158" s="81">
        <v>4426</v>
      </c>
      <c r="AA158" s="81">
        <v>1746</v>
      </c>
      <c r="AB158" s="81">
        <v>7699</v>
      </c>
      <c r="AC158" s="81">
        <v>0</v>
      </c>
      <c r="AD158" s="81">
        <v>0.65358288655108931</v>
      </c>
      <c r="AE158" s="82"/>
      <c r="AF158" s="81">
        <v>19333257.35961441</v>
      </c>
      <c r="AG158" s="81">
        <v>487590.22561654402</v>
      </c>
      <c r="AH158" s="81">
        <v>590588.35771491728</v>
      </c>
      <c r="AI158" s="81">
        <v>6470676.8010874121</v>
      </c>
      <c r="AJ158" s="81">
        <v>12537441.658695759</v>
      </c>
      <c r="AK158" s="81"/>
      <c r="AL158" s="81"/>
      <c r="AM158" s="81">
        <v>1004805.0376740631</v>
      </c>
      <c r="AN158" s="81"/>
      <c r="AO158" s="81"/>
      <c r="AP158" s="82"/>
      <c r="AQ158" s="81">
        <v>77</v>
      </c>
      <c r="AR158" s="81">
        <v>26</v>
      </c>
      <c r="AS158" s="81">
        <v>0</v>
      </c>
      <c r="AT158" s="81">
        <v>0</v>
      </c>
      <c r="AU158" s="81">
        <v>0</v>
      </c>
      <c r="AV158" s="81">
        <v>0</v>
      </c>
      <c r="AW158" s="81">
        <v>0</v>
      </c>
      <c r="AX158" s="82"/>
      <c r="AY158" s="81">
        <v>357.5</v>
      </c>
      <c r="AZ158" s="81">
        <v>910.6</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1639</v>
      </c>
      <c r="B159" s="80">
        <v>221</v>
      </c>
      <c r="C159" s="80">
        <v>18</v>
      </c>
      <c r="D159" s="80">
        <v>13</v>
      </c>
      <c r="E159" s="80">
        <v>2021</v>
      </c>
      <c r="F159" s="80" t="s">
        <v>75</v>
      </c>
      <c r="G159" s="174" t="s">
        <v>1637</v>
      </c>
      <c r="H159" s="80" t="s">
        <v>1638</v>
      </c>
      <c r="I159" s="177"/>
      <c r="J159" s="81">
        <v>28.808076971646582</v>
      </c>
      <c r="K159" s="81">
        <v>0.75016087119117381</v>
      </c>
      <c r="L159" s="81">
        <v>2.7016297077046203</v>
      </c>
      <c r="M159" s="81">
        <v>4.7954894824547232</v>
      </c>
      <c r="N159" s="81">
        <v>12.589111247315737</v>
      </c>
      <c r="O159" s="81">
        <v>6.0153275700417046</v>
      </c>
      <c r="P159" s="81">
        <v>7.9042626345864901</v>
      </c>
      <c r="Q159" s="81">
        <v>0.45218514748403843</v>
      </c>
      <c r="R159" s="81">
        <v>0</v>
      </c>
      <c r="S159" s="81">
        <v>0.81322870076162013</v>
      </c>
      <c r="T159" s="82"/>
      <c r="U159" s="81">
        <v>1338968</v>
      </c>
      <c r="V159" s="81">
        <v>211</v>
      </c>
      <c r="W159" s="81">
        <v>72</v>
      </c>
      <c r="X159" s="81">
        <v>1145</v>
      </c>
      <c r="Y159" s="81">
        <v>2831</v>
      </c>
      <c r="Z159" s="81">
        <v>4426</v>
      </c>
      <c r="AA159" s="81">
        <v>1739</v>
      </c>
      <c r="AB159" s="81">
        <v>7578</v>
      </c>
      <c r="AC159" s="81">
        <v>0</v>
      </c>
      <c r="AD159" s="81">
        <v>0.81322870076162013</v>
      </c>
      <c r="AE159" s="82"/>
      <c r="AF159" s="81">
        <v>16987823.995955169</v>
      </c>
      <c r="AG159" s="81">
        <v>539869.37302224943</v>
      </c>
      <c r="AH159" s="81">
        <v>453244.47579797538</v>
      </c>
      <c r="AI159" s="81">
        <v>7221227.3524244688</v>
      </c>
      <c r="AJ159" s="81">
        <v>13207389.088551586</v>
      </c>
      <c r="AK159" s="81">
        <v>0</v>
      </c>
      <c r="AL159" s="81">
        <v>0</v>
      </c>
      <c r="AM159" s="81">
        <v>994717.74180753063</v>
      </c>
      <c r="AN159" s="81">
        <v>0</v>
      </c>
      <c r="AO159" s="81">
        <v>0</v>
      </c>
      <c r="AP159" s="82"/>
      <c r="AQ159" s="81">
        <v>86</v>
      </c>
      <c r="AR159" s="81">
        <v>26</v>
      </c>
      <c r="AS159" s="81">
        <v>0</v>
      </c>
      <c r="AT159" s="81">
        <v>0</v>
      </c>
      <c r="AU159" s="81">
        <v>0</v>
      </c>
      <c r="AV159" s="81">
        <v>0</v>
      </c>
      <c r="AW159" s="81"/>
      <c r="AX159" s="82"/>
      <c r="AY159" s="81">
        <v>403.1</v>
      </c>
      <c r="AZ159" s="81">
        <v>910.6</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1640</v>
      </c>
      <c r="B160" s="80">
        <v>221</v>
      </c>
      <c r="C160" s="80">
        <v>19</v>
      </c>
      <c r="D160" s="80">
        <v>13</v>
      </c>
      <c r="E160" s="80">
        <v>2022</v>
      </c>
      <c r="F160" s="80" t="s">
        <v>568</v>
      </c>
      <c r="G160" s="80" t="s">
        <v>1637</v>
      </c>
      <c r="H160" s="80" t="s">
        <v>1638</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91</v>
      </c>
      <c r="AR160" s="81">
        <v>26</v>
      </c>
      <c r="AS160" s="81">
        <v>0</v>
      </c>
      <c r="AT160" s="81">
        <v>0</v>
      </c>
      <c r="AU160" s="81">
        <v>0</v>
      </c>
      <c r="AV160" s="81">
        <v>0</v>
      </c>
      <c r="AW160" s="81"/>
      <c r="AX160" s="82"/>
      <c r="AY160" s="81">
        <v>439.09999999999991</v>
      </c>
      <c r="AZ160" s="81">
        <v>910.6</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2024</v>
      </c>
      <c r="B161" s="80">
        <v>222</v>
      </c>
      <c r="C161" s="80">
        <v>1</v>
      </c>
      <c r="D161" s="80">
        <v>14</v>
      </c>
      <c r="E161" s="80">
        <v>1990</v>
      </c>
      <c r="F161" s="80" t="s">
        <v>562</v>
      </c>
      <c r="G161" s="80" t="s">
        <v>2025</v>
      </c>
      <c r="H161" s="80" t="s">
        <v>2026</v>
      </c>
      <c r="I161" s="177"/>
      <c r="J161" s="81">
        <v>14.262707723985386</v>
      </c>
      <c r="K161" s="81">
        <v>2.2654912643372498</v>
      </c>
      <c r="L161" s="81">
        <v>5.0335184913815239</v>
      </c>
      <c r="M161" s="81">
        <v>11.913560022016663</v>
      </c>
      <c r="N161" s="81">
        <v>13.632553618994063</v>
      </c>
      <c r="O161" s="81">
        <v>7.3642447955795669</v>
      </c>
      <c r="P161" s="81">
        <v>10.650254745853742</v>
      </c>
      <c r="Q161" s="81">
        <v>0.63492344263432376</v>
      </c>
      <c r="R161" s="81">
        <v>1.5062314603838403</v>
      </c>
      <c r="S161" s="81">
        <v>0.64934493462849252</v>
      </c>
      <c r="T161" s="82"/>
      <c r="U161" s="81">
        <v>673857</v>
      </c>
      <c r="V161" s="81">
        <v>529</v>
      </c>
      <c r="W161" s="81">
        <v>53</v>
      </c>
      <c r="X161" s="81">
        <v>2583</v>
      </c>
      <c r="Y161" s="81">
        <v>3134</v>
      </c>
      <c r="Z161" s="81">
        <v>3029</v>
      </c>
      <c r="AA161" s="81">
        <v>2586</v>
      </c>
      <c r="AB161" s="81">
        <v>10309</v>
      </c>
      <c r="AC161" s="81">
        <v>260882</v>
      </c>
      <c r="AD161" s="81">
        <v>0.64934493462849252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2027</v>
      </c>
      <c r="B162" s="80">
        <v>223</v>
      </c>
      <c r="C162" s="80">
        <v>2</v>
      </c>
      <c r="D162" s="80">
        <v>14</v>
      </c>
      <c r="E162" s="80">
        <v>2005</v>
      </c>
      <c r="F162" s="80" t="s">
        <v>565</v>
      </c>
      <c r="G162" s="80" t="s">
        <v>2025</v>
      </c>
      <c r="H162" s="80" t="s">
        <v>2026</v>
      </c>
      <c r="I162" s="177"/>
      <c r="J162" s="81">
        <v>17.288542367026576</v>
      </c>
      <c r="K162" s="81">
        <v>1.745852311096403</v>
      </c>
      <c r="L162" s="81">
        <v>9.6602548682243192</v>
      </c>
      <c r="M162" s="81">
        <v>19.514658436969263</v>
      </c>
      <c r="N162" s="81">
        <v>18.776041896840759</v>
      </c>
      <c r="O162" s="81">
        <v>9.39352703269995</v>
      </c>
      <c r="P162" s="81">
        <v>15.97606396502472</v>
      </c>
      <c r="Q162" s="81">
        <v>0.54219293102948307</v>
      </c>
      <c r="R162" s="81">
        <v>2.9597867402055309</v>
      </c>
      <c r="S162" s="81">
        <v>1.7135678299999999</v>
      </c>
      <c r="T162" s="82"/>
      <c r="U162" s="81">
        <v>705279</v>
      </c>
      <c r="V162" s="81">
        <v>463</v>
      </c>
      <c r="W162" s="81">
        <v>105</v>
      </c>
      <c r="X162" s="81">
        <v>1819</v>
      </c>
      <c r="Y162" s="81">
        <v>3787</v>
      </c>
      <c r="Z162" s="81">
        <v>4471</v>
      </c>
      <c r="AA162" s="81">
        <v>3177</v>
      </c>
      <c r="AB162" s="81">
        <v>9203</v>
      </c>
      <c r="AC162" s="81">
        <v>523377</v>
      </c>
      <c r="AD162" s="81">
        <v>1.7135678299999999</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2028</v>
      </c>
      <c r="B163" s="80">
        <v>224</v>
      </c>
      <c r="C163" s="80">
        <v>3</v>
      </c>
      <c r="D163" s="80">
        <v>14</v>
      </c>
      <c r="E163" s="80">
        <v>2006</v>
      </c>
      <c r="F163" s="80" t="s">
        <v>566</v>
      </c>
      <c r="G163" s="80" t="s">
        <v>2025</v>
      </c>
      <c r="H163" s="80" t="s">
        <v>2026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2029</v>
      </c>
      <c r="B164" s="80">
        <v>225</v>
      </c>
      <c r="C164" s="80">
        <v>4</v>
      </c>
      <c r="D164" s="80">
        <v>14</v>
      </c>
      <c r="E164" s="80">
        <v>2007</v>
      </c>
      <c r="F164" s="80" t="s">
        <v>567</v>
      </c>
      <c r="G164" s="80" t="s">
        <v>2025</v>
      </c>
      <c r="H164" s="80" t="s">
        <v>2026</v>
      </c>
      <c r="I164" s="177"/>
      <c r="J164" s="81">
        <v>13.889830105271129</v>
      </c>
      <c r="K164" s="81">
        <v>1.249920079361726</v>
      </c>
      <c r="L164" s="81">
        <v>8.9631573347765485</v>
      </c>
      <c r="M164" s="81">
        <v>20.009053105857305</v>
      </c>
      <c r="N164" s="81">
        <v>16.518314592212707</v>
      </c>
      <c r="O164" s="81">
        <v>8.0680484114664495</v>
      </c>
      <c r="P164" s="81">
        <v>16.453147544269441</v>
      </c>
      <c r="Q164" s="81">
        <v>0.55467758578216686</v>
      </c>
      <c r="R164" s="81">
        <v>3.1713718787096457</v>
      </c>
      <c r="S164" s="81">
        <v>1.65022311</v>
      </c>
      <c r="T164" s="82"/>
      <c r="U164" s="81">
        <v>622872</v>
      </c>
      <c r="V164" s="81">
        <v>336</v>
      </c>
      <c r="W164" s="81">
        <v>119</v>
      </c>
      <c r="X164" s="81">
        <v>2590</v>
      </c>
      <c r="Y164" s="81">
        <v>3752</v>
      </c>
      <c r="Z164" s="81">
        <v>3992</v>
      </c>
      <c r="AA164" s="81">
        <v>3222</v>
      </c>
      <c r="AB164" s="81">
        <v>8917</v>
      </c>
      <c r="AC164" s="81">
        <v>576882</v>
      </c>
      <c r="AD164" s="81">
        <v>1.65022311</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2030</v>
      </c>
      <c r="B165" s="80">
        <v>226</v>
      </c>
      <c r="C165" s="80">
        <v>5</v>
      </c>
      <c r="D165" s="80">
        <v>14</v>
      </c>
      <c r="E165" s="80">
        <v>2008</v>
      </c>
      <c r="F165" s="80" t="s">
        <v>84</v>
      </c>
      <c r="G165" s="80" t="s">
        <v>2025</v>
      </c>
      <c r="H165" s="80" t="s">
        <v>2026</v>
      </c>
      <c r="I165" s="177"/>
      <c r="J165" s="81">
        <v>10.654779971467017</v>
      </c>
      <c r="K165" s="81">
        <v>0.96763304856213161</v>
      </c>
      <c r="L165" s="81">
        <v>8.1428486699175746</v>
      </c>
      <c r="M165" s="81">
        <v>22.36551176908932</v>
      </c>
      <c r="N165" s="81">
        <v>17.592657915806367</v>
      </c>
      <c r="O165" s="81">
        <v>7.9389627436916008</v>
      </c>
      <c r="P165" s="81">
        <v>15.80191220450862</v>
      </c>
      <c r="Q165" s="81">
        <v>0.53799932437847031</v>
      </c>
      <c r="R165" s="81">
        <v>2.9720746052974603</v>
      </c>
      <c r="S165" s="81">
        <v>1.7238147699999999</v>
      </c>
      <c r="T165" s="82"/>
      <c r="U165" s="81">
        <v>553222</v>
      </c>
      <c r="V165" s="81">
        <v>336</v>
      </c>
      <c r="W165" s="81">
        <v>119</v>
      </c>
      <c r="X165" s="81">
        <v>2590</v>
      </c>
      <c r="Y165" s="81">
        <v>3781</v>
      </c>
      <c r="Z165" s="81">
        <v>4066</v>
      </c>
      <c r="AA165" s="81">
        <v>3098</v>
      </c>
      <c r="AB165" s="81">
        <v>8791</v>
      </c>
      <c r="AC165" s="81">
        <v>561384</v>
      </c>
      <c r="AD165" s="81">
        <v>1.7238147699999999</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2031</v>
      </c>
      <c r="B166" s="80">
        <v>227</v>
      </c>
      <c r="C166" s="80">
        <v>6</v>
      </c>
      <c r="D166" s="80">
        <v>14</v>
      </c>
      <c r="E166" s="80">
        <v>2009</v>
      </c>
      <c r="F166" s="80" t="s">
        <v>85</v>
      </c>
      <c r="G166" s="80" t="s">
        <v>2025</v>
      </c>
      <c r="H166" s="80" t="s">
        <v>2026</v>
      </c>
      <c r="I166" s="177"/>
      <c r="J166" s="81">
        <v>12.947269426620577</v>
      </c>
      <c r="K166" s="81">
        <v>0.66078282431968571</v>
      </c>
      <c r="L166" s="81">
        <v>6.9871160748100953</v>
      </c>
      <c r="M166" s="81">
        <v>18.88901135311869</v>
      </c>
      <c r="N166" s="81">
        <v>15.7881432402061</v>
      </c>
      <c r="O166" s="81">
        <v>7.975875759662161</v>
      </c>
      <c r="P166" s="81">
        <v>15.720197563191068</v>
      </c>
      <c r="Q166" s="81">
        <v>0.50433788095714605</v>
      </c>
      <c r="R166" s="81">
        <v>3.2162652742055711</v>
      </c>
      <c r="S166" s="81">
        <v>1.6082015361999999</v>
      </c>
      <c r="T166" s="82"/>
      <c r="U166" s="81">
        <v>601762</v>
      </c>
      <c r="V166" s="81">
        <v>229</v>
      </c>
      <c r="W166" s="81">
        <v>155</v>
      </c>
      <c r="X166" s="81">
        <v>2441</v>
      </c>
      <c r="Y166" s="81">
        <v>3806</v>
      </c>
      <c r="Z166" s="81">
        <v>4032</v>
      </c>
      <c r="AA166" s="81">
        <v>3164</v>
      </c>
      <c r="AB166" s="81">
        <v>8651</v>
      </c>
      <c r="AC166" s="81">
        <v>592673</v>
      </c>
      <c r="AD166" s="81">
        <v>1.6082015361999999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1.7669999999999999</v>
      </c>
      <c r="BK166" s="81">
        <v>0</v>
      </c>
      <c r="BL166" s="81">
        <v>0</v>
      </c>
      <c r="BM166" s="82"/>
      <c r="BN166" s="81">
        <v>0</v>
      </c>
      <c r="BO166" s="81">
        <v>0</v>
      </c>
      <c r="BP166" s="81">
        <v>0</v>
      </c>
      <c r="BQ166" s="81">
        <v>1</v>
      </c>
      <c r="BR166" s="81">
        <v>0</v>
      </c>
      <c r="BS166" s="81">
        <v>0</v>
      </c>
      <c r="BT166"/>
      <c r="BU166" s="80"/>
      <c r="BV166" s="80"/>
      <c r="BW166" s="80"/>
      <c r="BX166" s="80"/>
      <c r="BY166" s="80"/>
      <c r="BZ166" s="80"/>
      <c r="CA166" s="80"/>
      <c r="CB166" s="80"/>
      <c r="CC166" s="80"/>
    </row>
    <row r="167" spans="1:81">
      <c r="A167" s="80" t="s">
        <v>2032</v>
      </c>
      <c r="B167" s="80">
        <v>228</v>
      </c>
      <c r="C167" s="80">
        <v>7</v>
      </c>
      <c r="D167" s="80">
        <v>14</v>
      </c>
      <c r="E167" s="80">
        <v>2010</v>
      </c>
      <c r="F167" s="80" t="s">
        <v>86</v>
      </c>
      <c r="G167" s="80" t="s">
        <v>2025</v>
      </c>
      <c r="H167" s="80" t="s">
        <v>2026</v>
      </c>
      <c r="I167" s="177"/>
      <c r="J167" s="81">
        <v>12.623786194623941</v>
      </c>
      <c r="K167" s="81">
        <v>0.70055103400476793</v>
      </c>
      <c r="L167" s="81">
        <v>6.8121963239745735</v>
      </c>
      <c r="M167" s="81">
        <v>19.582608872118861</v>
      </c>
      <c r="N167" s="81">
        <v>16.799680121832925</v>
      </c>
      <c r="O167" s="81">
        <v>8.1358843151860611</v>
      </c>
      <c r="P167" s="81">
        <v>16.209471641962942</v>
      </c>
      <c r="Q167" s="81">
        <v>0.51964531765107591</v>
      </c>
      <c r="R167" s="81">
        <v>3.2027692442076985</v>
      </c>
      <c r="S167" s="81">
        <v>1.5645214299999999</v>
      </c>
      <c r="T167" s="82"/>
      <c r="U167" s="81">
        <v>665292</v>
      </c>
      <c r="V167" s="81">
        <v>229</v>
      </c>
      <c r="W167" s="81">
        <v>155</v>
      </c>
      <c r="X167" s="81">
        <v>2441</v>
      </c>
      <c r="Y167" s="81">
        <v>3837</v>
      </c>
      <c r="Z167" s="81">
        <v>4132</v>
      </c>
      <c r="AA167" s="81">
        <v>3181</v>
      </c>
      <c r="AB167" s="81">
        <v>8541</v>
      </c>
      <c r="AC167" s="81">
        <v>559295</v>
      </c>
      <c r="AD167" s="81">
        <v>1.5645214299999999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1.78</v>
      </c>
      <c r="BK167" s="81">
        <v>0</v>
      </c>
      <c r="BL167" s="81">
        <v>0</v>
      </c>
      <c r="BM167" s="82"/>
      <c r="BN167" s="81">
        <v>0</v>
      </c>
      <c r="BO167" s="81">
        <v>0</v>
      </c>
      <c r="BP167" s="81">
        <v>0</v>
      </c>
      <c r="BQ167" s="81">
        <v>1</v>
      </c>
      <c r="BR167" s="81">
        <v>0</v>
      </c>
      <c r="BS167" s="81">
        <v>0</v>
      </c>
      <c r="BT167"/>
      <c r="BU167" s="80">
        <v>1.78</v>
      </c>
      <c r="BV167" s="80">
        <v>0</v>
      </c>
      <c r="BW167" s="80">
        <v>0</v>
      </c>
      <c r="BX167" s="80">
        <v>0</v>
      </c>
      <c r="BY167" s="80">
        <v>0</v>
      </c>
      <c r="BZ167" s="80">
        <v>0</v>
      </c>
      <c r="CA167" s="80">
        <v>0</v>
      </c>
      <c r="CB167" s="80">
        <v>0</v>
      </c>
      <c r="CC167" s="80">
        <v>0</v>
      </c>
    </row>
    <row r="168" spans="1:81">
      <c r="A168" s="80" t="s">
        <v>2033</v>
      </c>
      <c r="B168" s="80">
        <v>229</v>
      </c>
      <c r="C168" s="80">
        <v>8</v>
      </c>
      <c r="D168" s="80">
        <v>14</v>
      </c>
      <c r="E168" s="80">
        <v>2011</v>
      </c>
      <c r="F168" s="80" t="s">
        <v>87</v>
      </c>
      <c r="G168" s="80" t="s">
        <v>2025</v>
      </c>
      <c r="H168" s="80" t="s">
        <v>2026</v>
      </c>
      <c r="I168" s="177"/>
      <c r="J168" s="81">
        <v>4.0525198217302876</v>
      </c>
      <c r="K168" s="81">
        <v>0.79149313538099286</v>
      </c>
      <c r="L168" s="81">
        <v>7.6477586242161584</v>
      </c>
      <c r="M168" s="81">
        <v>19.062091095993996</v>
      </c>
      <c r="N168" s="81">
        <v>17.526558474042005</v>
      </c>
      <c r="O168" s="81">
        <v>8.0669553692321383</v>
      </c>
      <c r="P168" s="81">
        <v>15.770733999841108</v>
      </c>
      <c r="Q168" s="81">
        <v>0.59637532742274846</v>
      </c>
      <c r="R168" s="81">
        <v>3.1908672223648775</v>
      </c>
      <c r="S168" s="81">
        <v>1.5244652099999998</v>
      </c>
      <c r="T168" s="82"/>
      <c r="U168" s="81">
        <v>226623</v>
      </c>
      <c r="V168" s="81">
        <v>229</v>
      </c>
      <c r="W168" s="81">
        <v>155</v>
      </c>
      <c r="X168" s="81">
        <v>2441</v>
      </c>
      <c r="Y168" s="81">
        <v>3882</v>
      </c>
      <c r="Z168" s="81">
        <v>4186</v>
      </c>
      <c r="AA168" s="81">
        <v>3187</v>
      </c>
      <c r="AB168" s="81">
        <v>8498</v>
      </c>
      <c r="AC168" s="81">
        <v>556295</v>
      </c>
      <c r="AD168" s="81">
        <v>1.5244652099999998</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1.66</v>
      </c>
      <c r="BK168" s="81">
        <v>0</v>
      </c>
      <c r="BL168" s="81">
        <v>0</v>
      </c>
      <c r="BM168" s="82"/>
      <c r="BN168" s="81">
        <v>0</v>
      </c>
      <c r="BO168" s="81">
        <v>0</v>
      </c>
      <c r="BP168" s="81">
        <v>0</v>
      </c>
      <c r="BQ168" s="81">
        <v>1</v>
      </c>
      <c r="BR168" s="81">
        <v>0</v>
      </c>
      <c r="BS168" s="81">
        <v>0</v>
      </c>
      <c r="BT168"/>
      <c r="BU168" s="80">
        <v>1.66</v>
      </c>
      <c r="BV168" s="80">
        <v>0</v>
      </c>
      <c r="BW168" s="80">
        <v>0</v>
      </c>
      <c r="BX168" s="80">
        <v>0</v>
      </c>
      <c r="BY168" s="80">
        <v>0</v>
      </c>
      <c r="BZ168" s="80">
        <v>0</v>
      </c>
      <c r="CA168" s="80">
        <v>0</v>
      </c>
      <c r="CB168" s="80">
        <v>0</v>
      </c>
      <c r="CC168" s="80">
        <v>0</v>
      </c>
    </row>
    <row r="169" spans="1:81">
      <c r="A169" s="80" t="s">
        <v>2034</v>
      </c>
      <c r="B169" s="80">
        <v>230</v>
      </c>
      <c r="C169" s="80">
        <v>9</v>
      </c>
      <c r="D169" s="80">
        <v>14</v>
      </c>
      <c r="E169" s="80">
        <v>2012</v>
      </c>
      <c r="F169" s="80" t="s">
        <v>88</v>
      </c>
      <c r="G169" s="80" t="s">
        <v>2025</v>
      </c>
      <c r="H169" s="80" t="s">
        <v>2026</v>
      </c>
      <c r="I169" s="177"/>
      <c r="J169" s="81">
        <v>3.213431186024676</v>
      </c>
      <c r="K169" s="81">
        <v>0.7004945022212371</v>
      </c>
      <c r="L169" s="81">
        <v>7.3787569087618055</v>
      </c>
      <c r="M169" s="81">
        <v>19.758415932513582</v>
      </c>
      <c r="N169" s="81">
        <v>15.318206292133175</v>
      </c>
      <c r="O169" s="81">
        <v>8.104808959128821</v>
      </c>
      <c r="P169" s="81">
        <v>15.741024863331416</v>
      </c>
      <c r="Q169" s="81">
        <v>0.63879789121696562</v>
      </c>
      <c r="R169" s="81">
        <v>3.365809830828471</v>
      </c>
      <c r="S169" s="81">
        <v>1.51331215365</v>
      </c>
      <c r="T169" s="82"/>
      <c r="U169" s="81">
        <v>202348</v>
      </c>
      <c r="V169" s="81">
        <v>229</v>
      </c>
      <c r="W169" s="81">
        <v>155</v>
      </c>
      <c r="X169" s="81">
        <v>2441</v>
      </c>
      <c r="Y169" s="81">
        <v>3898</v>
      </c>
      <c r="Z169" s="81">
        <v>4239</v>
      </c>
      <c r="AA169" s="81">
        <v>3163</v>
      </c>
      <c r="AB169" s="81">
        <v>8378</v>
      </c>
      <c r="AC169" s="81">
        <v>571596</v>
      </c>
      <c r="AD169" s="81">
        <v>1.51331215365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1.625</v>
      </c>
      <c r="BK169" s="81">
        <v>0</v>
      </c>
      <c r="BL169" s="81">
        <v>0</v>
      </c>
      <c r="BM169" s="82"/>
      <c r="BN169" s="81">
        <v>0</v>
      </c>
      <c r="BO169" s="81">
        <v>0</v>
      </c>
      <c r="BP169" s="81">
        <v>0</v>
      </c>
      <c r="BQ169" s="81">
        <v>1</v>
      </c>
      <c r="BR169" s="81">
        <v>0</v>
      </c>
      <c r="BS169" s="81">
        <v>0</v>
      </c>
      <c r="BT169"/>
      <c r="BU169" s="80">
        <v>1.625</v>
      </c>
      <c r="BV169" s="80">
        <v>0</v>
      </c>
      <c r="BW169" s="80">
        <v>0</v>
      </c>
      <c r="BX169" s="80">
        <v>0</v>
      </c>
      <c r="BY169" s="80">
        <v>0</v>
      </c>
      <c r="BZ169" s="80">
        <v>0</v>
      </c>
      <c r="CA169" s="80">
        <v>0</v>
      </c>
      <c r="CB169" s="80">
        <v>0</v>
      </c>
      <c r="CC169" s="80">
        <v>0</v>
      </c>
    </row>
    <row r="170" spans="1:81">
      <c r="A170" s="80" t="s">
        <v>2035</v>
      </c>
      <c r="B170" s="80">
        <v>231</v>
      </c>
      <c r="C170" s="80">
        <v>10</v>
      </c>
      <c r="D170" s="80">
        <v>14</v>
      </c>
      <c r="E170" s="80">
        <v>2013</v>
      </c>
      <c r="F170" s="80" t="s">
        <v>89</v>
      </c>
      <c r="G170" s="80" t="s">
        <v>2025</v>
      </c>
      <c r="H170" s="80" t="s">
        <v>2026</v>
      </c>
      <c r="I170" s="177"/>
      <c r="J170" s="81">
        <v>8.2346529867993468</v>
      </c>
      <c r="K170" s="81">
        <v>0.65080014642044992</v>
      </c>
      <c r="L170" s="81">
        <v>6.6136270493701144</v>
      </c>
      <c r="M170" s="81">
        <v>20.394815713753655</v>
      </c>
      <c r="N170" s="81">
        <v>15.497844192075242</v>
      </c>
      <c r="O170" s="81">
        <v>7.8828668980528187</v>
      </c>
      <c r="P170" s="81">
        <v>15.960186990037538</v>
      </c>
      <c r="Q170" s="81">
        <v>0.64940543022083586</v>
      </c>
      <c r="R170" s="81">
        <v>7.4597062192441159</v>
      </c>
      <c r="S170" s="81">
        <v>1.3570426973000003</v>
      </c>
      <c r="T170" s="82"/>
      <c r="U170" s="81">
        <v>500599</v>
      </c>
      <c r="V170" s="81">
        <v>229</v>
      </c>
      <c r="W170" s="81">
        <v>155</v>
      </c>
      <c r="X170" s="81">
        <v>2441</v>
      </c>
      <c r="Y170" s="81">
        <v>3942</v>
      </c>
      <c r="Z170" s="81">
        <v>4307</v>
      </c>
      <c r="AA170" s="81">
        <v>3195</v>
      </c>
      <c r="AB170" s="81">
        <v>8395</v>
      </c>
      <c r="AC170" s="81">
        <v>1236609</v>
      </c>
      <c r="AD170" s="81">
        <v>1.3570426973000003</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1.762</v>
      </c>
      <c r="BK170" s="81">
        <v>0</v>
      </c>
      <c r="BL170" s="81">
        <v>0</v>
      </c>
      <c r="BM170" s="82"/>
      <c r="BN170" s="81">
        <v>0</v>
      </c>
      <c r="BO170" s="81">
        <v>0</v>
      </c>
      <c r="BP170" s="81">
        <v>0</v>
      </c>
      <c r="BQ170" s="81">
        <v>1</v>
      </c>
      <c r="BR170" s="81">
        <v>0</v>
      </c>
      <c r="BS170" s="81">
        <v>0</v>
      </c>
      <c r="BT170"/>
      <c r="BU170" s="80">
        <v>1.762</v>
      </c>
      <c r="BV170" s="80">
        <v>0</v>
      </c>
      <c r="BW170" s="80">
        <v>0</v>
      </c>
      <c r="BX170" s="80">
        <v>0</v>
      </c>
      <c r="BY170" s="80">
        <v>0</v>
      </c>
      <c r="BZ170" s="80">
        <v>0</v>
      </c>
      <c r="CA170" s="80">
        <v>0</v>
      </c>
      <c r="CB170" s="80">
        <v>0</v>
      </c>
      <c r="CC170" s="80">
        <v>0</v>
      </c>
    </row>
    <row r="171" spans="1:81">
      <c r="A171" s="80" t="s">
        <v>2036</v>
      </c>
      <c r="B171" s="80">
        <v>232</v>
      </c>
      <c r="C171" s="80">
        <v>11</v>
      </c>
      <c r="D171" s="80">
        <v>14</v>
      </c>
      <c r="E171" s="80">
        <v>2014</v>
      </c>
      <c r="F171" s="80" t="s">
        <v>90</v>
      </c>
      <c r="G171" s="80" t="s">
        <v>2025</v>
      </c>
      <c r="H171" s="80" t="s">
        <v>2026</v>
      </c>
      <c r="I171" s="177"/>
      <c r="J171" s="81">
        <v>7.6970713248664779</v>
      </c>
      <c r="K171" s="81">
        <v>0.66626254213803782</v>
      </c>
      <c r="L171" s="81">
        <v>9.1632584959981589</v>
      </c>
      <c r="M171" s="81">
        <v>18.543839885024742</v>
      </c>
      <c r="N171" s="81">
        <v>15.594069277850453</v>
      </c>
      <c r="O171" s="81">
        <v>7.5628020119169133</v>
      </c>
      <c r="P171" s="81">
        <v>16.093410727102565</v>
      </c>
      <c r="Q171" s="81">
        <v>0.61572742611040376</v>
      </c>
      <c r="R171" s="81">
        <v>3.8588321486053871</v>
      </c>
      <c r="S171" s="81">
        <v>1.5275582637</v>
      </c>
      <c r="T171" s="82"/>
      <c r="U171" s="81">
        <v>461507</v>
      </c>
      <c r="V171" s="81">
        <v>215</v>
      </c>
      <c r="W171" s="81">
        <v>191</v>
      </c>
      <c r="X171" s="81">
        <v>2512</v>
      </c>
      <c r="Y171" s="81">
        <v>3956</v>
      </c>
      <c r="Z171" s="81">
        <v>4352</v>
      </c>
      <c r="AA171" s="81">
        <v>3205</v>
      </c>
      <c r="AB171" s="81">
        <v>8296</v>
      </c>
      <c r="AC171" s="81">
        <v>641697</v>
      </c>
      <c r="AD171" s="81">
        <v>1.5275582637</v>
      </c>
      <c r="AE171" s="82"/>
      <c r="AF171" s="81">
        <v>4794844.9065317055</v>
      </c>
      <c r="AG171" s="81">
        <v>419883.12899357418</v>
      </c>
      <c r="AH171" s="81">
        <v>2193477.6674756892</v>
      </c>
      <c r="AI171" s="81">
        <v>17434948.876983769</v>
      </c>
      <c r="AJ171" s="81">
        <v>16274288.362200392</v>
      </c>
      <c r="AK171" s="81">
        <v>0</v>
      </c>
      <c r="AL171" s="81">
        <v>0</v>
      </c>
      <c r="AM171" s="81">
        <v>1138916.8310886291</v>
      </c>
      <c r="AN171" s="81">
        <v>0</v>
      </c>
      <c r="AO171" s="81">
        <v>0</v>
      </c>
      <c r="AP171" s="82"/>
      <c r="AQ171" s="81">
        <v>22</v>
      </c>
      <c r="AR171" s="81">
        <v>98</v>
      </c>
      <c r="AS171" s="81">
        <v>1</v>
      </c>
      <c r="AT171" s="81">
        <v>0</v>
      </c>
      <c r="AU171" s="81">
        <v>0</v>
      </c>
      <c r="AV171" s="81">
        <v>0</v>
      </c>
      <c r="AW171" s="81" t="s">
        <v>564</v>
      </c>
      <c r="AX171" s="82"/>
      <c r="AY171" s="81">
        <v>118.1</v>
      </c>
      <c r="AZ171" s="81">
        <v>1497.4</v>
      </c>
      <c r="BA171" s="81">
        <v>110</v>
      </c>
      <c r="BB171" s="81">
        <v>0</v>
      </c>
      <c r="BC171" s="81">
        <v>0</v>
      </c>
      <c r="BD171" s="81">
        <v>0</v>
      </c>
      <c r="BE171" s="81" t="s">
        <v>564</v>
      </c>
      <c r="BF171" s="82"/>
      <c r="BG171" s="81">
        <v>0</v>
      </c>
      <c r="BH171" s="81">
        <v>0</v>
      </c>
      <c r="BI171" s="81">
        <v>0</v>
      </c>
      <c r="BJ171" s="81">
        <v>1.7509999999999999</v>
      </c>
      <c r="BK171" s="81">
        <v>0</v>
      </c>
      <c r="BL171" s="81">
        <v>0</v>
      </c>
      <c r="BM171" s="82"/>
      <c r="BN171" s="81">
        <v>0</v>
      </c>
      <c r="BO171" s="81">
        <v>0</v>
      </c>
      <c r="BP171" s="81">
        <v>0</v>
      </c>
      <c r="BQ171" s="81">
        <v>1</v>
      </c>
      <c r="BR171" s="81">
        <v>0</v>
      </c>
      <c r="BS171" s="81">
        <v>0</v>
      </c>
      <c r="BT171"/>
      <c r="BU171" s="80">
        <v>1.7509999999999999</v>
      </c>
      <c r="BV171" s="80">
        <v>0</v>
      </c>
      <c r="BW171" s="80">
        <v>0</v>
      </c>
      <c r="BX171" s="80">
        <v>0</v>
      </c>
      <c r="BY171" s="80">
        <v>0</v>
      </c>
      <c r="BZ171" s="80">
        <v>0</v>
      </c>
      <c r="CA171" s="80">
        <v>0</v>
      </c>
      <c r="CB171" s="80">
        <v>0</v>
      </c>
      <c r="CC171" s="80">
        <v>0</v>
      </c>
    </row>
    <row r="172" spans="1:81">
      <c r="A172" s="80" t="s">
        <v>2037</v>
      </c>
      <c r="B172" s="80">
        <v>233</v>
      </c>
      <c r="C172" s="80">
        <v>12</v>
      </c>
      <c r="D172" s="80">
        <v>14</v>
      </c>
      <c r="E172" s="80">
        <v>2015</v>
      </c>
      <c r="F172" s="80" t="s">
        <v>91</v>
      </c>
      <c r="G172" s="80" t="s">
        <v>2025</v>
      </c>
      <c r="H172" s="80" t="s">
        <v>2026</v>
      </c>
      <c r="I172" s="177"/>
      <c r="J172" s="81">
        <v>7.0769673958873529</v>
      </c>
      <c r="K172" s="81">
        <v>0.6626234491372115</v>
      </c>
      <c r="L172" s="81">
        <v>10.524417107803</v>
      </c>
      <c r="M172" s="81">
        <v>16.788319592160295</v>
      </c>
      <c r="N172" s="81">
        <v>14.815872569711807</v>
      </c>
      <c r="O172" s="81">
        <v>7.6042303015262753</v>
      </c>
      <c r="P172" s="81">
        <v>16.060845629828485</v>
      </c>
      <c r="Q172" s="81">
        <v>0.59833447609475388</v>
      </c>
      <c r="R172" s="81">
        <v>3.9760297030877267</v>
      </c>
      <c r="S172" s="81">
        <v>1.33863072444</v>
      </c>
      <c r="T172" s="82"/>
      <c r="U172" s="81">
        <v>411788</v>
      </c>
      <c r="V172" s="81">
        <v>215</v>
      </c>
      <c r="W172" s="81">
        <v>191</v>
      </c>
      <c r="X172" s="81">
        <v>2512</v>
      </c>
      <c r="Y172" s="81">
        <v>3969</v>
      </c>
      <c r="Z172" s="81">
        <v>4418</v>
      </c>
      <c r="AA172" s="81">
        <v>3196</v>
      </c>
      <c r="AB172" s="81">
        <v>8235</v>
      </c>
      <c r="AC172" s="81">
        <v>681105</v>
      </c>
      <c r="AD172" s="81">
        <v>1.33863072444</v>
      </c>
      <c r="AE172" s="82"/>
      <c r="AF172" s="81">
        <v>5343945.661991897</v>
      </c>
      <c r="AG172" s="81">
        <v>424369.27481860621</v>
      </c>
      <c r="AH172" s="81">
        <v>2116244.9163156613</v>
      </c>
      <c r="AI172" s="81">
        <v>16920451.735933326</v>
      </c>
      <c r="AJ172" s="81">
        <v>15370002.00513711</v>
      </c>
      <c r="AK172" s="81">
        <v>0</v>
      </c>
      <c r="AL172" s="81">
        <v>0</v>
      </c>
      <c r="AM172" s="81">
        <v>1128572.2054742444</v>
      </c>
      <c r="AN172" s="81">
        <v>0</v>
      </c>
      <c r="AO172" s="81">
        <v>0</v>
      </c>
      <c r="AP172" s="82"/>
      <c r="AQ172" s="81">
        <v>22</v>
      </c>
      <c r="AR172" s="81">
        <v>100</v>
      </c>
      <c r="AS172" s="81">
        <v>1</v>
      </c>
      <c r="AT172" s="81">
        <v>0</v>
      </c>
      <c r="AU172" s="81">
        <v>0</v>
      </c>
      <c r="AV172" s="81">
        <v>0</v>
      </c>
      <c r="AW172" s="81" t="s">
        <v>564</v>
      </c>
      <c r="AX172" s="82"/>
      <c r="AY172" s="81">
        <v>118.1</v>
      </c>
      <c r="AZ172" s="81">
        <v>1926</v>
      </c>
      <c r="BA172" s="81">
        <v>110</v>
      </c>
      <c r="BB172" s="81">
        <v>0</v>
      </c>
      <c r="BC172" s="81">
        <v>0</v>
      </c>
      <c r="BD172" s="81">
        <v>0</v>
      </c>
      <c r="BE172" s="81" t="s">
        <v>564</v>
      </c>
      <c r="BF172" s="82"/>
      <c r="BG172" s="81">
        <v>0</v>
      </c>
      <c r="BH172" s="81">
        <v>0</v>
      </c>
      <c r="BI172" s="81">
        <v>0</v>
      </c>
      <c r="BJ172" s="81">
        <v>1.776</v>
      </c>
      <c r="BK172" s="81">
        <v>0</v>
      </c>
      <c r="BL172" s="81">
        <v>0</v>
      </c>
      <c r="BM172" s="82"/>
      <c r="BN172" s="81">
        <v>0</v>
      </c>
      <c r="BO172" s="81">
        <v>0</v>
      </c>
      <c r="BP172" s="81">
        <v>0</v>
      </c>
      <c r="BQ172" s="81">
        <v>1</v>
      </c>
      <c r="BR172" s="81">
        <v>0</v>
      </c>
      <c r="BS172" s="81">
        <v>0</v>
      </c>
      <c r="BT172"/>
      <c r="BU172" s="80">
        <v>1.776</v>
      </c>
      <c r="BV172" s="80">
        <v>0</v>
      </c>
      <c r="BW172" s="80">
        <v>0</v>
      </c>
      <c r="BX172" s="80">
        <v>0</v>
      </c>
      <c r="BY172" s="80">
        <v>0</v>
      </c>
      <c r="BZ172" s="80">
        <v>0</v>
      </c>
      <c r="CA172" s="80">
        <v>0</v>
      </c>
      <c r="CB172" s="80">
        <v>0</v>
      </c>
      <c r="CC172" s="80">
        <v>0</v>
      </c>
    </row>
    <row r="173" spans="1:81">
      <c r="A173" s="80" t="s">
        <v>2038</v>
      </c>
      <c r="B173" s="80">
        <v>234</v>
      </c>
      <c r="C173" s="80">
        <v>13</v>
      </c>
      <c r="D173" s="80">
        <v>14</v>
      </c>
      <c r="E173" s="80">
        <v>2016</v>
      </c>
      <c r="F173" s="80" t="s">
        <v>92</v>
      </c>
      <c r="G173" s="80" t="s">
        <v>2025</v>
      </c>
      <c r="H173" s="80" t="s">
        <v>2026</v>
      </c>
      <c r="I173" s="177"/>
      <c r="J173" s="81">
        <v>9.875187897851232</v>
      </c>
      <c r="K173" s="81">
        <v>0.63186206369720577</v>
      </c>
      <c r="L173" s="81">
        <v>10.044163061732082</v>
      </c>
      <c r="M173" s="81">
        <v>17.399952976028548</v>
      </c>
      <c r="N173" s="81">
        <v>14.774317210544108</v>
      </c>
      <c r="O173" s="81">
        <v>7.6292088629168555</v>
      </c>
      <c r="P173" s="81">
        <v>15.645084627675516</v>
      </c>
      <c r="Q173" s="81">
        <v>0.57219005762343056</v>
      </c>
      <c r="R173" s="81">
        <v>3.9504247776358796</v>
      </c>
      <c r="S173" s="81">
        <v>1.2645655499999999</v>
      </c>
      <c r="T173" s="82"/>
      <c r="U173" s="81">
        <v>474768</v>
      </c>
      <c r="V173" s="81">
        <v>215</v>
      </c>
      <c r="W173" s="81">
        <v>191</v>
      </c>
      <c r="X173" s="81">
        <v>2512</v>
      </c>
      <c r="Y173" s="81">
        <v>3976</v>
      </c>
      <c r="Z173" s="81">
        <v>4487</v>
      </c>
      <c r="AA173" s="81">
        <v>3220</v>
      </c>
      <c r="AB173" s="81">
        <v>8101</v>
      </c>
      <c r="AC173" s="81">
        <v>674693.66609273083</v>
      </c>
      <c r="AD173" s="81">
        <v>1.2645655499999999</v>
      </c>
      <c r="AE173" s="82"/>
      <c r="AF173" s="81">
        <v>8198292.5762869939</v>
      </c>
      <c r="AG173" s="81">
        <v>369961.85170685552</v>
      </c>
      <c r="AH173" s="81">
        <v>1590572.896337206</v>
      </c>
      <c r="AI173" s="81">
        <v>18163828.457138501</v>
      </c>
      <c r="AJ173" s="81">
        <v>16312764.90087834</v>
      </c>
      <c r="AK173" s="81">
        <v>0</v>
      </c>
      <c r="AL173" s="81">
        <v>0</v>
      </c>
      <c r="AM173" s="81">
        <v>1111070.590318976</v>
      </c>
      <c r="AN173" s="81">
        <v>0</v>
      </c>
      <c r="AO173" s="81">
        <v>0</v>
      </c>
      <c r="AP173" s="82"/>
      <c r="AQ173" s="81">
        <v>24</v>
      </c>
      <c r="AR173" s="81">
        <v>100</v>
      </c>
      <c r="AS173" s="81">
        <v>0</v>
      </c>
      <c r="AT173" s="81">
        <v>0</v>
      </c>
      <c r="AU173" s="81">
        <v>0</v>
      </c>
      <c r="AV173" s="81">
        <v>0</v>
      </c>
      <c r="AW173" s="81" t="s">
        <v>564</v>
      </c>
      <c r="AX173" s="82"/>
      <c r="AY173" s="81">
        <v>132</v>
      </c>
      <c r="AZ173" s="81">
        <v>1926</v>
      </c>
      <c r="BA173" s="81">
        <v>0</v>
      </c>
      <c r="BB173" s="81">
        <v>0</v>
      </c>
      <c r="BC173" s="81">
        <v>0</v>
      </c>
      <c r="BD173" s="81">
        <v>0</v>
      </c>
      <c r="BE173" s="81" t="s">
        <v>564</v>
      </c>
      <c r="BF173" s="82"/>
      <c r="BG173" s="81">
        <v>0</v>
      </c>
      <c r="BH173" s="81">
        <v>0</v>
      </c>
      <c r="BI173" s="81">
        <v>0</v>
      </c>
      <c r="BJ173" s="81">
        <v>1.7729999999999999</v>
      </c>
      <c r="BK173" s="81">
        <v>0</v>
      </c>
      <c r="BL173" s="81">
        <v>0</v>
      </c>
      <c r="BM173" s="82"/>
      <c r="BN173" s="81">
        <v>0</v>
      </c>
      <c r="BO173" s="81">
        <v>0</v>
      </c>
      <c r="BP173" s="81">
        <v>0</v>
      </c>
      <c r="BQ173" s="81">
        <v>1</v>
      </c>
      <c r="BR173" s="81">
        <v>0</v>
      </c>
      <c r="BS173" s="81">
        <v>0</v>
      </c>
      <c r="BT173"/>
      <c r="BU173" s="80">
        <v>1.7729999999999999</v>
      </c>
      <c r="BV173" s="80">
        <v>0</v>
      </c>
      <c r="BW173" s="80">
        <v>0</v>
      </c>
      <c r="BX173" s="80">
        <v>0</v>
      </c>
      <c r="BY173" s="80">
        <v>0</v>
      </c>
      <c r="BZ173" s="80">
        <v>0</v>
      </c>
      <c r="CA173" s="80">
        <v>0</v>
      </c>
      <c r="CB173" s="80">
        <v>0</v>
      </c>
      <c r="CC173" s="80">
        <v>0</v>
      </c>
    </row>
    <row r="174" spans="1:81">
      <c r="A174" s="80" t="s">
        <v>2039</v>
      </c>
      <c r="B174" s="80">
        <v>235</v>
      </c>
      <c r="C174" s="80">
        <v>14</v>
      </c>
      <c r="D174" s="80">
        <v>14</v>
      </c>
      <c r="E174" s="80">
        <v>2017</v>
      </c>
      <c r="F174" s="80" t="s">
        <v>71</v>
      </c>
      <c r="G174" s="80" t="s">
        <v>2025</v>
      </c>
      <c r="H174" s="80" t="s">
        <v>2026</v>
      </c>
      <c r="I174" s="177"/>
      <c r="J174" s="81">
        <v>8.627277195595493</v>
      </c>
      <c r="K174" s="81">
        <v>0.68021788802252903</v>
      </c>
      <c r="L174" s="81">
        <v>7.7981977361218249</v>
      </c>
      <c r="M174" s="81">
        <v>17.471740239285531</v>
      </c>
      <c r="N174" s="81">
        <v>15.26735760077997</v>
      </c>
      <c r="O174" s="81">
        <v>7.5247889166273279</v>
      </c>
      <c r="P174" s="81">
        <v>15.584602152541779</v>
      </c>
      <c r="Q174" s="81">
        <v>0.5459954669704048</v>
      </c>
      <c r="R174" s="81">
        <v>3.8580370944012001</v>
      </c>
      <c r="S174" s="81">
        <v>1.2645655499999999</v>
      </c>
      <c r="T174" s="82"/>
      <c r="U174" s="81">
        <v>456525</v>
      </c>
      <c r="V174" s="81">
        <v>215</v>
      </c>
      <c r="W174" s="81">
        <v>191</v>
      </c>
      <c r="X174" s="81">
        <v>2512</v>
      </c>
      <c r="Y174" s="81">
        <v>3995</v>
      </c>
      <c r="Z174" s="81">
        <v>4499</v>
      </c>
      <c r="AA174" s="81">
        <v>3228</v>
      </c>
      <c r="AB174" s="81">
        <v>7994</v>
      </c>
      <c r="AC174" s="81">
        <v>671988.99999999977</v>
      </c>
      <c r="AD174" s="81">
        <v>1.2645655499999999</v>
      </c>
      <c r="AE174" s="82"/>
      <c r="AF174" s="81">
        <v>6794954.7901159553</v>
      </c>
      <c r="AG174" s="81">
        <v>400216.44886195753</v>
      </c>
      <c r="AH174" s="81">
        <v>1662895.610886116</v>
      </c>
      <c r="AI174" s="81">
        <v>18625467.576211959</v>
      </c>
      <c r="AJ174" s="81">
        <v>16746074.672957281</v>
      </c>
      <c r="AK174" s="81">
        <v>0</v>
      </c>
      <c r="AL174" s="81">
        <v>0</v>
      </c>
      <c r="AM174" s="81">
        <v>1098110.85611038</v>
      </c>
      <c r="AN174" s="81">
        <v>0</v>
      </c>
      <c r="AO174" s="81">
        <v>0</v>
      </c>
      <c r="AP174" s="82"/>
      <c r="AQ174" s="81">
        <v>24</v>
      </c>
      <c r="AR174" s="81">
        <v>101</v>
      </c>
      <c r="AS174" s="81">
        <v>0</v>
      </c>
      <c r="AT174" s="81">
        <v>0</v>
      </c>
      <c r="AU174" s="81">
        <v>0</v>
      </c>
      <c r="AV174" s="81">
        <v>0</v>
      </c>
      <c r="AW174" s="81" t="s">
        <v>564</v>
      </c>
      <c r="AX174" s="82"/>
      <c r="AY174" s="81">
        <v>132</v>
      </c>
      <c r="AZ174" s="81">
        <v>1975.5</v>
      </c>
      <c r="BA174" s="81">
        <v>0</v>
      </c>
      <c r="BB174" s="81">
        <v>0</v>
      </c>
      <c r="BC174" s="81">
        <v>0</v>
      </c>
      <c r="BD174" s="81">
        <v>0</v>
      </c>
      <c r="BE174" s="81" t="s">
        <v>564</v>
      </c>
      <c r="BF174" s="82"/>
      <c r="BG174" s="81">
        <v>0</v>
      </c>
      <c r="BH174" s="81">
        <v>0</v>
      </c>
      <c r="BI174" s="81">
        <v>0</v>
      </c>
      <c r="BJ174" s="81">
        <v>1.75</v>
      </c>
      <c r="BK174" s="81">
        <v>0</v>
      </c>
      <c r="BL174" s="81">
        <v>0</v>
      </c>
      <c r="BM174" s="82"/>
      <c r="BN174" s="81">
        <v>0</v>
      </c>
      <c r="BO174" s="81">
        <v>0</v>
      </c>
      <c r="BP174" s="81">
        <v>0</v>
      </c>
      <c r="BQ174" s="81">
        <v>1</v>
      </c>
      <c r="BR174" s="81">
        <v>0</v>
      </c>
      <c r="BS174" s="81">
        <v>0</v>
      </c>
      <c r="BT174"/>
      <c r="BU174" s="80">
        <v>1.75</v>
      </c>
      <c r="BV174" s="80">
        <v>0</v>
      </c>
      <c r="BW174" s="80">
        <v>0</v>
      </c>
      <c r="BX174" s="80">
        <v>0</v>
      </c>
      <c r="BY174" s="80">
        <v>0</v>
      </c>
      <c r="BZ174" s="80">
        <v>0</v>
      </c>
      <c r="CA174" s="80">
        <v>0</v>
      </c>
      <c r="CB174" s="80">
        <v>0</v>
      </c>
      <c r="CC174" s="80">
        <v>0</v>
      </c>
    </row>
    <row r="175" spans="1:81">
      <c r="A175" s="80" t="s">
        <v>2040</v>
      </c>
      <c r="B175" s="80">
        <v>236</v>
      </c>
      <c r="C175" s="80">
        <v>15</v>
      </c>
      <c r="D175" s="80">
        <v>14</v>
      </c>
      <c r="E175" s="80">
        <v>2018</v>
      </c>
      <c r="F175" s="80" t="s">
        <v>93</v>
      </c>
      <c r="G175" s="80" t="s">
        <v>2025</v>
      </c>
      <c r="H175" s="80" t="s">
        <v>2026</v>
      </c>
      <c r="I175" s="177"/>
      <c r="J175" s="81">
        <v>17.379178921983222</v>
      </c>
      <c r="K175" s="81">
        <v>0.64897892274021685</v>
      </c>
      <c r="L175" s="81">
        <v>7.341034774217162</v>
      </c>
      <c r="M175" s="81">
        <v>20.215114866326019</v>
      </c>
      <c r="N175" s="81">
        <v>13.662208239201245</v>
      </c>
      <c r="O175" s="81">
        <v>7.4277248893830654</v>
      </c>
      <c r="P175" s="81">
        <v>15.352991160908127</v>
      </c>
      <c r="Q175" s="81">
        <v>0.49898731189297546</v>
      </c>
      <c r="R175" s="81">
        <v>3.6923253622137588</v>
      </c>
      <c r="S175" s="81">
        <v>1.2645655499999999</v>
      </c>
      <c r="T175" s="82"/>
      <c r="U175" s="81">
        <v>947925</v>
      </c>
      <c r="V175" s="81">
        <v>215</v>
      </c>
      <c r="W175" s="81">
        <v>191</v>
      </c>
      <c r="X175" s="81">
        <v>2512</v>
      </c>
      <c r="Y175" s="81">
        <v>3982</v>
      </c>
      <c r="Z175" s="81">
        <v>4526</v>
      </c>
      <c r="AA175" s="81">
        <v>3212</v>
      </c>
      <c r="AB175" s="81">
        <v>7873</v>
      </c>
      <c r="AC175" s="81">
        <v>640605</v>
      </c>
      <c r="AD175" s="81">
        <v>1.2645655499999999</v>
      </c>
      <c r="AE175" s="82"/>
      <c r="AF175" s="81">
        <v>11128119.562293209</v>
      </c>
      <c r="AG175" s="81">
        <v>358376.38275921787</v>
      </c>
      <c r="AH175" s="81">
        <v>1536093.676279766</v>
      </c>
      <c r="AI175" s="81">
        <v>21841612.31938798</v>
      </c>
      <c r="AJ175" s="81">
        <v>14732005.907128179</v>
      </c>
      <c r="AK175" s="81">
        <v>0</v>
      </c>
      <c r="AL175" s="81">
        <v>0</v>
      </c>
      <c r="AM175" s="81">
        <v>1083727.194632811</v>
      </c>
      <c r="AN175" s="81">
        <v>0</v>
      </c>
      <c r="AO175" s="81">
        <v>0</v>
      </c>
      <c r="AP175" s="82"/>
      <c r="AQ175" s="81">
        <v>24</v>
      </c>
      <c r="AR175" s="81">
        <v>101</v>
      </c>
      <c r="AS175" s="81">
        <v>0</v>
      </c>
      <c r="AT175" s="81">
        <v>0</v>
      </c>
      <c r="AU175" s="81">
        <v>0</v>
      </c>
      <c r="AV175" s="81">
        <v>0</v>
      </c>
      <c r="AW175" s="81" t="s">
        <v>564</v>
      </c>
      <c r="AX175" s="82"/>
      <c r="AY175" s="81">
        <v>132</v>
      </c>
      <c r="AZ175" s="81">
        <v>1976</v>
      </c>
      <c r="BA175" s="81">
        <v>0</v>
      </c>
      <c r="BB175" s="81">
        <v>0</v>
      </c>
      <c r="BC175" s="81">
        <v>0</v>
      </c>
      <c r="BD175" s="81">
        <v>0</v>
      </c>
      <c r="BE175" s="81" t="s">
        <v>564</v>
      </c>
      <c r="BF175" s="82"/>
      <c r="BG175" s="81">
        <v>0</v>
      </c>
      <c r="BH175" s="81">
        <v>0</v>
      </c>
      <c r="BI175" s="81">
        <v>0</v>
      </c>
      <c r="BJ175" s="81">
        <v>1.752</v>
      </c>
      <c r="BK175" s="81">
        <v>0</v>
      </c>
      <c r="BL175" s="81">
        <v>0</v>
      </c>
      <c r="BM175" s="82"/>
      <c r="BN175" s="81">
        <v>0</v>
      </c>
      <c r="BO175" s="81">
        <v>0</v>
      </c>
      <c r="BP175" s="81">
        <v>0</v>
      </c>
      <c r="BQ175" s="81">
        <v>1</v>
      </c>
      <c r="BR175" s="81">
        <v>0</v>
      </c>
      <c r="BS175" s="81">
        <v>0</v>
      </c>
      <c r="BT175"/>
      <c r="BU175" s="80">
        <v>1.752</v>
      </c>
      <c r="BV175" s="80">
        <v>0</v>
      </c>
      <c r="BW175" s="80">
        <v>0</v>
      </c>
      <c r="BX175" s="80">
        <v>0</v>
      </c>
      <c r="BY175" s="80">
        <v>0</v>
      </c>
      <c r="BZ175" s="80">
        <v>0</v>
      </c>
      <c r="CA175" s="80">
        <v>0</v>
      </c>
      <c r="CB175" s="80">
        <v>0</v>
      </c>
      <c r="CC175" s="80">
        <v>0</v>
      </c>
    </row>
    <row r="176" spans="1:81">
      <c r="A176" s="80" t="s">
        <v>2041</v>
      </c>
      <c r="B176" s="80">
        <v>237</v>
      </c>
      <c r="C176" s="80">
        <v>16</v>
      </c>
      <c r="D176" s="80">
        <v>14</v>
      </c>
      <c r="E176" s="80">
        <v>2019</v>
      </c>
      <c r="F176" s="80" t="s">
        <v>73</v>
      </c>
      <c r="G176" s="80" t="s">
        <v>2025</v>
      </c>
      <c r="H176" s="80" t="s">
        <v>2026</v>
      </c>
      <c r="I176" s="177"/>
      <c r="J176" s="81">
        <v>8.6346062695880317</v>
      </c>
      <c r="K176" s="81">
        <v>0.60723507139009403</v>
      </c>
      <c r="L176" s="81">
        <v>7.4654174524488646</v>
      </c>
      <c r="M176" s="81">
        <v>16.637295369613128</v>
      </c>
      <c r="N176" s="81">
        <v>13.407553302766019</v>
      </c>
      <c r="O176" s="81">
        <v>7.1589607866483114</v>
      </c>
      <c r="P176" s="81">
        <v>15.300208803181025</v>
      </c>
      <c r="Q176" s="81">
        <v>0.47960071526439269</v>
      </c>
      <c r="R176" s="81">
        <v>3.7196345863525972</v>
      </c>
      <c r="S176" s="81">
        <v>1.6567389153599998</v>
      </c>
      <c r="T176" s="82"/>
      <c r="U176" s="81">
        <v>473343</v>
      </c>
      <c r="V176" s="81">
        <v>215</v>
      </c>
      <c r="W176" s="81">
        <v>191</v>
      </c>
      <c r="X176" s="81">
        <v>2512</v>
      </c>
      <c r="Y176" s="81">
        <v>3980</v>
      </c>
      <c r="Z176" s="81">
        <v>4482</v>
      </c>
      <c r="AA176" s="81">
        <v>3177</v>
      </c>
      <c r="AB176" s="81">
        <v>7772</v>
      </c>
      <c r="AC176" s="81">
        <v>655913</v>
      </c>
      <c r="AD176" s="81">
        <v>1.6567389153600001</v>
      </c>
      <c r="AE176" s="82"/>
      <c r="AF176" s="81">
        <v>7038421.6213127831</v>
      </c>
      <c r="AG176" s="81">
        <v>348387.93458528043</v>
      </c>
      <c r="AH176" s="81">
        <v>1697024.3890519519</v>
      </c>
      <c r="AI176" s="81">
        <v>17246076.723343119</v>
      </c>
      <c r="AJ176" s="81">
        <v>14216459.350849327</v>
      </c>
      <c r="AK176" s="81">
        <v>0</v>
      </c>
      <c r="AL176" s="81">
        <v>0</v>
      </c>
      <c r="AM176" s="81">
        <v>1058487.8924153247</v>
      </c>
      <c r="AN176" s="81">
        <v>0</v>
      </c>
      <c r="AO176" s="81">
        <v>0</v>
      </c>
      <c r="AP176" s="82"/>
      <c r="AQ176" s="81">
        <v>25</v>
      </c>
      <c r="AR176" s="81">
        <v>101</v>
      </c>
      <c r="AS176" s="81">
        <v>0</v>
      </c>
      <c r="AT176" s="81">
        <v>0</v>
      </c>
      <c r="AU176" s="81">
        <v>0</v>
      </c>
      <c r="AV176" s="81">
        <v>0</v>
      </c>
      <c r="AW176" s="81" t="s">
        <v>564</v>
      </c>
      <c r="AX176" s="82"/>
      <c r="AY176" s="81">
        <v>137.5</v>
      </c>
      <c r="AZ176" s="81">
        <v>1975.5</v>
      </c>
      <c r="BA176" s="81">
        <v>0</v>
      </c>
      <c r="BB176" s="81">
        <v>0</v>
      </c>
      <c r="BC176" s="81">
        <v>0</v>
      </c>
      <c r="BD176" s="81">
        <v>0</v>
      </c>
      <c r="BE176" s="81" t="s">
        <v>564</v>
      </c>
      <c r="BF176" s="82"/>
      <c r="BG176" s="81">
        <v>0</v>
      </c>
      <c r="BH176" s="81">
        <v>0</v>
      </c>
      <c r="BI176" s="81">
        <v>0</v>
      </c>
      <c r="BJ176" s="81">
        <v>1.722</v>
      </c>
      <c r="BK176" s="81">
        <v>0</v>
      </c>
      <c r="BL176" s="81">
        <v>0</v>
      </c>
      <c r="BM176" s="82"/>
      <c r="BN176" s="81">
        <v>0</v>
      </c>
      <c r="BO176" s="81">
        <v>0</v>
      </c>
      <c r="BP176" s="81">
        <v>0</v>
      </c>
      <c r="BQ176" s="81">
        <v>1</v>
      </c>
      <c r="BR176" s="81">
        <v>0</v>
      </c>
      <c r="BS176" s="81">
        <v>0</v>
      </c>
      <c r="BT176"/>
      <c r="BU176" s="80">
        <v>1.722</v>
      </c>
      <c r="BV176" s="80">
        <v>0</v>
      </c>
      <c r="BW176" s="80">
        <v>0</v>
      </c>
      <c r="BX176" s="80">
        <v>0</v>
      </c>
      <c r="BY176" s="80">
        <v>0</v>
      </c>
      <c r="BZ176" s="80">
        <v>0</v>
      </c>
      <c r="CA176" s="80">
        <v>0</v>
      </c>
      <c r="CB176" s="80">
        <v>0</v>
      </c>
      <c r="CC176" s="80">
        <v>0</v>
      </c>
    </row>
    <row r="177" spans="1:81">
      <c r="A177" s="80" t="s">
        <v>2042</v>
      </c>
      <c r="B177" s="80">
        <v>238</v>
      </c>
      <c r="C177" s="80">
        <v>17</v>
      </c>
      <c r="D177" s="80">
        <v>14</v>
      </c>
      <c r="E177" s="80">
        <v>2020</v>
      </c>
      <c r="F177" s="80" t="s">
        <v>218</v>
      </c>
      <c r="G177" s="80" t="s">
        <v>2025</v>
      </c>
      <c r="H177" s="80" t="s">
        <v>2026</v>
      </c>
      <c r="I177" s="177"/>
      <c r="J177" s="81">
        <v>3.4834389407427109</v>
      </c>
      <c r="K177" s="81">
        <v>0.49770795949026292</v>
      </c>
      <c r="L177" s="81">
        <v>5.7552379371195324</v>
      </c>
      <c r="M177" s="81">
        <v>11.930664448918209</v>
      </c>
      <c r="N177" s="81">
        <v>12.554173701252273</v>
      </c>
      <c r="O177" s="81">
        <v>6.2036903927526241</v>
      </c>
      <c r="P177" s="81">
        <v>14.166544943115175</v>
      </c>
      <c r="Q177" s="81">
        <v>0.4536626380756118</v>
      </c>
      <c r="R177" s="81">
        <v>4.1121255503512435</v>
      </c>
      <c r="S177" s="81">
        <v>1.3091887222800001</v>
      </c>
      <c r="T177" s="82"/>
      <c r="U177" s="81">
        <v>223145</v>
      </c>
      <c r="V177" s="81">
        <v>208</v>
      </c>
      <c r="W177" s="81">
        <v>145</v>
      </c>
      <c r="X177" s="81">
        <v>2331</v>
      </c>
      <c r="Y177" s="81">
        <v>3997</v>
      </c>
      <c r="Z177" s="81">
        <v>4433</v>
      </c>
      <c r="AA177" s="81">
        <v>3196</v>
      </c>
      <c r="AB177" s="81">
        <v>7694</v>
      </c>
      <c r="AC177" s="81">
        <v>728907</v>
      </c>
      <c r="AD177" s="81">
        <v>1.3091887222800001</v>
      </c>
      <c r="AE177" s="82"/>
      <c r="AF177" s="81">
        <v>2971810.3216901128</v>
      </c>
      <c r="AG177" s="81">
        <v>284815.92903326999</v>
      </c>
      <c r="AH177" s="81">
        <v>1442852.2741126381</v>
      </c>
      <c r="AI177" s="81">
        <v>13399985.262041457</v>
      </c>
      <c r="AJ177" s="81">
        <v>14913826.256852301</v>
      </c>
      <c r="AK177" s="81"/>
      <c r="AL177" s="81"/>
      <c r="AM177" s="81">
        <v>1004152.4821229046</v>
      </c>
      <c r="AN177" s="81"/>
      <c r="AO177" s="81"/>
      <c r="AP177" s="82"/>
      <c r="AQ177" s="81">
        <v>25</v>
      </c>
      <c r="AR177" s="81">
        <v>101</v>
      </c>
      <c r="AS177" s="81">
        <v>0</v>
      </c>
      <c r="AT177" s="81">
        <v>0</v>
      </c>
      <c r="AU177" s="81">
        <v>0</v>
      </c>
      <c r="AV177" s="81">
        <v>0</v>
      </c>
      <c r="AW177" s="81">
        <v>0</v>
      </c>
      <c r="AX177" s="82"/>
      <c r="AY177" s="81">
        <v>137.5</v>
      </c>
      <c r="AZ177" s="81">
        <v>1975.5</v>
      </c>
      <c r="BA177" s="81">
        <v>0</v>
      </c>
      <c r="BB177" s="81">
        <v>0</v>
      </c>
      <c r="BC177" s="81">
        <v>0</v>
      </c>
      <c r="BD177" s="81">
        <v>0</v>
      </c>
      <c r="BE177" s="81">
        <v>0</v>
      </c>
      <c r="BF177" s="82"/>
      <c r="BG177" s="81">
        <v>0</v>
      </c>
      <c r="BH177" s="81">
        <v>0</v>
      </c>
      <c r="BI177" s="81">
        <v>0</v>
      </c>
      <c r="BJ177" s="81">
        <v>1.6679999999999999</v>
      </c>
      <c r="BK177" s="81">
        <v>0</v>
      </c>
      <c r="BL177" s="81">
        <v>0</v>
      </c>
      <c r="BM177" s="82"/>
      <c r="BN177" s="81">
        <v>0</v>
      </c>
      <c r="BO177" s="81">
        <v>0</v>
      </c>
      <c r="BP177" s="81">
        <v>0</v>
      </c>
      <c r="BQ177" s="81">
        <v>1</v>
      </c>
      <c r="BR177" s="81">
        <v>0</v>
      </c>
      <c r="BS177" s="81">
        <v>0</v>
      </c>
      <c r="BT177"/>
      <c r="BU177" s="80">
        <v>1.6679999999999999</v>
      </c>
      <c r="BV177" s="80">
        <v>0</v>
      </c>
      <c r="BW177" s="80">
        <v>0</v>
      </c>
      <c r="BX177" s="80">
        <v>0</v>
      </c>
      <c r="BY177" s="80">
        <v>0</v>
      </c>
      <c r="BZ177" s="80">
        <v>0</v>
      </c>
      <c r="CA177" s="80">
        <v>0</v>
      </c>
      <c r="CB177" s="80">
        <v>0</v>
      </c>
      <c r="CC177" s="80">
        <v>0</v>
      </c>
    </row>
    <row r="178" spans="1:81">
      <c r="A178" s="80" t="s">
        <v>2043</v>
      </c>
      <c r="B178" s="80">
        <v>238</v>
      </c>
      <c r="C178" s="80">
        <v>18</v>
      </c>
      <c r="D178" s="80">
        <v>14</v>
      </c>
      <c r="E178" s="80">
        <v>2021</v>
      </c>
      <c r="F178" s="80" t="s">
        <v>75</v>
      </c>
      <c r="G178" s="174" t="s">
        <v>2025</v>
      </c>
      <c r="H178" s="80" t="s">
        <v>2026</v>
      </c>
      <c r="I178" s="177"/>
      <c r="J178" s="81">
        <v>3.2673082171302741</v>
      </c>
      <c r="K178" s="81">
        <v>0.52705841988423285</v>
      </c>
      <c r="L178" s="81">
        <v>6.2039875735485861</v>
      </c>
      <c r="M178" s="81">
        <v>12.843334820839026</v>
      </c>
      <c r="N178" s="81">
        <v>12.375259819916645</v>
      </c>
      <c r="O178" s="81">
        <v>5.9269867900930571</v>
      </c>
      <c r="P178" s="81">
        <v>14.654021123580705</v>
      </c>
      <c r="Q178" s="81">
        <v>0.45260284292246389</v>
      </c>
      <c r="R178" s="81">
        <v>3.7678076934211515</v>
      </c>
      <c r="S178" s="81">
        <v>1.66464569075</v>
      </c>
      <c r="T178" s="82"/>
      <c r="U178" s="81">
        <v>221691</v>
      </c>
      <c r="V178" s="81">
        <v>208</v>
      </c>
      <c r="W178" s="81">
        <v>145</v>
      </c>
      <c r="X178" s="81">
        <v>2331</v>
      </c>
      <c r="Y178" s="81">
        <v>3985</v>
      </c>
      <c r="Z178" s="81">
        <v>4361</v>
      </c>
      <c r="AA178" s="81">
        <v>3224</v>
      </c>
      <c r="AB178" s="81">
        <v>7585</v>
      </c>
      <c r="AC178" s="81">
        <v>647346</v>
      </c>
      <c r="AD178" s="81">
        <v>1.66464569075</v>
      </c>
      <c r="AE178" s="82"/>
      <c r="AF178" s="81">
        <v>2760713.3036570558</v>
      </c>
      <c r="AG178" s="81">
        <v>305225.25795547152</v>
      </c>
      <c r="AH178" s="81">
        <v>1525607.6170561411</v>
      </c>
      <c r="AI178" s="81">
        <v>14682550.635247352</v>
      </c>
      <c r="AJ178" s="81">
        <v>14747051.000892309</v>
      </c>
      <c r="AK178" s="81">
        <v>0</v>
      </c>
      <c r="AL178" s="81">
        <v>0</v>
      </c>
      <c r="AM178" s="81">
        <v>995636.58902218507</v>
      </c>
      <c r="AN178" s="81">
        <v>0</v>
      </c>
      <c r="AO178" s="81">
        <v>0</v>
      </c>
      <c r="AP178" s="82"/>
      <c r="AQ178" s="81">
        <v>26</v>
      </c>
      <c r="AR178" s="81">
        <v>101</v>
      </c>
      <c r="AS178" s="81">
        <v>0</v>
      </c>
      <c r="AT178" s="81">
        <v>0</v>
      </c>
      <c r="AU178" s="81">
        <v>0</v>
      </c>
      <c r="AV178" s="81">
        <v>0</v>
      </c>
      <c r="AW178" s="81"/>
      <c r="AX178" s="82"/>
      <c r="AY178" s="81">
        <v>147.4</v>
      </c>
      <c r="AZ178" s="81">
        <v>1975.5</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2044</v>
      </c>
      <c r="B179" s="80">
        <v>238</v>
      </c>
      <c r="C179" s="80">
        <v>19</v>
      </c>
      <c r="D179" s="80">
        <v>14</v>
      </c>
      <c r="E179" s="80">
        <v>2022</v>
      </c>
      <c r="F179" s="80" t="s">
        <v>568</v>
      </c>
      <c r="G179" s="174" t="s">
        <v>2025</v>
      </c>
      <c r="H179" s="80" t="s">
        <v>2026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26</v>
      </c>
      <c r="AR179" s="81">
        <v>101</v>
      </c>
      <c r="AS179" s="81">
        <v>0</v>
      </c>
      <c r="AT179" s="81">
        <v>0</v>
      </c>
      <c r="AU179" s="81">
        <v>0</v>
      </c>
      <c r="AV179" s="81">
        <v>0</v>
      </c>
      <c r="AW179" s="81"/>
      <c r="AX179" s="82"/>
      <c r="AY179" s="81">
        <v>147.4</v>
      </c>
      <c r="AZ179" s="81">
        <v>1975.5000000000002</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2045</v>
      </c>
      <c r="B180" s="80">
        <v>324</v>
      </c>
      <c r="C180" s="80">
        <v>1</v>
      </c>
      <c r="D180" s="80">
        <v>20</v>
      </c>
      <c r="E180" s="80">
        <v>1990</v>
      </c>
      <c r="F180" s="80" t="s">
        <v>562</v>
      </c>
      <c r="G180" s="80" t="s">
        <v>2046</v>
      </c>
      <c r="H180" s="80" t="s">
        <v>2047</v>
      </c>
      <c r="I180" s="177"/>
      <c r="J180" s="81">
        <v>86.137990281116984</v>
      </c>
      <c r="K180" s="81">
        <v>1.3335761446464811</v>
      </c>
      <c r="L180" s="81">
        <v>3.2420199760027777</v>
      </c>
      <c r="M180" s="81">
        <v>2.5024695789258731</v>
      </c>
      <c r="N180" s="81">
        <v>5.7908881381173343</v>
      </c>
      <c r="O180" s="81">
        <v>6.6202834527445225</v>
      </c>
      <c r="P180" s="81">
        <v>9.0852521149858294</v>
      </c>
      <c r="Q180" s="81">
        <v>0.53188464939276547</v>
      </c>
      <c r="R180" s="81">
        <v>0</v>
      </c>
      <c r="S180" s="81">
        <v>0.54713456487876866</v>
      </c>
      <c r="T180" s="82"/>
      <c r="U180" s="81">
        <v>2276587</v>
      </c>
      <c r="V180" s="81">
        <v>324</v>
      </c>
      <c r="W180" s="81">
        <v>30</v>
      </c>
      <c r="X180" s="81">
        <v>898</v>
      </c>
      <c r="Y180" s="81">
        <v>2539</v>
      </c>
      <c r="Z180" s="81">
        <v>2723</v>
      </c>
      <c r="AA180" s="81">
        <v>2206</v>
      </c>
      <c r="AB180" s="81">
        <v>8636</v>
      </c>
      <c r="AC180" s="81">
        <v>0</v>
      </c>
      <c r="AD180" s="81">
        <v>0.54713456487876866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2048</v>
      </c>
      <c r="B181" s="80">
        <v>325</v>
      </c>
      <c r="C181" s="80">
        <v>2</v>
      </c>
      <c r="D181" s="80">
        <v>20</v>
      </c>
      <c r="E181" s="80">
        <v>2005</v>
      </c>
      <c r="F181" s="80" t="s">
        <v>565</v>
      </c>
      <c r="G181" s="80" t="s">
        <v>2046</v>
      </c>
      <c r="H181" s="80" t="s">
        <v>2047</v>
      </c>
      <c r="I181" s="177"/>
      <c r="J181" s="81">
        <v>43.800606105788859</v>
      </c>
      <c r="K181" s="81">
        <v>0.55266610688742313</v>
      </c>
      <c r="L181" s="81">
        <v>2.938315156377902</v>
      </c>
      <c r="M181" s="81">
        <v>4.6521257027037759</v>
      </c>
      <c r="N181" s="81">
        <v>8.4331628582307872</v>
      </c>
      <c r="O181" s="81">
        <v>10.063742895690622</v>
      </c>
      <c r="P181" s="81">
        <v>10.469677423727248</v>
      </c>
      <c r="Q181" s="81">
        <v>0.49983318774900953</v>
      </c>
      <c r="R181" s="81">
        <v>0</v>
      </c>
      <c r="S181" s="81">
        <v>1.1391828883551864</v>
      </c>
      <c r="T181" s="82"/>
      <c r="U181" s="81">
        <v>1689552</v>
      </c>
      <c r="V181" s="81">
        <v>266</v>
      </c>
      <c r="W181" s="81">
        <v>41</v>
      </c>
      <c r="X181" s="81">
        <v>1032</v>
      </c>
      <c r="Y181" s="81">
        <v>3066</v>
      </c>
      <c r="Z181" s="81">
        <v>4790</v>
      </c>
      <c r="AA181" s="81">
        <v>2082</v>
      </c>
      <c r="AB181" s="81">
        <v>8484</v>
      </c>
      <c r="AC181" s="81">
        <v>0</v>
      </c>
      <c r="AD181" s="81">
        <v>1.1391828883551864</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2049</v>
      </c>
      <c r="B182" s="80">
        <v>326</v>
      </c>
      <c r="C182" s="80">
        <v>3</v>
      </c>
      <c r="D182" s="80">
        <v>20</v>
      </c>
      <c r="E182" s="80">
        <v>2006</v>
      </c>
      <c r="F182" s="80" t="s">
        <v>566</v>
      </c>
      <c r="G182" s="80" t="s">
        <v>2046</v>
      </c>
      <c r="H182" s="80" t="s">
        <v>2047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2050</v>
      </c>
      <c r="B183" s="80">
        <v>327</v>
      </c>
      <c r="C183" s="80">
        <v>4</v>
      </c>
      <c r="D183" s="80">
        <v>20</v>
      </c>
      <c r="E183" s="80">
        <v>2007</v>
      </c>
      <c r="F183" s="80" t="s">
        <v>567</v>
      </c>
      <c r="G183" s="80" t="s">
        <v>2046</v>
      </c>
      <c r="H183" s="80" t="s">
        <v>2047</v>
      </c>
      <c r="I183" s="177"/>
      <c r="J183" s="81">
        <v>41.781914592826247</v>
      </c>
      <c r="K183" s="81">
        <v>0.52509526723008193</v>
      </c>
      <c r="L183" s="81">
        <v>4.337639757798291</v>
      </c>
      <c r="M183" s="81">
        <v>5.5137001935963221</v>
      </c>
      <c r="N183" s="81">
        <v>8.42327516569555</v>
      </c>
      <c r="O183" s="81">
        <v>9.8809340389928551</v>
      </c>
      <c r="P183" s="81">
        <v>10.335558854624876</v>
      </c>
      <c r="Q183" s="81">
        <v>0.52220683331179663</v>
      </c>
      <c r="R183" s="81">
        <v>0</v>
      </c>
      <c r="S183" s="81">
        <v>0.95144222789140021</v>
      </c>
      <c r="T183" s="82"/>
      <c r="U183" s="81">
        <v>1785047</v>
      </c>
      <c r="V183" s="81">
        <v>235</v>
      </c>
      <c r="W183" s="81">
        <v>61</v>
      </c>
      <c r="X183" s="81">
        <v>1457</v>
      </c>
      <c r="Y183" s="81">
        <v>3102</v>
      </c>
      <c r="Z183" s="81">
        <v>4889</v>
      </c>
      <c r="AA183" s="81">
        <v>2024</v>
      </c>
      <c r="AB183" s="81">
        <v>8395</v>
      </c>
      <c r="AC183" s="81">
        <v>0</v>
      </c>
      <c r="AD183" s="81">
        <v>0.95144222789140021</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2051</v>
      </c>
      <c r="B184" s="80">
        <v>328</v>
      </c>
      <c r="C184" s="80">
        <v>5</v>
      </c>
      <c r="D184" s="80">
        <v>20</v>
      </c>
      <c r="E184" s="80">
        <v>2008</v>
      </c>
      <c r="F184" s="80" t="s">
        <v>84</v>
      </c>
      <c r="G184" s="80" t="s">
        <v>2046</v>
      </c>
      <c r="H184" s="80" t="s">
        <v>2047</v>
      </c>
      <c r="I184" s="177"/>
      <c r="J184" s="81">
        <v>53.679386180952228</v>
      </c>
      <c r="K184" s="81">
        <v>0.41010980362944754</v>
      </c>
      <c r="L184" s="81">
        <v>3.7663374420611944</v>
      </c>
      <c r="M184" s="81">
        <v>5.7700413857474437</v>
      </c>
      <c r="N184" s="81">
        <v>7.9225247765131011</v>
      </c>
      <c r="O184" s="81">
        <v>9.5458900280148153</v>
      </c>
      <c r="P184" s="81">
        <v>9.8086110940187474</v>
      </c>
      <c r="Q184" s="81">
        <v>0.507093891684678</v>
      </c>
      <c r="R184" s="81">
        <v>0</v>
      </c>
      <c r="S184" s="81">
        <v>1.1060839371338256</v>
      </c>
      <c r="T184" s="82"/>
      <c r="U184" s="81">
        <v>2368888</v>
      </c>
      <c r="V184" s="81">
        <v>235</v>
      </c>
      <c r="W184" s="81">
        <v>61</v>
      </c>
      <c r="X184" s="81">
        <v>1457</v>
      </c>
      <c r="Y184" s="81">
        <v>3117</v>
      </c>
      <c r="Z184" s="81">
        <v>4889</v>
      </c>
      <c r="AA184" s="81">
        <v>1923</v>
      </c>
      <c r="AB184" s="81">
        <v>8286</v>
      </c>
      <c r="AC184" s="81">
        <v>0</v>
      </c>
      <c r="AD184" s="81">
        <v>1.1060839371338256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2052</v>
      </c>
      <c r="B185" s="80">
        <v>329</v>
      </c>
      <c r="C185" s="80">
        <v>6</v>
      </c>
      <c r="D185" s="80">
        <v>20</v>
      </c>
      <c r="E185" s="80">
        <v>2009</v>
      </c>
      <c r="F185" s="80" t="s">
        <v>85</v>
      </c>
      <c r="G185" s="80" t="s">
        <v>2046</v>
      </c>
      <c r="H185" s="80" t="s">
        <v>2047</v>
      </c>
      <c r="I185" s="177"/>
      <c r="J185" s="81">
        <v>27.34174475249711</v>
      </c>
      <c r="K185" s="81">
        <v>0.34407213094741473</v>
      </c>
      <c r="L185" s="81">
        <v>5.9814633526707075</v>
      </c>
      <c r="M185" s="81">
        <v>6.6060092384340399</v>
      </c>
      <c r="N185" s="81">
        <v>7.6692745862978704</v>
      </c>
      <c r="O185" s="81">
        <v>9.7245548696674575</v>
      </c>
      <c r="P185" s="81">
        <v>9.3754781295011203</v>
      </c>
      <c r="Q185" s="81">
        <v>0.47804538479350339</v>
      </c>
      <c r="R185" s="81">
        <v>0</v>
      </c>
      <c r="S185" s="81">
        <v>0.87833150676281768</v>
      </c>
      <c r="T185" s="82"/>
      <c r="U185" s="81">
        <v>1234791</v>
      </c>
      <c r="V185" s="81">
        <v>248</v>
      </c>
      <c r="W185" s="81">
        <v>141</v>
      </c>
      <c r="X185" s="81">
        <v>1759</v>
      </c>
      <c r="Y185" s="81">
        <v>3102</v>
      </c>
      <c r="Z185" s="81">
        <v>4916</v>
      </c>
      <c r="AA185" s="81">
        <v>1887</v>
      </c>
      <c r="AB185" s="81">
        <v>8200</v>
      </c>
      <c r="AC185" s="81">
        <v>0</v>
      </c>
      <c r="AD185" s="81">
        <v>0.87833150676281768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6.18</v>
      </c>
      <c r="BJ185" s="81">
        <v>0</v>
      </c>
      <c r="BK185" s="81">
        <v>3.1</v>
      </c>
      <c r="BL185" s="81">
        <v>0</v>
      </c>
      <c r="BM185" s="82"/>
      <c r="BN185" s="81">
        <v>0</v>
      </c>
      <c r="BO185" s="81">
        <v>0</v>
      </c>
      <c r="BP185" s="81">
        <v>1</v>
      </c>
      <c r="BQ185" s="81">
        <v>0</v>
      </c>
      <c r="BR185" s="81">
        <v>1</v>
      </c>
      <c r="BS185" s="81">
        <v>0</v>
      </c>
      <c r="BT185"/>
      <c r="BU185" s="80"/>
      <c r="BV185" s="80"/>
      <c r="BW185" s="80"/>
      <c r="BX185" s="80"/>
      <c r="BY185" s="80"/>
      <c r="BZ185" s="80"/>
      <c r="CA185" s="80"/>
      <c r="CB185" s="80"/>
      <c r="CC185" s="80"/>
    </row>
    <row r="186" spans="1:81">
      <c r="A186" s="80" t="s">
        <v>2053</v>
      </c>
      <c r="B186" s="80">
        <v>330</v>
      </c>
      <c r="C186" s="80">
        <v>7</v>
      </c>
      <c r="D186" s="80">
        <v>20</v>
      </c>
      <c r="E186" s="80">
        <v>2010</v>
      </c>
      <c r="F186" s="80" t="s">
        <v>86</v>
      </c>
      <c r="G186" s="80" t="s">
        <v>2046</v>
      </c>
      <c r="H186" s="80" t="s">
        <v>2047</v>
      </c>
      <c r="I186" s="177"/>
      <c r="J186" s="81">
        <v>47.165607679041841</v>
      </c>
      <c r="K186" s="81">
        <v>0.38553447166687205</v>
      </c>
      <c r="L186" s="81">
        <v>5.6519053861119213</v>
      </c>
      <c r="M186" s="81">
        <v>6.9484026782056505</v>
      </c>
      <c r="N186" s="81">
        <v>7.7381740356539774</v>
      </c>
      <c r="O186" s="81">
        <v>9.7406146435685983</v>
      </c>
      <c r="P186" s="81">
        <v>9.4627440550535002</v>
      </c>
      <c r="Q186" s="81">
        <v>0.49403114147368415</v>
      </c>
      <c r="R186" s="81">
        <v>0</v>
      </c>
      <c r="S186" s="81">
        <v>1.2912414545888706</v>
      </c>
      <c r="T186" s="82"/>
      <c r="U186" s="81">
        <v>1966344</v>
      </c>
      <c r="V186" s="81">
        <v>248</v>
      </c>
      <c r="W186" s="81">
        <v>141</v>
      </c>
      <c r="X186" s="81">
        <v>1759</v>
      </c>
      <c r="Y186" s="81">
        <v>3087</v>
      </c>
      <c r="Z186" s="81">
        <v>4947</v>
      </c>
      <c r="AA186" s="81">
        <v>1857</v>
      </c>
      <c r="AB186" s="81">
        <v>8120</v>
      </c>
      <c r="AC186" s="81">
        <v>0</v>
      </c>
      <c r="AD186" s="81">
        <v>1.2912414545888706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6.8310000000000004</v>
      </c>
      <c r="BJ186" s="81">
        <v>0</v>
      </c>
      <c r="BK186" s="81">
        <v>0</v>
      </c>
      <c r="BL186" s="81">
        <v>0</v>
      </c>
      <c r="BM186" s="82"/>
      <c r="BN186" s="81">
        <v>0</v>
      </c>
      <c r="BO186" s="81">
        <v>0</v>
      </c>
      <c r="BP186" s="81">
        <v>1</v>
      </c>
      <c r="BQ186" s="81">
        <v>0</v>
      </c>
      <c r="BR186" s="81">
        <v>0</v>
      </c>
      <c r="BS186" s="81">
        <v>0</v>
      </c>
      <c r="BT186"/>
      <c r="BU186" s="80">
        <v>6.8310000000000004</v>
      </c>
      <c r="BV186" s="80">
        <v>0</v>
      </c>
      <c r="BW186" s="80">
        <v>0</v>
      </c>
      <c r="BX186" s="80">
        <v>0</v>
      </c>
      <c r="BY186" s="80">
        <v>0</v>
      </c>
      <c r="BZ186" s="80">
        <v>0</v>
      </c>
      <c r="CA186" s="80">
        <v>0</v>
      </c>
      <c r="CB186" s="80">
        <v>0</v>
      </c>
      <c r="CC186" s="80">
        <v>0</v>
      </c>
    </row>
    <row r="187" spans="1:81">
      <c r="A187" s="80" t="s">
        <v>2054</v>
      </c>
      <c r="B187" s="80">
        <v>331</v>
      </c>
      <c r="C187" s="80">
        <v>8</v>
      </c>
      <c r="D187" s="80">
        <v>20</v>
      </c>
      <c r="E187" s="80">
        <v>2011</v>
      </c>
      <c r="F187" s="80" t="s">
        <v>87</v>
      </c>
      <c r="G187" s="80" t="s">
        <v>2046</v>
      </c>
      <c r="H187" s="80" t="s">
        <v>2047</v>
      </c>
      <c r="I187" s="177"/>
      <c r="J187" s="81">
        <v>71.470110675643653</v>
      </c>
      <c r="K187" s="81">
        <v>0.62496014278012868</v>
      </c>
      <c r="L187" s="81">
        <v>6.3559225633726859</v>
      </c>
      <c r="M187" s="81">
        <v>8.4083422430318784</v>
      </c>
      <c r="N187" s="81">
        <v>9.4570889113732619</v>
      </c>
      <c r="O187" s="81">
        <v>9.6683982530906913</v>
      </c>
      <c r="P187" s="81">
        <v>9.120007142048058</v>
      </c>
      <c r="Q187" s="81">
        <v>0.56605829500963611</v>
      </c>
      <c r="R187" s="81">
        <v>0</v>
      </c>
      <c r="S187" s="81">
        <v>1.0890594673195695</v>
      </c>
      <c r="T187" s="82"/>
      <c r="U187" s="81">
        <v>2813554</v>
      </c>
      <c r="V187" s="81">
        <v>248</v>
      </c>
      <c r="W187" s="81">
        <v>141</v>
      </c>
      <c r="X187" s="81">
        <v>1759</v>
      </c>
      <c r="Y187" s="81">
        <v>3092</v>
      </c>
      <c r="Z187" s="81">
        <v>5017</v>
      </c>
      <c r="AA187" s="81">
        <v>1843</v>
      </c>
      <c r="AB187" s="81">
        <v>8066</v>
      </c>
      <c r="AC187" s="81">
        <v>0</v>
      </c>
      <c r="AD187" s="81">
        <v>1.0890594673195695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11.486000000000001</v>
      </c>
      <c r="BJ187" s="81">
        <v>0</v>
      </c>
      <c r="BK187" s="81">
        <v>2.0019999999999998</v>
      </c>
      <c r="BL187" s="81">
        <v>0</v>
      </c>
      <c r="BM187" s="82"/>
      <c r="BN187" s="81">
        <v>0</v>
      </c>
      <c r="BO187" s="81">
        <v>0</v>
      </c>
      <c r="BP187" s="81">
        <v>2</v>
      </c>
      <c r="BQ187" s="81">
        <v>0</v>
      </c>
      <c r="BR187" s="81">
        <v>1</v>
      </c>
      <c r="BS187" s="81">
        <v>0</v>
      </c>
      <c r="BT187"/>
      <c r="BU187" s="80">
        <v>9.1150000000000002</v>
      </c>
      <c r="BV187" s="80">
        <v>0</v>
      </c>
      <c r="BW187" s="80">
        <v>0</v>
      </c>
      <c r="BX187" s="80">
        <v>0</v>
      </c>
      <c r="BY187" s="80">
        <v>0</v>
      </c>
      <c r="BZ187" s="80">
        <v>0</v>
      </c>
      <c r="CA187" s="80">
        <v>0</v>
      </c>
      <c r="CB187" s="80">
        <v>4.3730000000000002</v>
      </c>
      <c r="CC187" s="80">
        <v>0</v>
      </c>
    </row>
    <row r="188" spans="1:81">
      <c r="A188" s="80" t="s">
        <v>2055</v>
      </c>
      <c r="B188" s="80">
        <v>332</v>
      </c>
      <c r="C188" s="80">
        <v>9</v>
      </c>
      <c r="D188" s="80">
        <v>20</v>
      </c>
      <c r="E188" s="80">
        <v>2012</v>
      </c>
      <c r="F188" s="80" t="s">
        <v>88</v>
      </c>
      <c r="G188" s="80" t="s">
        <v>2046</v>
      </c>
      <c r="H188" s="80" t="s">
        <v>2047</v>
      </c>
      <c r="I188" s="177"/>
      <c r="J188" s="81">
        <v>92.9807475640511</v>
      </c>
      <c r="K188" s="81">
        <v>0.58380687963533762</v>
      </c>
      <c r="L188" s="81">
        <v>6.5056311784158707</v>
      </c>
      <c r="M188" s="81">
        <v>9.3281331757034263</v>
      </c>
      <c r="N188" s="81">
        <v>11.093558961088386</v>
      </c>
      <c r="O188" s="81">
        <v>9.6879138938206495</v>
      </c>
      <c r="P188" s="81">
        <v>9.2714288082157523</v>
      </c>
      <c r="Q188" s="81">
        <v>0.61630500772341035</v>
      </c>
      <c r="R188" s="81">
        <v>0</v>
      </c>
      <c r="S188" s="81">
        <v>1.0371133448079624</v>
      </c>
      <c r="T188" s="82"/>
      <c r="U188" s="81">
        <v>3521267</v>
      </c>
      <c r="V188" s="81">
        <v>248</v>
      </c>
      <c r="W188" s="81">
        <v>141</v>
      </c>
      <c r="X188" s="81">
        <v>1759</v>
      </c>
      <c r="Y188" s="81">
        <v>3138</v>
      </c>
      <c r="Z188" s="81">
        <v>5067</v>
      </c>
      <c r="AA188" s="81">
        <v>1863</v>
      </c>
      <c r="AB188" s="81">
        <v>8083</v>
      </c>
      <c r="AC188" s="81">
        <v>0</v>
      </c>
      <c r="AD188" s="81">
        <v>1.0371133448079624</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16.675999999999998</v>
      </c>
      <c r="BJ188" s="81">
        <v>0</v>
      </c>
      <c r="BK188" s="81">
        <v>3.0619999999999998</v>
      </c>
      <c r="BL188" s="81">
        <v>0</v>
      </c>
      <c r="BM188" s="82"/>
      <c r="BN188" s="81">
        <v>0</v>
      </c>
      <c r="BO188" s="81">
        <v>0</v>
      </c>
      <c r="BP188" s="81">
        <v>3</v>
      </c>
      <c r="BQ188" s="81">
        <v>0</v>
      </c>
      <c r="BR188" s="81">
        <v>1</v>
      </c>
      <c r="BS188" s="81">
        <v>0</v>
      </c>
      <c r="BT188"/>
      <c r="BU188" s="80">
        <v>19.738</v>
      </c>
      <c r="BV188" s="80">
        <v>0</v>
      </c>
      <c r="BW188" s="80">
        <v>0</v>
      </c>
      <c r="BX188" s="80">
        <v>0</v>
      </c>
      <c r="BY188" s="80">
        <v>0</v>
      </c>
      <c r="BZ188" s="80">
        <v>0</v>
      </c>
      <c r="CA188" s="80">
        <v>0</v>
      </c>
      <c r="CB188" s="80">
        <v>0</v>
      </c>
      <c r="CC188" s="80">
        <v>0</v>
      </c>
    </row>
    <row r="189" spans="1:81">
      <c r="A189" s="80" t="s">
        <v>2056</v>
      </c>
      <c r="B189" s="80">
        <v>333</v>
      </c>
      <c r="C189" s="80">
        <v>10</v>
      </c>
      <c r="D189" s="80">
        <v>20</v>
      </c>
      <c r="E189" s="80">
        <v>2013</v>
      </c>
      <c r="F189" s="80" t="s">
        <v>89</v>
      </c>
      <c r="G189" s="80" t="s">
        <v>2046</v>
      </c>
      <c r="H189" s="80" t="s">
        <v>2047</v>
      </c>
      <c r="I189" s="177"/>
      <c r="J189" s="81">
        <v>84.679019658814269</v>
      </c>
      <c r="K189" s="81">
        <v>0.48620928543342923</v>
      </c>
      <c r="L189" s="81">
        <v>6.2518594394702136</v>
      </c>
      <c r="M189" s="81">
        <v>9.2418147103015382</v>
      </c>
      <c r="N189" s="81">
        <v>10.56147198684133</v>
      </c>
      <c r="O189" s="81">
        <v>9.3031373212914961</v>
      </c>
      <c r="P189" s="81">
        <v>9.2863810999936742</v>
      </c>
      <c r="Q189" s="81">
        <v>0.61699317587151714</v>
      </c>
      <c r="R189" s="81">
        <v>0</v>
      </c>
      <c r="S189" s="81">
        <v>1.2704118786210541</v>
      </c>
      <c r="T189" s="82"/>
      <c r="U189" s="81">
        <v>3221121</v>
      </c>
      <c r="V189" s="81">
        <v>248</v>
      </c>
      <c r="W189" s="81">
        <v>141</v>
      </c>
      <c r="X189" s="81">
        <v>1759</v>
      </c>
      <c r="Y189" s="81">
        <v>3135</v>
      </c>
      <c r="Z189" s="81">
        <v>5083</v>
      </c>
      <c r="AA189" s="81">
        <v>1859</v>
      </c>
      <c r="AB189" s="81">
        <v>7976</v>
      </c>
      <c r="AC189" s="81">
        <v>0</v>
      </c>
      <c r="AD189" s="81">
        <v>1.2704118786210541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23.161999999999999</v>
      </c>
      <c r="BJ189" s="81">
        <v>0</v>
      </c>
      <c r="BK189" s="81">
        <v>3.9649999999999999</v>
      </c>
      <c r="BL189" s="81">
        <v>0</v>
      </c>
      <c r="BM189" s="82"/>
      <c r="BN189" s="81">
        <v>0</v>
      </c>
      <c r="BO189" s="81">
        <v>0</v>
      </c>
      <c r="BP189" s="81">
        <v>3</v>
      </c>
      <c r="BQ189" s="81">
        <v>0</v>
      </c>
      <c r="BR189" s="81">
        <v>1</v>
      </c>
      <c r="BS189" s="81">
        <v>0</v>
      </c>
      <c r="BT189"/>
      <c r="BU189" s="80">
        <v>23.001999999999999</v>
      </c>
      <c r="BV189" s="80">
        <v>0</v>
      </c>
      <c r="BW189" s="80">
        <v>0</v>
      </c>
      <c r="BX189" s="80">
        <v>0</v>
      </c>
      <c r="BY189" s="80">
        <v>0</v>
      </c>
      <c r="BZ189" s="80">
        <v>0</v>
      </c>
      <c r="CA189" s="80">
        <v>0</v>
      </c>
      <c r="CB189" s="80">
        <v>4.125</v>
      </c>
      <c r="CC189" s="80">
        <v>0</v>
      </c>
    </row>
    <row r="190" spans="1:81">
      <c r="A190" s="80" t="s">
        <v>2057</v>
      </c>
      <c r="B190" s="80">
        <v>334</v>
      </c>
      <c r="C190" s="80">
        <v>11</v>
      </c>
      <c r="D190" s="80">
        <v>20</v>
      </c>
      <c r="E190" s="80">
        <v>2014</v>
      </c>
      <c r="F190" s="80" t="s">
        <v>90</v>
      </c>
      <c r="G190" s="80" t="s">
        <v>2046</v>
      </c>
      <c r="H190" s="80" t="s">
        <v>2047</v>
      </c>
      <c r="I190" s="177"/>
      <c r="J190" s="81">
        <v>83.199392479170044</v>
      </c>
      <c r="K190" s="81">
        <v>0.50871405622058086</v>
      </c>
      <c r="L190" s="81">
        <v>3.5301274947000354</v>
      </c>
      <c r="M190" s="81">
        <v>7.251736914565841</v>
      </c>
      <c r="N190" s="81">
        <v>9.2759584093809142</v>
      </c>
      <c r="O190" s="81">
        <v>8.8696097125054969</v>
      </c>
      <c r="P190" s="81">
        <v>9.4049791862287382</v>
      </c>
      <c r="Q190" s="81">
        <v>0.58744968390354946</v>
      </c>
      <c r="R190" s="81">
        <v>0</v>
      </c>
      <c r="S190" s="81">
        <v>1.1473725875413467</v>
      </c>
      <c r="T190" s="82"/>
      <c r="U190" s="81">
        <v>3228598</v>
      </c>
      <c r="V190" s="81">
        <v>199</v>
      </c>
      <c r="W190" s="81">
        <v>81</v>
      </c>
      <c r="X190" s="81">
        <v>1411</v>
      </c>
      <c r="Y190" s="81">
        <v>3149</v>
      </c>
      <c r="Z190" s="81">
        <v>5104</v>
      </c>
      <c r="AA190" s="81">
        <v>1873</v>
      </c>
      <c r="AB190" s="81">
        <v>7915</v>
      </c>
      <c r="AC190" s="81">
        <v>0</v>
      </c>
      <c r="AD190" s="81">
        <v>1.1473725875413467</v>
      </c>
      <c r="AE190" s="82"/>
      <c r="AF190" s="81">
        <v>41553580.40036492</v>
      </c>
      <c r="AG190" s="81">
        <v>422643.18732570036</v>
      </c>
      <c r="AH190" s="81">
        <v>768213.75636706699</v>
      </c>
      <c r="AI190" s="81">
        <v>8946025.6697949599</v>
      </c>
      <c r="AJ190" s="81">
        <v>12617010.578858191</v>
      </c>
      <c r="AK190" s="81">
        <v>0</v>
      </c>
      <c r="AL190" s="81">
        <v>0</v>
      </c>
      <c r="AM190" s="81">
        <v>1086611.2244535319</v>
      </c>
      <c r="AN190" s="81">
        <v>0</v>
      </c>
      <c r="AO190" s="81">
        <v>0</v>
      </c>
      <c r="AP190" s="82"/>
      <c r="AQ190" s="81">
        <v>395</v>
      </c>
      <c r="AR190" s="81">
        <v>115</v>
      </c>
      <c r="AS190" s="81">
        <v>0</v>
      </c>
      <c r="AT190" s="81">
        <v>0</v>
      </c>
      <c r="AU190" s="81">
        <v>0</v>
      </c>
      <c r="AV190" s="81">
        <v>0</v>
      </c>
      <c r="AW190" s="81" t="s">
        <v>564</v>
      </c>
      <c r="AX190" s="82"/>
      <c r="AY190" s="81">
        <v>1836.77</v>
      </c>
      <c r="AZ190" s="81">
        <v>7379</v>
      </c>
      <c r="BA190" s="81">
        <v>0</v>
      </c>
      <c r="BB190" s="81">
        <v>0</v>
      </c>
      <c r="BC190" s="81">
        <v>0</v>
      </c>
      <c r="BD190" s="81">
        <v>0</v>
      </c>
      <c r="BE190" s="81" t="s">
        <v>564</v>
      </c>
      <c r="BF190" s="82"/>
      <c r="BG190" s="81">
        <v>0</v>
      </c>
      <c r="BH190" s="81">
        <v>0</v>
      </c>
      <c r="BI190" s="81">
        <v>19.489000000000001</v>
      </c>
      <c r="BJ190" s="81">
        <v>0</v>
      </c>
      <c r="BK190" s="81">
        <v>3.5640000000000001</v>
      </c>
      <c r="BL190" s="81">
        <v>0</v>
      </c>
      <c r="BM190" s="82"/>
      <c r="BN190" s="81">
        <v>0</v>
      </c>
      <c r="BO190" s="81">
        <v>0</v>
      </c>
      <c r="BP190" s="81">
        <v>3</v>
      </c>
      <c r="BQ190" s="81">
        <v>0</v>
      </c>
      <c r="BR190" s="81">
        <v>1</v>
      </c>
      <c r="BS190" s="81">
        <v>0</v>
      </c>
      <c r="BT190"/>
      <c r="BU190" s="80">
        <v>20.484000000000002</v>
      </c>
      <c r="BV190" s="80">
        <v>0</v>
      </c>
      <c r="BW190" s="80">
        <v>0</v>
      </c>
      <c r="BX190" s="80">
        <v>0</v>
      </c>
      <c r="BY190" s="80">
        <v>0</v>
      </c>
      <c r="BZ190" s="80">
        <v>0</v>
      </c>
      <c r="CA190" s="80">
        <v>0</v>
      </c>
      <c r="CB190" s="80">
        <v>2.569</v>
      </c>
      <c r="CC190" s="80">
        <v>0</v>
      </c>
    </row>
    <row r="191" spans="1:81">
      <c r="A191" s="80" t="s">
        <v>2058</v>
      </c>
      <c r="B191" s="80">
        <v>335</v>
      </c>
      <c r="C191" s="80">
        <v>12</v>
      </c>
      <c r="D191" s="80">
        <v>20</v>
      </c>
      <c r="E191" s="80">
        <v>2015</v>
      </c>
      <c r="F191" s="80" t="s">
        <v>91</v>
      </c>
      <c r="G191" s="80" t="s">
        <v>2046</v>
      </c>
      <c r="H191" s="80" t="s">
        <v>2047</v>
      </c>
      <c r="I191" s="177"/>
      <c r="J191" s="81">
        <v>94.005643585003583</v>
      </c>
      <c r="K191" s="81">
        <v>0.45676582994006143</v>
      </c>
      <c r="L191" s="81">
        <v>3.5309310663407194</v>
      </c>
      <c r="M191" s="81">
        <v>6.9400318217492041</v>
      </c>
      <c r="N191" s="81">
        <v>8.2585046068390291</v>
      </c>
      <c r="O191" s="81">
        <v>8.7901322204379113</v>
      </c>
      <c r="P191" s="81">
        <v>9.2867467847068337</v>
      </c>
      <c r="Q191" s="81">
        <v>0.57123323024371031</v>
      </c>
      <c r="R191" s="81">
        <v>0</v>
      </c>
      <c r="S191" s="81">
        <v>0.93301102076783948</v>
      </c>
      <c r="T191" s="82"/>
      <c r="U191" s="81">
        <v>4164152</v>
      </c>
      <c r="V191" s="81">
        <v>199</v>
      </c>
      <c r="W191" s="81">
        <v>81</v>
      </c>
      <c r="X191" s="81">
        <v>1411</v>
      </c>
      <c r="Y191" s="81">
        <v>3163</v>
      </c>
      <c r="Z191" s="81">
        <v>5107</v>
      </c>
      <c r="AA191" s="81">
        <v>1848</v>
      </c>
      <c r="AB191" s="81">
        <v>7862</v>
      </c>
      <c r="AC191" s="81">
        <v>0</v>
      </c>
      <c r="AD191" s="81">
        <v>0.93301102076783948</v>
      </c>
      <c r="AE191" s="82"/>
      <c r="AF191" s="81">
        <v>47780746.672077678</v>
      </c>
      <c r="AG191" s="81">
        <v>366322.01225474913</v>
      </c>
      <c r="AH191" s="81">
        <v>663200.98422817863</v>
      </c>
      <c r="AI191" s="81">
        <v>8722120.7611591015</v>
      </c>
      <c r="AJ191" s="81">
        <v>12325286.646378778</v>
      </c>
      <c r="AK191" s="81">
        <v>0</v>
      </c>
      <c r="AL191" s="81">
        <v>0</v>
      </c>
      <c r="AM191" s="81">
        <v>1077454.1201503959</v>
      </c>
      <c r="AN191" s="81">
        <v>0</v>
      </c>
      <c r="AO191" s="81">
        <v>0</v>
      </c>
      <c r="AP191" s="82"/>
      <c r="AQ191" s="81">
        <v>422</v>
      </c>
      <c r="AR191" s="81">
        <v>159</v>
      </c>
      <c r="AS191" s="81">
        <v>0</v>
      </c>
      <c r="AT191" s="81">
        <v>0</v>
      </c>
      <c r="AU191" s="81">
        <v>0</v>
      </c>
      <c r="AV191" s="81">
        <v>0</v>
      </c>
      <c r="AW191" s="81" t="s">
        <v>564</v>
      </c>
      <c r="AX191" s="82"/>
      <c r="AY191" s="81">
        <v>1970.46</v>
      </c>
      <c r="AZ191" s="81">
        <v>10249.1</v>
      </c>
      <c r="BA191" s="81">
        <v>0</v>
      </c>
      <c r="BB191" s="81">
        <v>0</v>
      </c>
      <c r="BC191" s="81">
        <v>0</v>
      </c>
      <c r="BD191" s="81">
        <v>0</v>
      </c>
      <c r="BE191" s="81" t="s">
        <v>564</v>
      </c>
      <c r="BF191" s="82"/>
      <c r="BG191" s="81">
        <v>0</v>
      </c>
      <c r="BH191" s="81">
        <v>0</v>
      </c>
      <c r="BI191" s="81">
        <v>2.758</v>
      </c>
      <c r="BJ191" s="81">
        <v>0</v>
      </c>
      <c r="BK191" s="81">
        <v>3.181</v>
      </c>
      <c r="BL191" s="81">
        <v>0</v>
      </c>
      <c r="BM191" s="82"/>
      <c r="BN191" s="81">
        <v>0</v>
      </c>
      <c r="BO191" s="81">
        <v>0</v>
      </c>
      <c r="BP191" s="81">
        <v>1</v>
      </c>
      <c r="BQ191" s="81">
        <v>0</v>
      </c>
      <c r="BR191" s="81">
        <v>1</v>
      </c>
      <c r="BS191" s="81">
        <v>0</v>
      </c>
      <c r="BT191"/>
      <c r="BU191" s="80">
        <v>5.9390000000000001</v>
      </c>
      <c r="BV191" s="80">
        <v>0</v>
      </c>
      <c r="BW191" s="80">
        <v>0</v>
      </c>
      <c r="BX191" s="80">
        <v>0</v>
      </c>
      <c r="BY191" s="80">
        <v>0</v>
      </c>
      <c r="BZ191" s="80">
        <v>0</v>
      </c>
      <c r="CA191" s="80">
        <v>0</v>
      </c>
      <c r="CB191" s="80">
        <v>0</v>
      </c>
      <c r="CC191" s="80">
        <v>0</v>
      </c>
    </row>
    <row r="192" spans="1:81">
      <c r="A192" s="80" t="s">
        <v>2059</v>
      </c>
      <c r="B192" s="80">
        <v>336</v>
      </c>
      <c r="C192" s="80">
        <v>13</v>
      </c>
      <c r="D192" s="80">
        <v>20</v>
      </c>
      <c r="E192" s="80">
        <v>2016</v>
      </c>
      <c r="F192" s="80" t="s">
        <v>92</v>
      </c>
      <c r="G192" s="80" t="s">
        <v>2046</v>
      </c>
      <c r="H192" s="80" t="s">
        <v>2047</v>
      </c>
      <c r="I192" s="177"/>
      <c r="J192" s="81">
        <v>82.843875559298837</v>
      </c>
      <c r="K192" s="81">
        <v>0.44430460746158101</v>
      </c>
      <c r="L192" s="81">
        <v>3.3333570022787162</v>
      </c>
      <c r="M192" s="81">
        <v>5.6438102422063912</v>
      </c>
      <c r="N192" s="81">
        <v>8.2639708374747194</v>
      </c>
      <c r="O192" s="81">
        <v>8.7292975935402577</v>
      </c>
      <c r="P192" s="81">
        <v>9.1343972360341521</v>
      </c>
      <c r="Q192" s="81">
        <v>0.55029412898952557</v>
      </c>
      <c r="R192" s="81">
        <v>0</v>
      </c>
      <c r="S192" s="81">
        <v>1.1319982183579069</v>
      </c>
      <c r="T192" s="82"/>
      <c r="U192" s="81">
        <v>3881525</v>
      </c>
      <c r="V192" s="81">
        <v>199</v>
      </c>
      <c r="W192" s="81">
        <v>81</v>
      </c>
      <c r="X192" s="81">
        <v>1411</v>
      </c>
      <c r="Y192" s="81">
        <v>3183</v>
      </c>
      <c r="Z192" s="81">
        <v>5134</v>
      </c>
      <c r="AA192" s="81">
        <v>1880</v>
      </c>
      <c r="AB192" s="81">
        <v>7791</v>
      </c>
      <c r="AC192" s="81">
        <v>0</v>
      </c>
      <c r="AD192" s="81">
        <v>1.1319982183579069</v>
      </c>
      <c r="AE192" s="82"/>
      <c r="AF192" s="81">
        <v>43391715.427917428</v>
      </c>
      <c r="AG192" s="81">
        <v>369122.26199182932</v>
      </c>
      <c r="AH192" s="81">
        <v>491887.095773365</v>
      </c>
      <c r="AI192" s="81">
        <v>9068675.5515413601</v>
      </c>
      <c r="AJ192" s="81">
        <v>13399076.244654801</v>
      </c>
      <c r="AK192" s="81">
        <v>0</v>
      </c>
      <c r="AL192" s="81">
        <v>0</v>
      </c>
      <c r="AM192" s="81">
        <v>1068553.3846654911</v>
      </c>
      <c r="AN192" s="81">
        <v>0</v>
      </c>
      <c r="AO192" s="81">
        <v>0</v>
      </c>
      <c r="AP192" s="82"/>
      <c r="AQ192" s="81">
        <v>450</v>
      </c>
      <c r="AR192" s="81">
        <v>166</v>
      </c>
      <c r="AS192" s="81">
        <v>0</v>
      </c>
      <c r="AT192" s="81">
        <v>0</v>
      </c>
      <c r="AU192" s="81">
        <v>0</v>
      </c>
      <c r="AV192" s="81">
        <v>0</v>
      </c>
      <c r="AW192" s="81" t="s">
        <v>564</v>
      </c>
      <c r="AX192" s="82"/>
      <c r="AY192" s="81">
        <v>2151.86</v>
      </c>
      <c r="AZ192" s="81">
        <v>12206.5</v>
      </c>
      <c r="BA192" s="81">
        <v>0</v>
      </c>
      <c r="BB192" s="81">
        <v>0</v>
      </c>
      <c r="BC192" s="81">
        <v>0</v>
      </c>
      <c r="BD192" s="81">
        <v>0</v>
      </c>
      <c r="BE192" s="81" t="s">
        <v>564</v>
      </c>
      <c r="BF192" s="82"/>
      <c r="BG192" s="81">
        <v>0</v>
      </c>
      <c r="BH192" s="81">
        <v>0</v>
      </c>
      <c r="BI192" s="81">
        <v>15.755000000000001</v>
      </c>
      <c r="BJ192" s="81">
        <v>0</v>
      </c>
      <c r="BK192" s="81">
        <v>2.2480000000000002</v>
      </c>
      <c r="BL192" s="81">
        <v>0</v>
      </c>
      <c r="BM192" s="82"/>
      <c r="BN192" s="81">
        <v>0</v>
      </c>
      <c r="BO192" s="81">
        <v>0</v>
      </c>
      <c r="BP192" s="81">
        <v>2</v>
      </c>
      <c r="BQ192" s="81">
        <v>0</v>
      </c>
      <c r="BR192" s="81">
        <v>1</v>
      </c>
      <c r="BS192" s="81">
        <v>0</v>
      </c>
      <c r="BT192"/>
      <c r="BU192" s="80">
        <v>13.962999999999999</v>
      </c>
      <c r="BV192" s="80">
        <v>0</v>
      </c>
      <c r="BW192" s="80">
        <v>0</v>
      </c>
      <c r="BX192" s="80">
        <v>0</v>
      </c>
      <c r="BY192" s="80">
        <v>0</v>
      </c>
      <c r="BZ192" s="80">
        <v>0</v>
      </c>
      <c r="CA192" s="80">
        <v>0</v>
      </c>
      <c r="CB192" s="80">
        <v>4.04</v>
      </c>
      <c r="CC192" s="80">
        <v>0</v>
      </c>
    </row>
    <row r="193" spans="1:81">
      <c r="A193" s="80" t="s">
        <v>2060</v>
      </c>
      <c r="B193" s="80">
        <v>337</v>
      </c>
      <c r="C193" s="80">
        <v>14</v>
      </c>
      <c r="D193" s="80">
        <v>20</v>
      </c>
      <c r="E193" s="80">
        <v>2017</v>
      </c>
      <c r="F193" s="80" t="s">
        <v>71</v>
      </c>
      <c r="G193" s="80" t="s">
        <v>2046</v>
      </c>
      <c r="H193" s="80" t="s">
        <v>2047</v>
      </c>
      <c r="I193" s="177"/>
      <c r="J193" s="81">
        <v>82.925654895172244</v>
      </c>
      <c r="K193" s="81">
        <v>0.45648939858464427</v>
      </c>
      <c r="L193" s="81">
        <v>3.3064379524426957</v>
      </c>
      <c r="M193" s="81">
        <v>5.2547536202620941</v>
      </c>
      <c r="N193" s="81">
        <v>7.6413906933465112</v>
      </c>
      <c r="O193" s="81">
        <v>8.5902013504774288</v>
      </c>
      <c r="P193" s="81">
        <v>9.1924047392935382</v>
      </c>
      <c r="Q193" s="81">
        <v>0.52844219764198419</v>
      </c>
      <c r="R193" s="81">
        <v>0</v>
      </c>
      <c r="S193" s="81">
        <v>1.3667819946437607</v>
      </c>
      <c r="T193" s="82"/>
      <c r="U193" s="81">
        <v>4178732</v>
      </c>
      <c r="V193" s="81">
        <v>199</v>
      </c>
      <c r="W193" s="81">
        <v>81</v>
      </c>
      <c r="X193" s="81">
        <v>1411</v>
      </c>
      <c r="Y193" s="81">
        <v>3180</v>
      </c>
      <c r="Z193" s="81">
        <v>5136</v>
      </c>
      <c r="AA193" s="81">
        <v>1904</v>
      </c>
      <c r="AB193" s="81">
        <v>7737</v>
      </c>
      <c r="AC193" s="81">
        <v>0</v>
      </c>
      <c r="AD193" s="81">
        <v>1.3667819946437609</v>
      </c>
      <c r="AE193" s="82"/>
      <c r="AF193" s="81">
        <v>44486675.633851387</v>
      </c>
      <c r="AG193" s="81">
        <v>373678.15446579608</v>
      </c>
      <c r="AH193" s="81">
        <v>660069.26054090133</v>
      </c>
      <c r="AI193" s="81">
        <v>8616562.9949677885</v>
      </c>
      <c r="AJ193" s="81">
        <v>13327633.225556981</v>
      </c>
      <c r="AK193" s="81">
        <v>0</v>
      </c>
      <c r="AL193" s="81">
        <v>0</v>
      </c>
      <c r="AM193" s="81">
        <v>1062807.567391295</v>
      </c>
      <c r="AN193" s="81">
        <v>0</v>
      </c>
      <c r="AO193" s="81">
        <v>0</v>
      </c>
      <c r="AP193" s="82"/>
      <c r="AQ193" s="81">
        <v>472</v>
      </c>
      <c r="AR193" s="81">
        <v>172</v>
      </c>
      <c r="AS193" s="81">
        <v>0</v>
      </c>
      <c r="AT193" s="81">
        <v>0</v>
      </c>
      <c r="AU193" s="81">
        <v>0</v>
      </c>
      <c r="AV193" s="81">
        <v>0</v>
      </c>
      <c r="AW193" s="81" t="s">
        <v>564</v>
      </c>
      <c r="AX193" s="82"/>
      <c r="AY193" s="81">
        <v>2273.86</v>
      </c>
      <c r="AZ193" s="81">
        <v>12412.7</v>
      </c>
      <c r="BA193" s="81">
        <v>0</v>
      </c>
      <c r="BB193" s="81">
        <v>0</v>
      </c>
      <c r="BC193" s="81">
        <v>0</v>
      </c>
      <c r="BD193" s="81">
        <v>0</v>
      </c>
      <c r="BE193" s="81" t="s">
        <v>564</v>
      </c>
      <c r="BF193" s="82"/>
      <c r="BG193" s="81">
        <v>0</v>
      </c>
      <c r="BH193" s="81">
        <v>0</v>
      </c>
      <c r="BI193" s="81">
        <v>10.718999999999999</v>
      </c>
      <c r="BJ193" s="81">
        <v>0</v>
      </c>
      <c r="BK193" s="81">
        <v>3.1360000000000001</v>
      </c>
      <c r="BL193" s="81">
        <v>0</v>
      </c>
      <c r="BM193" s="82"/>
      <c r="BN193" s="81">
        <v>0</v>
      </c>
      <c r="BO193" s="81">
        <v>0</v>
      </c>
      <c r="BP193" s="81">
        <v>2</v>
      </c>
      <c r="BQ193" s="81">
        <v>0</v>
      </c>
      <c r="BR193" s="81">
        <v>1</v>
      </c>
      <c r="BS193" s="81">
        <v>0</v>
      </c>
      <c r="BT193"/>
      <c r="BU193" s="80">
        <v>13.855</v>
      </c>
      <c r="BV193" s="80">
        <v>0</v>
      </c>
      <c r="BW193" s="80">
        <v>0</v>
      </c>
      <c r="BX193" s="80">
        <v>0</v>
      </c>
      <c r="BY193" s="80">
        <v>0</v>
      </c>
      <c r="BZ193" s="80">
        <v>0</v>
      </c>
      <c r="CA193" s="80">
        <v>0</v>
      </c>
      <c r="CB193" s="80">
        <v>0</v>
      </c>
      <c r="CC193" s="80">
        <v>0</v>
      </c>
    </row>
    <row r="194" spans="1:81">
      <c r="A194" s="80" t="s">
        <v>2061</v>
      </c>
      <c r="B194" s="80">
        <v>338</v>
      </c>
      <c r="C194" s="80">
        <v>15</v>
      </c>
      <c r="D194" s="80">
        <v>20</v>
      </c>
      <c r="E194" s="80">
        <v>2018</v>
      </c>
      <c r="F194" s="80" t="s">
        <v>93</v>
      </c>
      <c r="G194" s="80" t="s">
        <v>2046</v>
      </c>
      <c r="H194" s="80" t="s">
        <v>2047</v>
      </c>
      <c r="I194" s="177"/>
      <c r="J194" s="81">
        <v>84.128147428172056</v>
      </c>
      <c r="K194" s="81">
        <v>0.3852311596296305</v>
      </c>
      <c r="L194" s="81">
        <v>2.9860860984086233</v>
      </c>
      <c r="M194" s="81">
        <v>4.7943821488755409</v>
      </c>
      <c r="N194" s="81">
        <v>5.3087981464033431</v>
      </c>
      <c r="O194" s="81">
        <v>8.4501448200250557</v>
      </c>
      <c r="P194" s="81">
        <v>9.2108387195111945</v>
      </c>
      <c r="Q194" s="81">
        <v>0.48491704855749462</v>
      </c>
      <c r="R194" s="81">
        <v>0</v>
      </c>
      <c r="S194" s="81">
        <v>0.80429784276409788</v>
      </c>
      <c r="T194" s="82"/>
      <c r="U194" s="81">
        <v>4678340</v>
      </c>
      <c r="V194" s="81">
        <v>199</v>
      </c>
      <c r="W194" s="81">
        <v>81</v>
      </c>
      <c r="X194" s="81">
        <v>1411</v>
      </c>
      <c r="Y194" s="81">
        <v>3196</v>
      </c>
      <c r="Z194" s="81">
        <v>5149</v>
      </c>
      <c r="AA194" s="81">
        <v>1927</v>
      </c>
      <c r="AB194" s="81">
        <v>7651</v>
      </c>
      <c r="AC194" s="81">
        <v>0</v>
      </c>
      <c r="AD194" s="81">
        <v>0.80429784276409788</v>
      </c>
      <c r="AE194" s="82"/>
      <c r="AF194" s="81">
        <v>45704279.770638123</v>
      </c>
      <c r="AG194" s="81">
        <v>338036.81310788152</v>
      </c>
      <c r="AH194" s="81">
        <v>626894.45471629954</v>
      </c>
      <c r="AI194" s="81">
        <v>8275952.0107835038</v>
      </c>
      <c r="AJ194" s="81">
        <v>11308112.60383595</v>
      </c>
      <c r="AK194" s="81">
        <v>0</v>
      </c>
      <c r="AL194" s="81">
        <v>0</v>
      </c>
      <c r="AM194" s="81">
        <v>1053168.6480548249</v>
      </c>
      <c r="AN194" s="81">
        <v>0</v>
      </c>
      <c r="AO194" s="81">
        <v>0</v>
      </c>
      <c r="AP194" s="82"/>
      <c r="AQ194" s="81">
        <v>489</v>
      </c>
      <c r="AR194" s="81">
        <v>178</v>
      </c>
      <c r="AS194" s="81">
        <v>0</v>
      </c>
      <c r="AT194" s="81">
        <v>0</v>
      </c>
      <c r="AU194" s="81">
        <v>0</v>
      </c>
      <c r="AV194" s="81">
        <v>0</v>
      </c>
      <c r="AW194" s="81" t="s">
        <v>564</v>
      </c>
      <c r="AX194" s="82"/>
      <c r="AY194" s="81">
        <v>2381.48</v>
      </c>
      <c r="AZ194" s="81">
        <v>12612.4</v>
      </c>
      <c r="BA194" s="81">
        <v>0</v>
      </c>
      <c r="BB194" s="81">
        <v>0</v>
      </c>
      <c r="BC194" s="81">
        <v>0</v>
      </c>
      <c r="BD194" s="81">
        <v>0</v>
      </c>
      <c r="BE194" s="81" t="s">
        <v>564</v>
      </c>
      <c r="BF194" s="82"/>
      <c r="BG194" s="81">
        <v>0</v>
      </c>
      <c r="BH194" s="81">
        <v>0</v>
      </c>
      <c r="BI194" s="81">
        <v>10.093</v>
      </c>
      <c r="BJ194" s="81">
        <v>0</v>
      </c>
      <c r="BK194" s="81">
        <v>2.718</v>
      </c>
      <c r="BL194" s="81">
        <v>0</v>
      </c>
      <c r="BM194" s="82"/>
      <c r="BN194" s="81">
        <v>0</v>
      </c>
      <c r="BO194" s="81">
        <v>0</v>
      </c>
      <c r="BP194" s="81">
        <v>2</v>
      </c>
      <c r="BQ194" s="81">
        <v>0</v>
      </c>
      <c r="BR194" s="81">
        <v>1</v>
      </c>
      <c r="BS194" s="81">
        <v>0</v>
      </c>
      <c r="BT194"/>
      <c r="BU194" s="80">
        <v>12.811</v>
      </c>
      <c r="BV194" s="80">
        <v>0</v>
      </c>
      <c r="BW194" s="80">
        <v>0</v>
      </c>
      <c r="BX194" s="80">
        <v>0</v>
      </c>
      <c r="BY194" s="80">
        <v>0</v>
      </c>
      <c r="BZ194" s="80">
        <v>0</v>
      </c>
      <c r="CA194" s="80">
        <v>0</v>
      </c>
      <c r="CB194" s="80">
        <v>0</v>
      </c>
      <c r="CC194" s="80">
        <v>0</v>
      </c>
    </row>
    <row r="195" spans="1:81">
      <c r="A195" s="80" t="s">
        <v>2062</v>
      </c>
      <c r="B195" s="80">
        <v>339</v>
      </c>
      <c r="C195" s="80">
        <v>16</v>
      </c>
      <c r="D195" s="80">
        <v>20</v>
      </c>
      <c r="E195" s="80">
        <v>2019</v>
      </c>
      <c r="F195" s="80" t="s">
        <v>73</v>
      </c>
      <c r="G195" s="80" t="s">
        <v>2046</v>
      </c>
      <c r="H195" s="80" t="s">
        <v>2047</v>
      </c>
      <c r="I195" s="177"/>
      <c r="J195" s="81">
        <v>69.980093023590086</v>
      </c>
      <c r="K195" s="81">
        <v>0.36603912349324924</v>
      </c>
      <c r="L195" s="81">
        <v>3.0366182542296327</v>
      </c>
      <c r="M195" s="81">
        <v>5.0348397432381535</v>
      </c>
      <c r="N195" s="81">
        <v>5.2299408006333028</v>
      </c>
      <c r="O195" s="81">
        <v>8.2147557621000136</v>
      </c>
      <c r="P195" s="81">
        <v>9.2273213934198441</v>
      </c>
      <c r="Q195" s="81">
        <v>0.47015927040651156</v>
      </c>
      <c r="R195" s="81">
        <v>0</v>
      </c>
      <c r="S195" s="81">
        <v>0.6431300522415675</v>
      </c>
      <c r="T195" s="82"/>
      <c r="U195" s="81">
        <v>3883423</v>
      </c>
      <c r="V195" s="81">
        <v>199</v>
      </c>
      <c r="W195" s="81">
        <v>81</v>
      </c>
      <c r="X195" s="81">
        <v>1411</v>
      </c>
      <c r="Y195" s="81">
        <v>3208</v>
      </c>
      <c r="Z195" s="81">
        <v>5143</v>
      </c>
      <c r="AA195" s="81">
        <v>1916</v>
      </c>
      <c r="AB195" s="81">
        <v>7619</v>
      </c>
      <c r="AC195" s="81">
        <v>0</v>
      </c>
      <c r="AD195" s="81">
        <v>0.6431300522415675</v>
      </c>
      <c r="AE195" s="82"/>
      <c r="AF195" s="81">
        <v>38832562.797097087</v>
      </c>
      <c r="AG195" s="81">
        <v>327598.30483420508</v>
      </c>
      <c r="AH195" s="81">
        <v>666195.98578188149</v>
      </c>
      <c r="AI195" s="81">
        <v>8461483.6258123759</v>
      </c>
      <c r="AJ195" s="81">
        <v>10399973.274644561</v>
      </c>
      <c r="AK195" s="81">
        <v>0</v>
      </c>
      <c r="AL195" s="81">
        <v>0</v>
      </c>
      <c r="AM195" s="81">
        <v>1037650.4441987082</v>
      </c>
      <c r="AN195" s="81">
        <v>0</v>
      </c>
      <c r="AO195" s="81">
        <v>0</v>
      </c>
      <c r="AP195" s="82"/>
      <c r="AQ195" s="81">
        <v>519</v>
      </c>
      <c r="AR195" s="81">
        <v>182</v>
      </c>
      <c r="AS195" s="81">
        <v>0</v>
      </c>
      <c r="AT195" s="81">
        <v>0</v>
      </c>
      <c r="AU195" s="81">
        <v>0</v>
      </c>
      <c r="AV195" s="81">
        <v>0</v>
      </c>
      <c r="AW195" s="81" t="s">
        <v>564</v>
      </c>
      <c r="AX195" s="82"/>
      <c r="AY195" s="81">
        <v>2568.1999999999998</v>
      </c>
      <c r="AZ195" s="81">
        <v>12761.1</v>
      </c>
      <c r="BA195" s="81">
        <v>0</v>
      </c>
      <c r="BB195" s="81">
        <v>0</v>
      </c>
      <c r="BC195" s="81">
        <v>0</v>
      </c>
      <c r="BD195" s="81">
        <v>0</v>
      </c>
      <c r="BE195" s="81" t="s">
        <v>564</v>
      </c>
      <c r="BF195" s="82"/>
      <c r="BG195" s="81">
        <v>0</v>
      </c>
      <c r="BH195" s="81">
        <v>0</v>
      </c>
      <c r="BI195" s="81">
        <v>7.734</v>
      </c>
      <c r="BJ195" s="81">
        <v>0</v>
      </c>
      <c r="BK195" s="81">
        <v>2.4289999999999998</v>
      </c>
      <c r="BL195" s="81">
        <v>0</v>
      </c>
      <c r="BM195" s="82"/>
      <c r="BN195" s="81">
        <v>0</v>
      </c>
      <c r="BO195" s="81">
        <v>0</v>
      </c>
      <c r="BP195" s="81">
        <v>2</v>
      </c>
      <c r="BQ195" s="81">
        <v>0</v>
      </c>
      <c r="BR195" s="81">
        <v>1</v>
      </c>
      <c r="BS195" s="81">
        <v>0</v>
      </c>
      <c r="BT195"/>
      <c r="BU195" s="80">
        <v>10.163</v>
      </c>
      <c r="BV195" s="80">
        <v>0</v>
      </c>
      <c r="BW195" s="80">
        <v>0</v>
      </c>
      <c r="BX195" s="80">
        <v>0</v>
      </c>
      <c r="BY195" s="80">
        <v>0</v>
      </c>
      <c r="BZ195" s="80">
        <v>0</v>
      </c>
      <c r="CA195" s="80">
        <v>0</v>
      </c>
      <c r="CB195" s="80">
        <v>0</v>
      </c>
      <c r="CC195" s="80">
        <v>0</v>
      </c>
    </row>
    <row r="196" spans="1:81">
      <c r="A196" s="80" t="s">
        <v>2063</v>
      </c>
      <c r="B196" s="80">
        <v>340</v>
      </c>
      <c r="C196" s="80">
        <v>17</v>
      </c>
      <c r="D196" s="80">
        <v>20</v>
      </c>
      <c r="E196" s="80">
        <v>2020</v>
      </c>
      <c r="F196" s="80" t="s">
        <v>218</v>
      </c>
      <c r="G196" s="80" t="s">
        <v>2046</v>
      </c>
      <c r="H196" s="80" t="s">
        <v>2047</v>
      </c>
      <c r="I196" s="177"/>
      <c r="J196" s="81">
        <v>60.196763702859712</v>
      </c>
      <c r="K196" s="81">
        <v>0.30336267139020423</v>
      </c>
      <c r="L196" s="81">
        <v>4.4794102158596409</v>
      </c>
      <c r="M196" s="81">
        <v>4.0324508727003394</v>
      </c>
      <c r="N196" s="81">
        <v>6.1250988753829638</v>
      </c>
      <c r="O196" s="81">
        <v>7.2462686338085023</v>
      </c>
      <c r="P196" s="81">
        <v>8.5637562046616136</v>
      </c>
      <c r="Q196" s="81">
        <v>0.44676394706250461</v>
      </c>
      <c r="R196" s="81">
        <v>0</v>
      </c>
      <c r="S196" s="81">
        <v>0.7813405672910948</v>
      </c>
      <c r="T196" s="82"/>
      <c r="U196" s="81">
        <v>3398200</v>
      </c>
      <c r="V196" s="81">
        <v>163</v>
      </c>
      <c r="W196" s="81">
        <v>158</v>
      </c>
      <c r="X196" s="81">
        <v>1190</v>
      </c>
      <c r="Y196" s="81">
        <v>3239</v>
      </c>
      <c r="Z196" s="81">
        <v>5178</v>
      </c>
      <c r="AA196" s="81">
        <v>1932</v>
      </c>
      <c r="AB196" s="81">
        <v>7577</v>
      </c>
      <c r="AC196" s="81">
        <v>0</v>
      </c>
      <c r="AD196" s="81">
        <v>0.7813405672910948</v>
      </c>
      <c r="AE196" s="82"/>
      <c r="AF196" s="81">
        <v>34553367.587094016</v>
      </c>
      <c r="AG196" s="81">
        <v>244964.65829485803</v>
      </c>
      <c r="AH196" s="81">
        <v>1019300.8077495866</v>
      </c>
      <c r="AI196" s="81">
        <v>6715348.8516603503</v>
      </c>
      <c r="AJ196" s="81">
        <v>11848879.276270876</v>
      </c>
      <c r="AK196" s="81"/>
      <c r="AL196" s="81"/>
      <c r="AM196" s="81">
        <v>988882.68222579255</v>
      </c>
      <c r="AN196" s="81"/>
      <c r="AO196" s="81"/>
      <c r="AP196" s="82"/>
      <c r="AQ196" s="81">
        <v>539</v>
      </c>
      <c r="AR196" s="81">
        <v>188</v>
      </c>
      <c r="AS196" s="81">
        <v>0</v>
      </c>
      <c r="AT196" s="81">
        <v>0</v>
      </c>
      <c r="AU196" s="81">
        <v>0</v>
      </c>
      <c r="AV196" s="81">
        <v>0</v>
      </c>
      <c r="AW196" s="81">
        <v>0</v>
      </c>
      <c r="AX196" s="82"/>
      <c r="AY196" s="81">
        <v>2688.2400000000011</v>
      </c>
      <c r="AZ196" s="81">
        <v>23748.3</v>
      </c>
      <c r="BA196" s="81">
        <v>0</v>
      </c>
      <c r="BB196" s="81">
        <v>0</v>
      </c>
      <c r="BC196" s="81">
        <v>0</v>
      </c>
      <c r="BD196" s="81">
        <v>0</v>
      </c>
      <c r="BE196" s="81">
        <v>0</v>
      </c>
      <c r="BF196" s="82"/>
      <c r="BG196" s="81">
        <v>0</v>
      </c>
      <c r="BH196" s="81">
        <v>0</v>
      </c>
      <c r="BI196" s="81">
        <v>7.2889999999999997</v>
      </c>
      <c r="BJ196" s="81">
        <v>0</v>
      </c>
      <c r="BK196" s="81">
        <v>1.08</v>
      </c>
      <c r="BL196" s="81">
        <v>0</v>
      </c>
      <c r="BM196" s="82"/>
      <c r="BN196" s="81">
        <v>0</v>
      </c>
      <c r="BO196" s="81">
        <v>0</v>
      </c>
      <c r="BP196" s="81">
        <v>2</v>
      </c>
      <c r="BQ196" s="81">
        <v>0</v>
      </c>
      <c r="BR196" s="81">
        <v>1</v>
      </c>
      <c r="BS196" s="81">
        <v>0</v>
      </c>
      <c r="BT196"/>
      <c r="BU196" s="80">
        <v>8.3689999999999998</v>
      </c>
      <c r="BV196" s="80">
        <v>0</v>
      </c>
      <c r="BW196" s="80">
        <v>0</v>
      </c>
      <c r="BX196" s="80">
        <v>0</v>
      </c>
      <c r="BY196" s="80">
        <v>0</v>
      </c>
      <c r="BZ196" s="80">
        <v>0</v>
      </c>
      <c r="CA196" s="80">
        <v>0</v>
      </c>
      <c r="CB196" s="80">
        <v>0</v>
      </c>
      <c r="CC196" s="80">
        <v>0</v>
      </c>
    </row>
    <row r="197" spans="1:81">
      <c r="A197" s="80" t="s">
        <v>2064</v>
      </c>
      <c r="B197" s="80">
        <v>340</v>
      </c>
      <c r="C197" s="80">
        <v>18</v>
      </c>
      <c r="D197" s="80">
        <v>20</v>
      </c>
      <c r="E197" s="80">
        <v>2021</v>
      </c>
      <c r="F197" s="80" t="s">
        <v>75</v>
      </c>
      <c r="G197" s="174" t="s">
        <v>2046</v>
      </c>
      <c r="H197" s="80" t="s">
        <v>2047</v>
      </c>
      <c r="I197" s="177"/>
      <c r="J197" s="81">
        <v>54.361416169249431</v>
      </c>
      <c r="K197" s="81">
        <v>0.32788904385887307</v>
      </c>
      <c r="L197" s="81">
        <v>4.0702654095944055</v>
      </c>
      <c r="M197" s="81">
        <v>3.6911720753979003</v>
      </c>
      <c r="N197" s="81">
        <v>5.5493305626834788</v>
      </c>
      <c r="O197" s="81">
        <v>7.0849305518814738</v>
      </c>
      <c r="P197" s="81">
        <v>8.8996815632664461</v>
      </c>
      <c r="Q197" s="81">
        <v>0.44717280222293271</v>
      </c>
      <c r="R197" s="81">
        <v>0</v>
      </c>
      <c r="S197" s="81">
        <v>1.1127081480217389</v>
      </c>
      <c r="T197" s="82"/>
      <c r="U197" s="81">
        <v>3345644</v>
      </c>
      <c r="V197" s="81">
        <v>163</v>
      </c>
      <c r="W197" s="81">
        <v>158</v>
      </c>
      <c r="X197" s="81">
        <v>1190</v>
      </c>
      <c r="Y197" s="81">
        <v>3247</v>
      </c>
      <c r="Z197" s="81">
        <v>5213</v>
      </c>
      <c r="AA197" s="81">
        <v>1958</v>
      </c>
      <c r="AB197" s="81">
        <v>7494</v>
      </c>
      <c r="AC197" s="81">
        <v>0</v>
      </c>
      <c r="AD197" s="81">
        <v>1.1127081480217389</v>
      </c>
      <c r="AE197" s="82"/>
      <c r="AF197" s="81">
        <v>32447794.61208446</v>
      </c>
      <c r="AG197" s="81">
        <v>273143.72617635527</v>
      </c>
      <c r="AH197" s="81">
        <v>912278.7042519924</v>
      </c>
      <c r="AI197" s="81">
        <v>7099325.0249029454</v>
      </c>
      <c r="AJ197" s="81">
        <v>12384127.388540426</v>
      </c>
      <c r="AK197" s="81">
        <v>0</v>
      </c>
      <c r="AL197" s="81">
        <v>0</v>
      </c>
      <c r="AM197" s="81">
        <v>983691.57523167506</v>
      </c>
      <c r="AN197" s="81">
        <v>0</v>
      </c>
      <c r="AO197" s="81">
        <v>0</v>
      </c>
      <c r="AP197" s="82"/>
      <c r="AQ197" s="81">
        <v>552</v>
      </c>
      <c r="AR197" s="81">
        <v>189</v>
      </c>
      <c r="AS197" s="81">
        <v>0</v>
      </c>
      <c r="AT197" s="81">
        <v>0</v>
      </c>
      <c r="AU197" s="81">
        <v>0</v>
      </c>
      <c r="AV197" s="81">
        <v>0</v>
      </c>
      <c r="AW197" s="81"/>
      <c r="AX197" s="82"/>
      <c r="AY197" s="81">
        <v>2759.1800000000012</v>
      </c>
      <c r="AZ197" s="81">
        <v>23948</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2065</v>
      </c>
      <c r="B198" s="80">
        <v>340</v>
      </c>
      <c r="C198" s="80">
        <v>19</v>
      </c>
      <c r="D198" s="80">
        <v>20</v>
      </c>
      <c r="E198" s="80">
        <v>2022</v>
      </c>
      <c r="F198" s="80" t="s">
        <v>568</v>
      </c>
      <c r="G198" s="174" t="s">
        <v>2046</v>
      </c>
      <c r="H198" s="80" t="s">
        <v>2047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568</v>
      </c>
      <c r="AR198" s="81">
        <v>189</v>
      </c>
      <c r="AS198" s="81">
        <v>0</v>
      </c>
      <c r="AT198" s="81">
        <v>0</v>
      </c>
      <c r="AU198" s="81">
        <v>0</v>
      </c>
      <c r="AV198" s="81">
        <v>0</v>
      </c>
      <c r="AW198" s="81"/>
      <c r="AX198" s="82"/>
      <c r="AY198" s="81">
        <v>2857.0400000000009</v>
      </c>
      <c r="AZ198" s="81">
        <v>23948.000000000004</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2066</v>
      </c>
      <c r="B199" s="80">
        <v>120</v>
      </c>
      <c r="C199" s="80">
        <v>1</v>
      </c>
      <c r="D199" s="80">
        <v>8</v>
      </c>
      <c r="E199" s="80">
        <v>1990</v>
      </c>
      <c r="F199" s="80" t="s">
        <v>562</v>
      </c>
      <c r="G199" s="80" t="s">
        <v>1685</v>
      </c>
      <c r="H199" s="80" t="s">
        <v>1686</v>
      </c>
      <c r="I199" s="177"/>
      <c r="J199" s="81">
        <v>23.962144699276863</v>
      </c>
      <c r="K199" s="81">
        <v>3.5688891196460273</v>
      </c>
      <c r="L199" s="81">
        <v>15.218206071836839</v>
      </c>
      <c r="M199" s="81">
        <v>8.6721635671218511</v>
      </c>
      <c r="N199" s="81">
        <v>16.421547487234676</v>
      </c>
      <c r="O199" s="81">
        <v>8.1714185400934038</v>
      </c>
      <c r="P199" s="81">
        <v>9.3405946494958556</v>
      </c>
      <c r="Q199" s="81">
        <v>0.58626794552683359</v>
      </c>
      <c r="R199" s="81">
        <v>0</v>
      </c>
      <c r="S199" s="81">
        <v>0.4774051453820552</v>
      </c>
      <c r="T199" s="82"/>
      <c r="U199" s="81">
        <v>672772</v>
      </c>
      <c r="V199" s="81">
        <v>653</v>
      </c>
      <c r="W199" s="81">
        <v>178</v>
      </c>
      <c r="X199" s="81">
        <v>2908</v>
      </c>
      <c r="Y199" s="81">
        <v>3513</v>
      </c>
      <c r="Z199" s="81">
        <v>3361</v>
      </c>
      <c r="AA199" s="81">
        <v>2268</v>
      </c>
      <c r="AB199" s="81">
        <v>9519</v>
      </c>
      <c r="AC199" s="81">
        <v>0</v>
      </c>
      <c r="AD199" s="81">
        <v>0.4774051453820552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2067</v>
      </c>
      <c r="B200" s="80">
        <v>121</v>
      </c>
      <c r="C200" s="80">
        <v>2</v>
      </c>
      <c r="D200" s="80">
        <v>8</v>
      </c>
      <c r="E200" s="80">
        <v>2005</v>
      </c>
      <c r="F200" s="80" t="s">
        <v>565</v>
      </c>
      <c r="G200" s="80" t="s">
        <v>1685</v>
      </c>
      <c r="H200" s="80" t="s">
        <v>1686</v>
      </c>
      <c r="I200" s="177"/>
      <c r="J200" s="81">
        <v>43.260344275415989</v>
      </c>
      <c r="K200" s="81">
        <v>1.3440999913579785</v>
      </c>
      <c r="L200" s="81">
        <v>10.923564250903283</v>
      </c>
      <c r="M200" s="81">
        <v>14.316756613047115</v>
      </c>
      <c r="N200" s="81">
        <v>20.69371153116656</v>
      </c>
      <c r="O200" s="81">
        <v>11.042804313100188</v>
      </c>
      <c r="P200" s="81">
        <v>10.540078712839728</v>
      </c>
      <c r="Q200" s="81">
        <v>0.54996968501143384</v>
      </c>
      <c r="R200" s="81">
        <v>0</v>
      </c>
      <c r="S200" s="81">
        <v>0</v>
      </c>
      <c r="T200" s="82"/>
      <c r="U200" s="81">
        <v>1336112</v>
      </c>
      <c r="V200" s="81">
        <v>410</v>
      </c>
      <c r="W200" s="81">
        <v>97</v>
      </c>
      <c r="X200" s="81">
        <v>2325</v>
      </c>
      <c r="Y200" s="81">
        <v>4219</v>
      </c>
      <c r="Z200" s="81">
        <v>5256</v>
      </c>
      <c r="AA200" s="81">
        <v>2096</v>
      </c>
      <c r="AB200" s="81">
        <v>9335</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2068</v>
      </c>
      <c r="B201" s="80">
        <v>122</v>
      </c>
      <c r="C201" s="80">
        <v>3</v>
      </c>
      <c r="D201" s="80">
        <v>8</v>
      </c>
      <c r="E201" s="80">
        <v>2006</v>
      </c>
      <c r="F201" s="80" t="s">
        <v>566</v>
      </c>
      <c r="G201" s="80" t="s">
        <v>1685</v>
      </c>
      <c r="H201" s="80" t="s">
        <v>1686</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2069</v>
      </c>
      <c r="B202" s="80">
        <v>123</v>
      </c>
      <c r="C202" s="80">
        <v>4</v>
      </c>
      <c r="D202" s="80">
        <v>8</v>
      </c>
      <c r="E202" s="80">
        <v>2007</v>
      </c>
      <c r="F202" s="80" t="s">
        <v>567</v>
      </c>
      <c r="G202" s="80" t="s">
        <v>1685</v>
      </c>
      <c r="H202" s="80" t="s">
        <v>1686</v>
      </c>
      <c r="I202" s="177"/>
      <c r="J202" s="81">
        <v>48.492740731562634</v>
      </c>
      <c r="K202" s="81">
        <v>0.99484267913700786</v>
      </c>
      <c r="L202" s="81">
        <v>21.255823492946213</v>
      </c>
      <c r="M202" s="81">
        <v>14.138893481465216</v>
      </c>
      <c r="N202" s="81">
        <v>20.634506338049629</v>
      </c>
      <c r="O202" s="81">
        <v>10.533734549239263</v>
      </c>
      <c r="P202" s="81">
        <v>10.769611474507837</v>
      </c>
      <c r="Q202" s="81">
        <v>0.57147280257718602</v>
      </c>
      <c r="R202" s="81">
        <v>0</v>
      </c>
      <c r="S202" s="81">
        <v>0</v>
      </c>
      <c r="T202" s="82"/>
      <c r="U202" s="81">
        <v>1592512</v>
      </c>
      <c r="V202" s="81">
        <v>331</v>
      </c>
      <c r="W202" s="81">
        <v>259</v>
      </c>
      <c r="X202" s="81">
        <v>2876</v>
      </c>
      <c r="Y202" s="81">
        <v>4218</v>
      </c>
      <c r="Z202" s="81">
        <v>5212</v>
      </c>
      <c r="AA202" s="81">
        <v>2109</v>
      </c>
      <c r="AB202" s="81">
        <v>9187</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2070</v>
      </c>
      <c r="B203" s="80">
        <v>124</v>
      </c>
      <c r="C203" s="80">
        <v>5</v>
      </c>
      <c r="D203" s="80">
        <v>8</v>
      </c>
      <c r="E203" s="80">
        <v>2008</v>
      </c>
      <c r="F203" s="80" t="s">
        <v>84</v>
      </c>
      <c r="G203" s="80" t="s">
        <v>1685</v>
      </c>
      <c r="H203" s="80" t="s">
        <v>1686</v>
      </c>
      <c r="I203" s="177"/>
      <c r="J203" s="81">
        <v>48.706506859078118</v>
      </c>
      <c r="K203" s="81">
        <v>0.87313111322637249</v>
      </c>
      <c r="L203" s="81">
        <v>18.353601350366009</v>
      </c>
      <c r="M203" s="81">
        <v>16.543874519782957</v>
      </c>
      <c r="N203" s="81">
        <v>20.92711939776537</v>
      </c>
      <c r="O203" s="81">
        <v>10.188270436936246</v>
      </c>
      <c r="P203" s="81">
        <v>10.435994954946622</v>
      </c>
      <c r="Q203" s="81">
        <v>0.55788895928041582</v>
      </c>
      <c r="R203" s="81">
        <v>0</v>
      </c>
      <c r="S203" s="81">
        <v>0</v>
      </c>
      <c r="T203" s="82"/>
      <c r="U203" s="81">
        <v>1680612</v>
      </c>
      <c r="V203" s="81">
        <v>331</v>
      </c>
      <c r="W203" s="81">
        <v>259</v>
      </c>
      <c r="X203" s="81">
        <v>2876</v>
      </c>
      <c r="Y203" s="81">
        <v>4221</v>
      </c>
      <c r="Z203" s="81">
        <v>5218</v>
      </c>
      <c r="AA203" s="81">
        <v>2046</v>
      </c>
      <c r="AB203" s="81">
        <v>9116</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2071</v>
      </c>
      <c r="B204" s="80">
        <v>125</v>
      </c>
      <c r="C204" s="80">
        <v>6</v>
      </c>
      <c r="D204" s="80">
        <v>8</v>
      </c>
      <c r="E204" s="80">
        <v>2009</v>
      </c>
      <c r="F204" s="80" t="s">
        <v>85</v>
      </c>
      <c r="G204" s="80" t="s">
        <v>1685</v>
      </c>
      <c r="H204" s="80" t="s">
        <v>1686</v>
      </c>
      <c r="I204" s="177"/>
      <c r="J204" s="81">
        <v>43.856576020772351</v>
      </c>
      <c r="K204" s="81">
        <v>0.77966588304085649</v>
      </c>
      <c r="L204" s="81">
        <v>13.913886591181864</v>
      </c>
      <c r="M204" s="81">
        <v>13.063410707447874</v>
      </c>
      <c r="N204" s="81">
        <v>18.200612086927009</v>
      </c>
      <c r="O204" s="81">
        <v>10.319976150336682</v>
      </c>
      <c r="P204" s="81">
        <v>10.254894996974199</v>
      </c>
      <c r="Q204" s="81">
        <v>0.52870653593808326</v>
      </c>
      <c r="R204" s="81">
        <v>0</v>
      </c>
      <c r="S204" s="81">
        <v>0</v>
      </c>
      <c r="T204" s="82"/>
      <c r="U204" s="81">
        <v>1528186</v>
      </c>
      <c r="V204" s="81">
        <v>362</v>
      </c>
      <c r="W204" s="81">
        <v>225</v>
      </c>
      <c r="X204" s="81">
        <v>2868</v>
      </c>
      <c r="Y204" s="81">
        <v>4274</v>
      </c>
      <c r="Z204" s="81">
        <v>5217</v>
      </c>
      <c r="AA204" s="81">
        <v>2064</v>
      </c>
      <c r="AB204" s="81">
        <v>9069</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4.72</v>
      </c>
      <c r="BJ204" s="81">
        <v>0</v>
      </c>
      <c r="BK204" s="81">
        <v>8.4700000000000006</v>
      </c>
      <c r="BL204" s="81">
        <v>0</v>
      </c>
      <c r="BM204" s="82"/>
      <c r="BN204" s="81">
        <v>0</v>
      </c>
      <c r="BO204" s="81">
        <v>0</v>
      </c>
      <c r="BP204" s="81">
        <v>1</v>
      </c>
      <c r="BQ204" s="81">
        <v>0</v>
      </c>
      <c r="BR204" s="81">
        <v>1</v>
      </c>
      <c r="BS204" s="81">
        <v>0</v>
      </c>
      <c r="BT204"/>
      <c r="BU204" s="80"/>
      <c r="BV204" s="80"/>
      <c r="BW204" s="80"/>
      <c r="BX204" s="80"/>
      <c r="BY204" s="80"/>
      <c r="BZ204" s="80"/>
      <c r="CA204" s="80"/>
      <c r="CB204" s="80"/>
      <c r="CC204" s="80"/>
    </row>
    <row r="205" spans="1:81">
      <c r="A205" s="80" t="s">
        <v>2072</v>
      </c>
      <c r="B205" s="80">
        <v>126</v>
      </c>
      <c r="C205" s="80">
        <v>7</v>
      </c>
      <c r="D205" s="80">
        <v>8</v>
      </c>
      <c r="E205" s="80">
        <v>2010</v>
      </c>
      <c r="F205" s="80" t="s">
        <v>86</v>
      </c>
      <c r="G205" s="80" t="s">
        <v>1685</v>
      </c>
      <c r="H205" s="80" t="s">
        <v>1686</v>
      </c>
      <c r="I205" s="177"/>
      <c r="J205" s="81">
        <v>35.073269902167681</v>
      </c>
      <c r="K205" s="81">
        <v>0.81311840254269996</v>
      </c>
      <c r="L205" s="81">
        <v>12.6672337021866</v>
      </c>
      <c r="M205" s="81">
        <v>11.693574508858879</v>
      </c>
      <c r="N205" s="81">
        <v>17.916752050797005</v>
      </c>
      <c r="O205" s="81">
        <v>10.414010683208877</v>
      </c>
      <c r="P205" s="81">
        <v>10.563418646271355</v>
      </c>
      <c r="Q205" s="81">
        <v>0.54507697000772615</v>
      </c>
      <c r="R205" s="81">
        <v>0</v>
      </c>
      <c r="S205" s="81">
        <v>0</v>
      </c>
      <c r="T205" s="82"/>
      <c r="U205" s="81">
        <v>1368074</v>
      </c>
      <c r="V205" s="81">
        <v>362</v>
      </c>
      <c r="W205" s="81">
        <v>225</v>
      </c>
      <c r="X205" s="81">
        <v>2868</v>
      </c>
      <c r="Y205" s="81">
        <v>4279</v>
      </c>
      <c r="Z205" s="81">
        <v>5289</v>
      </c>
      <c r="AA205" s="81">
        <v>2073</v>
      </c>
      <c r="AB205" s="81">
        <v>8959</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3.85</v>
      </c>
      <c r="BJ205" s="81">
        <v>0</v>
      </c>
      <c r="BK205" s="81">
        <v>0</v>
      </c>
      <c r="BL205" s="81">
        <v>0</v>
      </c>
      <c r="BM205" s="82"/>
      <c r="BN205" s="81">
        <v>0</v>
      </c>
      <c r="BO205" s="81">
        <v>0</v>
      </c>
      <c r="BP205" s="81">
        <v>1</v>
      </c>
      <c r="BQ205" s="81">
        <v>0</v>
      </c>
      <c r="BR205" s="81">
        <v>0</v>
      </c>
      <c r="BS205" s="81">
        <v>0</v>
      </c>
      <c r="BT205"/>
      <c r="BU205" s="80">
        <v>3.85</v>
      </c>
      <c r="BV205" s="80">
        <v>0</v>
      </c>
      <c r="BW205" s="80">
        <v>0</v>
      </c>
      <c r="BX205" s="80">
        <v>0</v>
      </c>
      <c r="BY205" s="80">
        <v>0</v>
      </c>
      <c r="BZ205" s="80">
        <v>0</v>
      </c>
      <c r="CA205" s="80">
        <v>0</v>
      </c>
      <c r="CB205" s="80">
        <v>0</v>
      </c>
      <c r="CC205" s="80">
        <v>0</v>
      </c>
    </row>
    <row r="206" spans="1:81">
      <c r="A206" s="80" t="s">
        <v>2073</v>
      </c>
      <c r="B206" s="80">
        <v>127</v>
      </c>
      <c r="C206" s="80">
        <v>8</v>
      </c>
      <c r="D206" s="80">
        <v>8</v>
      </c>
      <c r="E206" s="80">
        <v>2011</v>
      </c>
      <c r="F206" s="80" t="s">
        <v>87</v>
      </c>
      <c r="G206" s="80" t="s">
        <v>1685</v>
      </c>
      <c r="H206" s="80" t="s">
        <v>1686</v>
      </c>
      <c r="I206" s="177"/>
      <c r="J206" s="81">
        <v>35.873548104821424</v>
      </c>
      <c r="K206" s="81">
        <v>1.1393301273289054</v>
      </c>
      <c r="L206" s="81">
        <v>11.81945204011109</v>
      </c>
      <c r="M206" s="81">
        <v>14.772272188436412</v>
      </c>
      <c r="N206" s="81">
        <v>21.450094889875626</v>
      </c>
      <c r="O206" s="81">
        <v>10.229192331553795</v>
      </c>
      <c r="P206" s="81">
        <v>10.277946193181668</v>
      </c>
      <c r="Q206" s="81">
        <v>0.61925345836412471</v>
      </c>
      <c r="R206" s="81">
        <v>0</v>
      </c>
      <c r="S206" s="81">
        <v>0</v>
      </c>
      <c r="T206" s="82"/>
      <c r="U206" s="81">
        <v>1317846</v>
      </c>
      <c r="V206" s="81">
        <v>362</v>
      </c>
      <c r="W206" s="81">
        <v>225</v>
      </c>
      <c r="X206" s="81">
        <v>2868</v>
      </c>
      <c r="Y206" s="81">
        <v>4256</v>
      </c>
      <c r="Z206" s="81">
        <v>5308</v>
      </c>
      <c r="AA206" s="81">
        <v>2077</v>
      </c>
      <c r="AB206" s="81">
        <v>8824</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3.528</v>
      </c>
      <c r="BJ206" s="81">
        <v>0</v>
      </c>
      <c r="BK206" s="81">
        <v>8.3209999999999997</v>
      </c>
      <c r="BL206" s="81">
        <v>0</v>
      </c>
      <c r="BM206" s="82"/>
      <c r="BN206" s="81">
        <v>0</v>
      </c>
      <c r="BO206" s="81">
        <v>0</v>
      </c>
      <c r="BP206" s="81">
        <v>1</v>
      </c>
      <c r="BQ206" s="81">
        <v>0</v>
      </c>
      <c r="BR206" s="81">
        <v>1</v>
      </c>
      <c r="BS206" s="81">
        <v>0</v>
      </c>
      <c r="BT206"/>
      <c r="BU206" s="80">
        <v>11.849</v>
      </c>
      <c r="BV206" s="80">
        <v>0</v>
      </c>
      <c r="BW206" s="80">
        <v>0</v>
      </c>
      <c r="BX206" s="80">
        <v>0</v>
      </c>
      <c r="BY206" s="80">
        <v>0</v>
      </c>
      <c r="BZ206" s="80">
        <v>0</v>
      </c>
      <c r="CA206" s="80">
        <v>0</v>
      </c>
      <c r="CB206" s="80">
        <v>0</v>
      </c>
      <c r="CC206" s="80">
        <v>0</v>
      </c>
    </row>
    <row r="207" spans="1:81">
      <c r="A207" s="80" t="s">
        <v>2074</v>
      </c>
      <c r="B207" s="80">
        <v>128</v>
      </c>
      <c r="C207" s="80">
        <v>9</v>
      </c>
      <c r="D207" s="80">
        <v>8</v>
      </c>
      <c r="E207" s="80">
        <v>2012</v>
      </c>
      <c r="F207" s="80" t="s">
        <v>88</v>
      </c>
      <c r="G207" s="80" t="s">
        <v>1685</v>
      </c>
      <c r="H207" s="80" t="s">
        <v>1686</v>
      </c>
      <c r="I207" s="177"/>
      <c r="J207" s="81">
        <v>35.665285649333597</v>
      </c>
      <c r="K207" s="81">
        <v>1.2834994531965778</v>
      </c>
      <c r="L207" s="81">
        <v>11.925475647682894</v>
      </c>
      <c r="M207" s="81">
        <v>18.3471151215521</v>
      </c>
      <c r="N207" s="81">
        <v>23.524382849312286</v>
      </c>
      <c r="O207" s="81">
        <v>10.190760026458273</v>
      </c>
      <c r="P207" s="81">
        <v>10.207031930032478</v>
      </c>
      <c r="Q207" s="81">
        <v>0.66342569246584115</v>
      </c>
      <c r="R207" s="81">
        <v>0</v>
      </c>
      <c r="S207" s="81">
        <v>0</v>
      </c>
      <c r="T207" s="82"/>
      <c r="U207" s="81">
        <v>1255346</v>
      </c>
      <c r="V207" s="81">
        <v>362</v>
      </c>
      <c r="W207" s="81">
        <v>225</v>
      </c>
      <c r="X207" s="81">
        <v>2868</v>
      </c>
      <c r="Y207" s="81">
        <v>4249</v>
      </c>
      <c r="Z207" s="81">
        <v>5330</v>
      </c>
      <c r="AA207" s="81">
        <v>2051</v>
      </c>
      <c r="AB207" s="81">
        <v>8701</v>
      </c>
      <c r="AC207" s="81">
        <v>0</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4.4400000000000004</v>
      </c>
      <c r="BJ207" s="81">
        <v>0</v>
      </c>
      <c r="BK207" s="81">
        <v>8.077</v>
      </c>
      <c r="BL207" s="81">
        <v>0</v>
      </c>
      <c r="BM207" s="82"/>
      <c r="BN207" s="81">
        <v>0</v>
      </c>
      <c r="BO207" s="81">
        <v>0</v>
      </c>
      <c r="BP207" s="81">
        <v>1</v>
      </c>
      <c r="BQ207" s="81">
        <v>0</v>
      </c>
      <c r="BR207" s="81">
        <v>1</v>
      </c>
      <c r="BS207" s="81">
        <v>0</v>
      </c>
      <c r="BT207"/>
      <c r="BU207" s="80">
        <v>12.516999999999999</v>
      </c>
      <c r="BV207" s="80">
        <v>0</v>
      </c>
      <c r="BW207" s="80">
        <v>0</v>
      </c>
      <c r="BX207" s="80">
        <v>0</v>
      </c>
      <c r="BY207" s="80">
        <v>0</v>
      </c>
      <c r="BZ207" s="80">
        <v>0</v>
      </c>
      <c r="CA207" s="80">
        <v>0</v>
      </c>
      <c r="CB207" s="80">
        <v>0</v>
      </c>
      <c r="CC207" s="80">
        <v>0</v>
      </c>
    </row>
    <row r="208" spans="1:81">
      <c r="A208" s="80" t="s">
        <v>2075</v>
      </c>
      <c r="B208" s="80">
        <v>129</v>
      </c>
      <c r="C208" s="80">
        <v>10</v>
      </c>
      <c r="D208" s="80">
        <v>8</v>
      </c>
      <c r="E208" s="80">
        <v>2013</v>
      </c>
      <c r="F208" s="80" t="s">
        <v>89</v>
      </c>
      <c r="G208" s="80" t="s">
        <v>1685</v>
      </c>
      <c r="H208" s="80" t="s">
        <v>1686</v>
      </c>
      <c r="I208" s="177"/>
      <c r="J208" s="81">
        <v>48.045755517325588</v>
      </c>
      <c r="K208" s="81">
        <v>1.0608166760407285</v>
      </c>
      <c r="L208" s="81">
        <v>10.53113533999969</v>
      </c>
      <c r="M208" s="81">
        <v>17.06325570956232</v>
      </c>
      <c r="N208" s="81">
        <v>22.830449300741567</v>
      </c>
      <c r="O208" s="81">
        <v>9.8595319200860292</v>
      </c>
      <c r="P208" s="81">
        <v>10.340402838615871</v>
      </c>
      <c r="Q208" s="81">
        <v>0.67176137653814638</v>
      </c>
      <c r="R208" s="81">
        <v>0</v>
      </c>
      <c r="S208" s="81">
        <v>0</v>
      </c>
      <c r="T208" s="82"/>
      <c r="U208" s="81">
        <v>1721901</v>
      </c>
      <c r="V208" s="81">
        <v>362</v>
      </c>
      <c r="W208" s="81">
        <v>225</v>
      </c>
      <c r="X208" s="81">
        <v>2868</v>
      </c>
      <c r="Y208" s="81">
        <v>4255</v>
      </c>
      <c r="Z208" s="81">
        <v>5387</v>
      </c>
      <c r="AA208" s="81">
        <v>2070</v>
      </c>
      <c r="AB208" s="81">
        <v>8684</v>
      </c>
      <c r="AC208" s="81">
        <v>0</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5.3179999999999996</v>
      </c>
      <c r="BJ208" s="81">
        <v>3.415</v>
      </c>
      <c r="BK208" s="81">
        <v>9.3810000000000002</v>
      </c>
      <c r="BL208" s="81">
        <v>0</v>
      </c>
      <c r="BM208" s="82"/>
      <c r="BN208" s="81">
        <v>0</v>
      </c>
      <c r="BO208" s="81">
        <v>0</v>
      </c>
      <c r="BP208" s="81">
        <v>1</v>
      </c>
      <c r="BQ208" s="81">
        <v>1</v>
      </c>
      <c r="BR208" s="81">
        <v>1</v>
      </c>
      <c r="BS208" s="81">
        <v>0</v>
      </c>
      <c r="BT208"/>
      <c r="BU208" s="80">
        <v>18.114000000000001</v>
      </c>
      <c r="BV208" s="80">
        <v>0</v>
      </c>
      <c r="BW208" s="80">
        <v>0</v>
      </c>
      <c r="BX208" s="80">
        <v>0</v>
      </c>
      <c r="BY208" s="80">
        <v>0</v>
      </c>
      <c r="BZ208" s="80">
        <v>0</v>
      </c>
      <c r="CA208" s="80">
        <v>0</v>
      </c>
      <c r="CB208" s="80">
        <v>0</v>
      </c>
      <c r="CC208" s="80">
        <v>0</v>
      </c>
    </row>
    <row r="209" spans="1:81">
      <c r="A209" s="80" t="s">
        <v>2076</v>
      </c>
      <c r="B209" s="80">
        <v>130</v>
      </c>
      <c r="C209" s="80">
        <v>11</v>
      </c>
      <c r="D209" s="80">
        <v>8</v>
      </c>
      <c r="E209" s="80">
        <v>2014</v>
      </c>
      <c r="F209" s="80" t="s">
        <v>90</v>
      </c>
      <c r="G209" s="80" t="s">
        <v>1685</v>
      </c>
      <c r="H209" s="80" t="s">
        <v>1686</v>
      </c>
      <c r="I209" s="177"/>
      <c r="J209" s="81">
        <v>41.458379807302101</v>
      </c>
      <c r="K209" s="81">
        <v>1.1703170892176524</v>
      </c>
      <c r="L209" s="81">
        <v>10.225232810970571</v>
      </c>
      <c r="M209" s="81">
        <v>16.439882975314333</v>
      </c>
      <c r="N209" s="81">
        <v>24.083595787845017</v>
      </c>
      <c r="O209" s="81">
        <v>9.3770403622021288</v>
      </c>
      <c r="P209" s="81">
        <v>10.444397601364535</v>
      </c>
      <c r="Q209" s="81">
        <v>0.63495035322739934</v>
      </c>
      <c r="R209" s="81">
        <v>0</v>
      </c>
      <c r="S209" s="81">
        <v>0</v>
      </c>
      <c r="T209" s="82"/>
      <c r="U209" s="81">
        <v>1650173</v>
      </c>
      <c r="V209" s="81">
        <v>347</v>
      </c>
      <c r="W209" s="81">
        <v>223</v>
      </c>
      <c r="X209" s="81">
        <v>2627</v>
      </c>
      <c r="Y209" s="81">
        <v>4239</v>
      </c>
      <c r="Z209" s="81">
        <v>5396</v>
      </c>
      <c r="AA209" s="81">
        <v>2080</v>
      </c>
      <c r="AB209" s="81">
        <v>8555</v>
      </c>
      <c r="AC209" s="81">
        <v>0</v>
      </c>
      <c r="AD209" s="81">
        <v>0</v>
      </c>
      <c r="AE209" s="82"/>
      <c r="AF209" s="81">
        <v>13439262.049005827</v>
      </c>
      <c r="AG209" s="81">
        <v>821205.22934742109</v>
      </c>
      <c r="AH209" s="81">
        <v>1663135.1726709919</v>
      </c>
      <c r="AI209" s="81">
        <v>17299881.939328432</v>
      </c>
      <c r="AJ209" s="81">
        <v>18231836.732252602</v>
      </c>
      <c r="AK209" s="81">
        <v>0</v>
      </c>
      <c r="AL209" s="81">
        <v>0</v>
      </c>
      <c r="AM209" s="81">
        <v>1174473.6607959529</v>
      </c>
      <c r="AN209" s="81">
        <v>0</v>
      </c>
      <c r="AO209" s="81">
        <v>0</v>
      </c>
      <c r="AP209" s="82"/>
      <c r="AQ209" s="81">
        <v>59</v>
      </c>
      <c r="AR209" s="81">
        <v>38</v>
      </c>
      <c r="AS209" s="81">
        <v>0</v>
      </c>
      <c r="AT209" s="81">
        <v>0</v>
      </c>
      <c r="AU209" s="81">
        <v>0</v>
      </c>
      <c r="AV209" s="81">
        <v>0</v>
      </c>
      <c r="AW209" s="81" t="s">
        <v>564</v>
      </c>
      <c r="AX209" s="82"/>
      <c r="AY209" s="81">
        <v>281.33799999999997</v>
      </c>
      <c r="AZ209" s="81">
        <v>3496.4</v>
      </c>
      <c r="BA209" s="81">
        <v>0</v>
      </c>
      <c r="BB209" s="81">
        <v>0</v>
      </c>
      <c r="BC209" s="81">
        <v>0</v>
      </c>
      <c r="BD209" s="81">
        <v>0</v>
      </c>
      <c r="BE209" s="81" t="s">
        <v>564</v>
      </c>
      <c r="BF209" s="82"/>
      <c r="BG209" s="81">
        <v>0</v>
      </c>
      <c r="BH209" s="81">
        <v>0</v>
      </c>
      <c r="BI209" s="81">
        <v>5.0220000000000002</v>
      </c>
      <c r="BJ209" s="81">
        <v>2.343</v>
      </c>
      <c r="BK209" s="81">
        <v>8.6310000000000002</v>
      </c>
      <c r="BL209" s="81">
        <v>0</v>
      </c>
      <c r="BM209" s="82"/>
      <c r="BN209" s="81">
        <v>0</v>
      </c>
      <c r="BO209" s="81">
        <v>0</v>
      </c>
      <c r="BP209" s="81">
        <v>1</v>
      </c>
      <c r="BQ209" s="81">
        <v>1</v>
      </c>
      <c r="BR209" s="81">
        <v>1</v>
      </c>
      <c r="BS209" s="81">
        <v>0</v>
      </c>
      <c r="BT209"/>
      <c r="BU209" s="80">
        <v>15.996</v>
      </c>
      <c r="BV209" s="80">
        <v>0</v>
      </c>
      <c r="BW209" s="80">
        <v>0</v>
      </c>
      <c r="BX209" s="80">
        <v>0</v>
      </c>
      <c r="BY209" s="80">
        <v>0</v>
      </c>
      <c r="BZ209" s="80">
        <v>0</v>
      </c>
      <c r="CA209" s="80">
        <v>0</v>
      </c>
      <c r="CB209" s="80">
        <v>0</v>
      </c>
      <c r="CC209" s="80">
        <v>0</v>
      </c>
    </row>
    <row r="210" spans="1:81">
      <c r="A210" s="80" t="s">
        <v>2077</v>
      </c>
      <c r="B210" s="80">
        <v>131</v>
      </c>
      <c r="C210" s="80">
        <v>12</v>
      </c>
      <c r="D210" s="80">
        <v>8</v>
      </c>
      <c r="E210" s="80">
        <v>2015</v>
      </c>
      <c r="F210" s="80" t="s">
        <v>91</v>
      </c>
      <c r="G210" s="80" t="s">
        <v>1685</v>
      </c>
      <c r="H210" s="80" t="s">
        <v>1686</v>
      </c>
      <c r="I210" s="177"/>
      <c r="J210" s="81">
        <v>54.186991662360079</v>
      </c>
      <c r="K210" s="81">
        <v>1.1222124308354757</v>
      </c>
      <c r="L210" s="81">
        <v>10.76312426800496</v>
      </c>
      <c r="M210" s="81">
        <v>15.906784285822251</v>
      </c>
      <c r="N210" s="81">
        <v>22.213586639882124</v>
      </c>
      <c r="O210" s="81">
        <v>9.3667318471946572</v>
      </c>
      <c r="P210" s="81">
        <v>10.522969570982744</v>
      </c>
      <c r="Q210" s="81">
        <v>0.61504570007797088</v>
      </c>
      <c r="R210" s="81">
        <v>0</v>
      </c>
      <c r="S210" s="81">
        <v>0</v>
      </c>
      <c r="T210" s="82"/>
      <c r="U210" s="81">
        <v>2162442</v>
      </c>
      <c r="V210" s="81">
        <v>347</v>
      </c>
      <c r="W210" s="81">
        <v>223</v>
      </c>
      <c r="X210" s="81">
        <v>2627</v>
      </c>
      <c r="Y210" s="81">
        <v>4248</v>
      </c>
      <c r="Z210" s="81">
        <v>5442</v>
      </c>
      <c r="AA210" s="81">
        <v>2094</v>
      </c>
      <c r="AB210" s="81">
        <v>8465</v>
      </c>
      <c r="AC210" s="81">
        <v>0</v>
      </c>
      <c r="AD210" s="81">
        <v>0</v>
      </c>
      <c r="AE210" s="82"/>
      <c r="AF210" s="81">
        <v>16688214.875290668</v>
      </c>
      <c r="AG210" s="81">
        <v>747640.21730878577</v>
      </c>
      <c r="AH210" s="81">
        <v>1391692.0344650818</v>
      </c>
      <c r="AI210" s="81">
        <v>16707933.218409592</v>
      </c>
      <c r="AJ210" s="81">
        <v>17533852.416520096</v>
      </c>
      <c r="AK210" s="81">
        <v>0</v>
      </c>
      <c r="AL210" s="81">
        <v>0</v>
      </c>
      <c r="AM210" s="81">
        <v>1160092.7406605319</v>
      </c>
      <c r="AN210" s="81">
        <v>0</v>
      </c>
      <c r="AO210" s="81">
        <v>0</v>
      </c>
      <c r="AP210" s="82"/>
      <c r="AQ210" s="81">
        <v>77</v>
      </c>
      <c r="AR210" s="81">
        <v>40</v>
      </c>
      <c r="AS210" s="81">
        <v>0</v>
      </c>
      <c r="AT210" s="81">
        <v>0</v>
      </c>
      <c r="AU210" s="81">
        <v>0</v>
      </c>
      <c r="AV210" s="81">
        <v>0</v>
      </c>
      <c r="AW210" s="81" t="s">
        <v>564</v>
      </c>
      <c r="AX210" s="82"/>
      <c r="AY210" s="81">
        <v>431.93799999999999</v>
      </c>
      <c r="AZ210" s="81">
        <v>82541.399999999994</v>
      </c>
      <c r="BA210" s="81">
        <v>0</v>
      </c>
      <c r="BB210" s="81">
        <v>0</v>
      </c>
      <c r="BC210" s="81">
        <v>0</v>
      </c>
      <c r="BD210" s="81">
        <v>0</v>
      </c>
      <c r="BE210" s="81" t="s">
        <v>564</v>
      </c>
      <c r="BF210" s="82"/>
      <c r="BG210" s="81">
        <v>0</v>
      </c>
      <c r="BH210" s="81">
        <v>0</v>
      </c>
      <c r="BI210" s="81">
        <v>5.085</v>
      </c>
      <c r="BJ210" s="81">
        <v>2.5459999999999998</v>
      </c>
      <c r="BK210" s="81">
        <v>8.2550000000000008</v>
      </c>
      <c r="BL210" s="81">
        <v>0</v>
      </c>
      <c r="BM210" s="82"/>
      <c r="BN210" s="81">
        <v>0</v>
      </c>
      <c r="BO210" s="81">
        <v>0</v>
      </c>
      <c r="BP210" s="81">
        <v>1</v>
      </c>
      <c r="BQ210" s="81">
        <v>1</v>
      </c>
      <c r="BR210" s="81">
        <v>1</v>
      </c>
      <c r="BS210" s="81">
        <v>0</v>
      </c>
      <c r="BT210"/>
      <c r="BU210" s="80">
        <v>15.885999999999999</v>
      </c>
      <c r="BV210" s="80">
        <v>0</v>
      </c>
      <c r="BW210" s="80">
        <v>0</v>
      </c>
      <c r="BX210" s="80">
        <v>0</v>
      </c>
      <c r="BY210" s="80">
        <v>0</v>
      </c>
      <c r="BZ210" s="80">
        <v>0</v>
      </c>
      <c r="CA210" s="80">
        <v>0</v>
      </c>
      <c r="CB210" s="80">
        <v>0</v>
      </c>
      <c r="CC210" s="80">
        <v>0</v>
      </c>
    </row>
    <row r="211" spans="1:81">
      <c r="A211" s="80" t="s">
        <v>2078</v>
      </c>
      <c r="B211" s="80">
        <v>132</v>
      </c>
      <c r="C211" s="80">
        <v>13</v>
      </c>
      <c r="D211" s="80">
        <v>8</v>
      </c>
      <c r="E211" s="80">
        <v>2016</v>
      </c>
      <c r="F211" s="80" t="s">
        <v>92</v>
      </c>
      <c r="G211" s="80" t="s">
        <v>1685</v>
      </c>
      <c r="H211" s="80" t="s">
        <v>1686</v>
      </c>
      <c r="I211" s="177"/>
      <c r="J211" s="81">
        <v>57.81990642679613</v>
      </c>
      <c r="K211" s="81">
        <v>1.0585583625147732</v>
      </c>
      <c r="L211" s="81">
        <v>11.574106027466518</v>
      </c>
      <c r="M211" s="81">
        <v>13.638222756380381</v>
      </c>
      <c r="N211" s="81">
        <v>22.371722752720142</v>
      </c>
      <c r="O211" s="81">
        <v>9.2274830619678578</v>
      </c>
      <c r="P211" s="81">
        <v>11.058451121922195</v>
      </c>
      <c r="Q211" s="81">
        <v>0.58433876641385518</v>
      </c>
      <c r="R211" s="81">
        <v>0</v>
      </c>
      <c r="S211" s="81">
        <v>0</v>
      </c>
      <c r="T211" s="82"/>
      <c r="U211" s="81">
        <v>2196353</v>
      </c>
      <c r="V211" s="81">
        <v>347</v>
      </c>
      <c r="W211" s="81">
        <v>223</v>
      </c>
      <c r="X211" s="81">
        <v>2627</v>
      </c>
      <c r="Y211" s="81">
        <v>4207</v>
      </c>
      <c r="Z211" s="81">
        <v>5427</v>
      </c>
      <c r="AA211" s="81">
        <v>2276</v>
      </c>
      <c r="AB211" s="81">
        <v>8273</v>
      </c>
      <c r="AC211" s="81">
        <v>0</v>
      </c>
      <c r="AD211" s="81">
        <v>0</v>
      </c>
      <c r="AE211" s="82"/>
      <c r="AF211" s="81">
        <v>18118805.057047639</v>
      </c>
      <c r="AG211" s="81">
        <v>712654.02755267452</v>
      </c>
      <c r="AH211" s="81">
        <v>1179527.575673233</v>
      </c>
      <c r="AI211" s="81">
        <v>16677848.53857635</v>
      </c>
      <c r="AJ211" s="81">
        <v>18074093.211865339</v>
      </c>
      <c r="AK211" s="81">
        <v>0</v>
      </c>
      <c r="AL211" s="81">
        <v>0</v>
      </c>
      <c r="AM211" s="81">
        <v>1134660.781842845</v>
      </c>
      <c r="AN211" s="81">
        <v>0</v>
      </c>
      <c r="AO211" s="81">
        <v>0</v>
      </c>
      <c r="AP211" s="82"/>
      <c r="AQ211" s="81">
        <v>96</v>
      </c>
      <c r="AR211" s="81">
        <v>63</v>
      </c>
      <c r="AS211" s="81">
        <v>0</v>
      </c>
      <c r="AT211" s="81">
        <v>0</v>
      </c>
      <c r="AU211" s="81">
        <v>0</v>
      </c>
      <c r="AV211" s="81">
        <v>0</v>
      </c>
      <c r="AW211" s="81" t="s">
        <v>564</v>
      </c>
      <c r="AX211" s="82"/>
      <c r="AY211" s="81">
        <v>578.93799999999999</v>
      </c>
      <c r="AZ211" s="81">
        <v>100197.9</v>
      </c>
      <c r="BA211" s="81">
        <v>0</v>
      </c>
      <c r="BB211" s="81">
        <v>0</v>
      </c>
      <c r="BC211" s="81">
        <v>0</v>
      </c>
      <c r="BD211" s="81">
        <v>0</v>
      </c>
      <c r="BE211" s="81" t="s">
        <v>564</v>
      </c>
      <c r="BF211" s="82"/>
      <c r="BG211" s="81">
        <v>0</v>
      </c>
      <c r="BH211" s="81">
        <v>0</v>
      </c>
      <c r="BI211" s="81">
        <v>4.5030000000000001</v>
      </c>
      <c r="BJ211" s="81">
        <v>2.984</v>
      </c>
      <c r="BK211" s="81">
        <v>8.7219999999999995</v>
      </c>
      <c r="BL211" s="81">
        <v>0</v>
      </c>
      <c r="BM211" s="82"/>
      <c r="BN211" s="81">
        <v>0</v>
      </c>
      <c r="BO211" s="81">
        <v>0</v>
      </c>
      <c r="BP211" s="81">
        <v>1</v>
      </c>
      <c r="BQ211" s="81">
        <v>1</v>
      </c>
      <c r="BR211" s="81">
        <v>1</v>
      </c>
      <c r="BS211" s="81">
        <v>0</v>
      </c>
      <c r="BT211"/>
      <c r="BU211" s="80">
        <v>16.209</v>
      </c>
      <c r="BV211" s="80">
        <v>0</v>
      </c>
      <c r="BW211" s="80">
        <v>0</v>
      </c>
      <c r="BX211" s="80">
        <v>0</v>
      </c>
      <c r="BY211" s="80">
        <v>0</v>
      </c>
      <c r="BZ211" s="80">
        <v>0</v>
      </c>
      <c r="CA211" s="80">
        <v>0</v>
      </c>
      <c r="CB211" s="80">
        <v>0</v>
      </c>
      <c r="CC211" s="80">
        <v>0</v>
      </c>
    </row>
    <row r="212" spans="1:81">
      <c r="A212" s="80" t="s">
        <v>2079</v>
      </c>
      <c r="B212" s="80">
        <v>133</v>
      </c>
      <c r="C212" s="80">
        <v>14</v>
      </c>
      <c r="D212" s="80">
        <v>8</v>
      </c>
      <c r="E212" s="80">
        <v>2017</v>
      </c>
      <c r="F212" s="80" t="s">
        <v>71</v>
      </c>
      <c r="G212" s="80" t="s">
        <v>1685</v>
      </c>
      <c r="H212" s="80" t="s">
        <v>1686</v>
      </c>
      <c r="I212" s="177"/>
      <c r="J212" s="81">
        <v>56.473638812220322</v>
      </c>
      <c r="K212" s="81">
        <v>1.0816881506466831</v>
      </c>
      <c r="L212" s="81">
        <v>10.448061889263284</v>
      </c>
      <c r="M212" s="81">
        <v>13.674909173078618</v>
      </c>
      <c r="N212" s="81">
        <v>21.912837024893719</v>
      </c>
      <c r="O212" s="81">
        <v>9.0652046961814001</v>
      </c>
      <c r="P212" s="81">
        <v>11.138066036528464</v>
      </c>
      <c r="Q212" s="81">
        <v>0.55781148095412769</v>
      </c>
      <c r="R212" s="81">
        <v>0</v>
      </c>
      <c r="S212" s="81">
        <v>0</v>
      </c>
      <c r="T212" s="82"/>
      <c r="U212" s="81">
        <v>2110850</v>
      </c>
      <c r="V212" s="81">
        <v>347</v>
      </c>
      <c r="W212" s="81">
        <v>223</v>
      </c>
      <c r="X212" s="81">
        <v>2627</v>
      </c>
      <c r="Y212" s="81">
        <v>4211</v>
      </c>
      <c r="Z212" s="81">
        <v>5420</v>
      </c>
      <c r="AA212" s="81">
        <v>2307</v>
      </c>
      <c r="AB212" s="81">
        <v>8167</v>
      </c>
      <c r="AC212" s="81">
        <v>0</v>
      </c>
      <c r="AD212" s="81">
        <v>0</v>
      </c>
      <c r="AE212" s="82"/>
      <c r="AF212" s="81">
        <v>17111127.180032339</v>
      </c>
      <c r="AG212" s="81">
        <v>714724.67815577833</v>
      </c>
      <c r="AH212" s="81">
        <v>1440917.731446374</v>
      </c>
      <c r="AI212" s="81">
        <v>16265228.067630431</v>
      </c>
      <c r="AJ212" s="81">
        <v>15854083.254546549</v>
      </c>
      <c r="AK212" s="81">
        <v>0</v>
      </c>
      <c r="AL212" s="81">
        <v>0</v>
      </c>
      <c r="AM212" s="81">
        <v>1121875.3267267291</v>
      </c>
      <c r="AN212" s="81">
        <v>0</v>
      </c>
      <c r="AO212" s="81">
        <v>0</v>
      </c>
      <c r="AP212" s="82"/>
      <c r="AQ212" s="81">
        <v>103</v>
      </c>
      <c r="AR212" s="81">
        <v>71</v>
      </c>
      <c r="AS212" s="81">
        <v>0</v>
      </c>
      <c r="AT212" s="81">
        <v>0</v>
      </c>
      <c r="AU212" s="81">
        <v>0</v>
      </c>
      <c r="AV212" s="81">
        <v>0</v>
      </c>
      <c r="AW212" s="81" t="s">
        <v>564</v>
      </c>
      <c r="AX212" s="82"/>
      <c r="AY212" s="81">
        <v>629.93799999999999</v>
      </c>
      <c r="AZ212" s="81">
        <v>101904.9</v>
      </c>
      <c r="BA212" s="81">
        <v>0</v>
      </c>
      <c r="BB212" s="81">
        <v>0</v>
      </c>
      <c r="BC212" s="81">
        <v>0</v>
      </c>
      <c r="BD212" s="81">
        <v>0</v>
      </c>
      <c r="BE212" s="81" t="s">
        <v>564</v>
      </c>
      <c r="BF212" s="82"/>
      <c r="BG212" s="81">
        <v>0</v>
      </c>
      <c r="BH212" s="81">
        <v>0</v>
      </c>
      <c r="BI212" s="81">
        <v>4.4710000000000001</v>
      </c>
      <c r="BJ212" s="81">
        <v>2.1589999999999998</v>
      </c>
      <c r="BK212" s="81">
        <v>7.9740000000000002</v>
      </c>
      <c r="BL212" s="81">
        <v>0</v>
      </c>
      <c r="BM212" s="82"/>
      <c r="BN212" s="81">
        <v>0</v>
      </c>
      <c r="BO212" s="81">
        <v>0</v>
      </c>
      <c r="BP212" s="81">
        <v>1</v>
      </c>
      <c r="BQ212" s="81">
        <v>1</v>
      </c>
      <c r="BR212" s="81">
        <v>1</v>
      </c>
      <c r="BS212" s="81">
        <v>0</v>
      </c>
      <c r="BT212"/>
      <c r="BU212" s="80">
        <v>14.603999999999999</v>
      </c>
      <c r="BV212" s="80">
        <v>0</v>
      </c>
      <c r="BW212" s="80">
        <v>0</v>
      </c>
      <c r="BX212" s="80">
        <v>0</v>
      </c>
      <c r="BY212" s="80">
        <v>0</v>
      </c>
      <c r="BZ212" s="80">
        <v>0</v>
      </c>
      <c r="CA212" s="80">
        <v>0</v>
      </c>
      <c r="CB212" s="80">
        <v>0</v>
      </c>
      <c r="CC212" s="80">
        <v>0</v>
      </c>
    </row>
    <row r="213" spans="1:81">
      <c r="A213" s="80" t="s">
        <v>2080</v>
      </c>
      <c r="B213" s="80">
        <v>134</v>
      </c>
      <c r="C213" s="80">
        <v>15</v>
      </c>
      <c r="D213" s="80">
        <v>8</v>
      </c>
      <c r="E213" s="80">
        <v>2018</v>
      </c>
      <c r="F213" s="80" t="s">
        <v>93</v>
      </c>
      <c r="G213" s="80" t="s">
        <v>1685</v>
      </c>
      <c r="H213" s="80" t="s">
        <v>1686</v>
      </c>
      <c r="I213" s="177"/>
      <c r="J213" s="81">
        <v>51.827145376775007</v>
      </c>
      <c r="K213" s="81">
        <v>1.0067586885655142</v>
      </c>
      <c r="L213" s="81">
        <v>9.5847510362148736</v>
      </c>
      <c r="M213" s="81">
        <v>13.742354869611212</v>
      </c>
      <c r="N213" s="81">
        <v>19.925648415427826</v>
      </c>
      <c r="O213" s="81">
        <v>8.8308854683540154</v>
      </c>
      <c r="P213" s="81">
        <v>11.189711179229741</v>
      </c>
      <c r="Q213" s="81">
        <v>0.50488161139837961</v>
      </c>
      <c r="R213" s="81">
        <v>0</v>
      </c>
      <c r="S213" s="81">
        <v>0</v>
      </c>
      <c r="T213" s="82"/>
      <c r="U213" s="81">
        <v>2024119</v>
      </c>
      <c r="V213" s="81">
        <v>347</v>
      </c>
      <c r="W213" s="81">
        <v>223</v>
      </c>
      <c r="X213" s="81">
        <v>2627</v>
      </c>
      <c r="Y213" s="81">
        <v>4159</v>
      </c>
      <c r="Z213" s="81">
        <v>5381</v>
      </c>
      <c r="AA213" s="81">
        <v>2341</v>
      </c>
      <c r="AB213" s="81">
        <v>7966</v>
      </c>
      <c r="AC213" s="81">
        <v>0</v>
      </c>
      <c r="AD213" s="81">
        <v>0</v>
      </c>
      <c r="AE213" s="82"/>
      <c r="AF213" s="81">
        <v>16470810.21767615</v>
      </c>
      <c r="AG213" s="81">
        <v>646654.85595770658</v>
      </c>
      <c r="AH213" s="81">
        <v>1358065.139185254</v>
      </c>
      <c r="AI213" s="81">
        <v>16626385.4941354</v>
      </c>
      <c r="AJ213" s="81">
        <v>15175680.81969336</v>
      </c>
      <c r="AK213" s="81">
        <v>0</v>
      </c>
      <c r="AL213" s="81">
        <v>0</v>
      </c>
      <c r="AM213" s="81">
        <v>1096528.7479289949</v>
      </c>
      <c r="AN213" s="81">
        <v>0</v>
      </c>
      <c r="AO213" s="81">
        <v>0</v>
      </c>
      <c r="AP213" s="82"/>
      <c r="AQ213" s="81">
        <v>104</v>
      </c>
      <c r="AR213" s="81">
        <v>80</v>
      </c>
      <c r="AS213" s="81">
        <v>0</v>
      </c>
      <c r="AT213" s="81">
        <v>0</v>
      </c>
      <c r="AU213" s="81">
        <v>0</v>
      </c>
      <c r="AV213" s="81">
        <v>0</v>
      </c>
      <c r="AW213" s="81" t="s">
        <v>564</v>
      </c>
      <c r="AX213" s="82"/>
      <c r="AY213" s="81">
        <v>637.33799999999997</v>
      </c>
      <c r="AZ213" s="81">
        <v>102259</v>
      </c>
      <c r="BA213" s="81">
        <v>0</v>
      </c>
      <c r="BB213" s="81">
        <v>0</v>
      </c>
      <c r="BC213" s="81">
        <v>0</v>
      </c>
      <c r="BD213" s="81">
        <v>0</v>
      </c>
      <c r="BE213" s="81" t="s">
        <v>564</v>
      </c>
      <c r="BF213" s="82"/>
      <c r="BG213" s="81">
        <v>0</v>
      </c>
      <c r="BH213" s="81">
        <v>0</v>
      </c>
      <c r="BI213" s="81">
        <v>4.5389999999999997</v>
      </c>
      <c r="BJ213" s="81">
        <v>0</v>
      </c>
      <c r="BK213" s="81">
        <v>8.1630000000000003</v>
      </c>
      <c r="BL213" s="81">
        <v>0</v>
      </c>
      <c r="BM213" s="82"/>
      <c r="BN213" s="81">
        <v>0</v>
      </c>
      <c r="BO213" s="81">
        <v>0</v>
      </c>
      <c r="BP213" s="81">
        <v>1</v>
      </c>
      <c r="BQ213" s="81">
        <v>0</v>
      </c>
      <c r="BR213" s="81">
        <v>1</v>
      </c>
      <c r="BS213" s="81">
        <v>0</v>
      </c>
      <c r="BT213"/>
      <c r="BU213" s="80">
        <v>12.702</v>
      </c>
      <c r="BV213" s="80">
        <v>0</v>
      </c>
      <c r="BW213" s="80">
        <v>0</v>
      </c>
      <c r="BX213" s="80">
        <v>0</v>
      </c>
      <c r="BY213" s="80">
        <v>0</v>
      </c>
      <c r="BZ213" s="80">
        <v>0</v>
      </c>
      <c r="CA213" s="80">
        <v>0</v>
      </c>
      <c r="CB213" s="80">
        <v>0</v>
      </c>
      <c r="CC213" s="80">
        <v>0</v>
      </c>
    </row>
    <row r="214" spans="1:81">
      <c r="A214" s="80" t="s">
        <v>2081</v>
      </c>
      <c r="B214" s="80">
        <v>135</v>
      </c>
      <c r="C214" s="80">
        <v>16</v>
      </c>
      <c r="D214" s="80">
        <v>8</v>
      </c>
      <c r="E214" s="80">
        <v>2019</v>
      </c>
      <c r="F214" s="80" t="s">
        <v>73</v>
      </c>
      <c r="G214" s="80" t="s">
        <v>1685</v>
      </c>
      <c r="H214" s="80" t="s">
        <v>1686</v>
      </c>
      <c r="I214" s="177"/>
      <c r="J214" s="81">
        <v>51.385379822371682</v>
      </c>
      <c r="K214" s="81">
        <v>0.93419793009552055</v>
      </c>
      <c r="L214" s="81">
        <v>9.6276939912801236</v>
      </c>
      <c r="M214" s="81">
        <v>12.328140164393723</v>
      </c>
      <c r="N214" s="81">
        <v>19.73036953357192</v>
      </c>
      <c r="O214" s="81">
        <v>8.5166396506936177</v>
      </c>
      <c r="P214" s="81">
        <v>10.60467730078836</v>
      </c>
      <c r="Q214" s="81">
        <v>0.47892191857526401</v>
      </c>
      <c r="R214" s="81">
        <v>0</v>
      </c>
      <c r="S214" s="81">
        <v>0</v>
      </c>
      <c r="T214" s="82"/>
      <c r="U214" s="81">
        <v>2111122</v>
      </c>
      <c r="V214" s="81">
        <v>347</v>
      </c>
      <c r="W214" s="81">
        <v>223</v>
      </c>
      <c r="X214" s="81">
        <v>2627</v>
      </c>
      <c r="Y214" s="81">
        <v>4068</v>
      </c>
      <c r="Z214" s="81">
        <v>5332</v>
      </c>
      <c r="AA214" s="81">
        <v>2202</v>
      </c>
      <c r="AB214" s="81">
        <v>7761</v>
      </c>
      <c r="AC214" s="81">
        <v>0</v>
      </c>
      <c r="AD214" s="81">
        <v>0</v>
      </c>
      <c r="AE214" s="82"/>
      <c r="AF214" s="81">
        <v>16856950.50380253</v>
      </c>
      <c r="AG214" s="81">
        <v>646463.36330663494</v>
      </c>
      <c r="AH214" s="81">
        <v>1466304.6933416789</v>
      </c>
      <c r="AI214" s="81">
        <v>16292477.541029571</v>
      </c>
      <c r="AJ214" s="81">
        <v>15096603.001196483</v>
      </c>
      <c r="AK214" s="81">
        <v>0</v>
      </c>
      <c r="AL214" s="81">
        <v>0</v>
      </c>
      <c r="AM214" s="81">
        <v>1056989.7752232803</v>
      </c>
      <c r="AN214" s="81">
        <v>0</v>
      </c>
      <c r="AO214" s="81">
        <v>0</v>
      </c>
      <c r="AP214" s="82"/>
      <c r="AQ214" s="81">
        <v>108</v>
      </c>
      <c r="AR214" s="81">
        <v>95</v>
      </c>
      <c r="AS214" s="81">
        <v>0</v>
      </c>
      <c r="AT214" s="81">
        <v>0</v>
      </c>
      <c r="AU214" s="81">
        <v>0</v>
      </c>
      <c r="AV214" s="81">
        <v>0</v>
      </c>
      <c r="AW214" s="81" t="s">
        <v>564</v>
      </c>
      <c r="AX214" s="82"/>
      <c r="AY214" s="81">
        <v>659.63599999999985</v>
      </c>
      <c r="AZ214" s="81">
        <v>102993.60000000001</v>
      </c>
      <c r="BA214" s="81">
        <v>0</v>
      </c>
      <c r="BB214" s="81">
        <v>0</v>
      </c>
      <c r="BC214" s="81">
        <v>0</v>
      </c>
      <c r="BD214" s="81">
        <v>0</v>
      </c>
      <c r="BE214" s="81" t="s">
        <v>564</v>
      </c>
      <c r="BF214" s="82"/>
      <c r="BG214" s="81">
        <v>0</v>
      </c>
      <c r="BH214" s="81">
        <v>0</v>
      </c>
      <c r="BI214" s="81">
        <v>4.5940000000000003</v>
      </c>
      <c r="BJ214" s="81">
        <v>0</v>
      </c>
      <c r="BK214" s="81">
        <v>8.0280000000000005</v>
      </c>
      <c r="BL214" s="81">
        <v>0</v>
      </c>
      <c r="BM214" s="82"/>
      <c r="BN214" s="81">
        <v>0</v>
      </c>
      <c r="BO214" s="81">
        <v>0</v>
      </c>
      <c r="BP214" s="81">
        <v>1</v>
      </c>
      <c r="BQ214" s="81">
        <v>0</v>
      </c>
      <c r="BR214" s="81">
        <v>1</v>
      </c>
      <c r="BS214" s="81">
        <v>0</v>
      </c>
      <c r="BT214"/>
      <c r="BU214" s="80">
        <v>12.622</v>
      </c>
      <c r="BV214" s="80">
        <v>0</v>
      </c>
      <c r="BW214" s="80">
        <v>0</v>
      </c>
      <c r="BX214" s="80">
        <v>0</v>
      </c>
      <c r="BY214" s="80">
        <v>0</v>
      </c>
      <c r="BZ214" s="80">
        <v>0</v>
      </c>
      <c r="CA214" s="80">
        <v>0</v>
      </c>
      <c r="CB214" s="80">
        <v>0</v>
      </c>
      <c r="CC214" s="80">
        <v>0</v>
      </c>
    </row>
    <row r="215" spans="1:81">
      <c r="A215" s="80" t="s">
        <v>2082</v>
      </c>
      <c r="B215" s="80">
        <v>136</v>
      </c>
      <c r="C215" s="80">
        <v>17</v>
      </c>
      <c r="D215" s="80">
        <v>8</v>
      </c>
      <c r="E215" s="80">
        <v>2020</v>
      </c>
      <c r="F215" s="80" t="s">
        <v>218</v>
      </c>
      <c r="G215" s="80" t="s">
        <v>1685</v>
      </c>
      <c r="H215" s="80" t="s">
        <v>1686</v>
      </c>
      <c r="I215" s="177"/>
      <c r="J215" s="81">
        <v>53.669136955305987</v>
      </c>
      <c r="K215" s="81">
        <v>0.88170222956157018</v>
      </c>
      <c r="L215" s="81">
        <v>13.070121247019529</v>
      </c>
      <c r="M215" s="81">
        <v>11.500414887673953</v>
      </c>
      <c r="N215" s="81">
        <v>17.90618051389545</v>
      </c>
      <c r="O215" s="81">
        <v>7.4197984350043793</v>
      </c>
      <c r="P215" s="81">
        <v>10.68253232569073</v>
      </c>
      <c r="Q215" s="81">
        <v>0.4461153521809304</v>
      </c>
      <c r="R215" s="81">
        <v>0</v>
      </c>
      <c r="S215" s="81">
        <v>0</v>
      </c>
      <c r="T215" s="82"/>
      <c r="U215" s="81">
        <v>2499503</v>
      </c>
      <c r="V215" s="81">
        <v>303</v>
      </c>
      <c r="W215" s="81">
        <v>269</v>
      </c>
      <c r="X215" s="81">
        <v>2577</v>
      </c>
      <c r="Y215" s="81">
        <v>4028</v>
      </c>
      <c r="Z215" s="81">
        <v>5302</v>
      </c>
      <c r="AA215" s="81">
        <v>2410</v>
      </c>
      <c r="AB215" s="81">
        <v>7566</v>
      </c>
      <c r="AC215" s="81">
        <v>0</v>
      </c>
      <c r="AD215" s="81">
        <v>0</v>
      </c>
      <c r="AE215" s="82"/>
      <c r="AF215" s="81">
        <v>19515888.055498891</v>
      </c>
      <c r="AG215" s="81">
        <v>564907.143920528</v>
      </c>
      <c r="AH215" s="81">
        <v>1916710.9058769597</v>
      </c>
      <c r="AI215" s="81">
        <v>14796313.632831778</v>
      </c>
      <c r="AJ215" s="81">
        <v>15260558.23345999</v>
      </c>
      <c r="AK215" s="81"/>
      <c r="AL215" s="81"/>
      <c r="AM215" s="81">
        <v>987447.06001324358</v>
      </c>
      <c r="AN215" s="81"/>
      <c r="AO215" s="81"/>
      <c r="AP215" s="82"/>
      <c r="AQ215" s="81">
        <v>113</v>
      </c>
      <c r="AR215" s="81">
        <v>106</v>
      </c>
      <c r="AS215" s="81">
        <v>0</v>
      </c>
      <c r="AT215" s="81">
        <v>0</v>
      </c>
      <c r="AU215" s="81">
        <v>0</v>
      </c>
      <c r="AV215" s="81">
        <v>0</v>
      </c>
      <c r="AW215" s="81">
        <v>0</v>
      </c>
      <c r="AX215" s="82"/>
      <c r="AY215" s="81">
        <v>696.89599999999973</v>
      </c>
      <c r="AZ215" s="81">
        <v>151489</v>
      </c>
      <c r="BA215" s="81">
        <v>0</v>
      </c>
      <c r="BB215" s="81">
        <v>0</v>
      </c>
      <c r="BC215" s="81">
        <v>0</v>
      </c>
      <c r="BD215" s="81">
        <v>0</v>
      </c>
      <c r="BE215" s="81">
        <v>0</v>
      </c>
      <c r="BF215" s="82"/>
      <c r="BG215" s="81">
        <v>0</v>
      </c>
      <c r="BH215" s="81">
        <v>0</v>
      </c>
      <c r="BI215" s="81">
        <v>4.2300000000000004</v>
      </c>
      <c r="BJ215" s="81">
        <v>0</v>
      </c>
      <c r="BK215" s="81">
        <v>8.5429999999999993</v>
      </c>
      <c r="BL215" s="81">
        <v>0</v>
      </c>
      <c r="BM215" s="82"/>
      <c r="BN215" s="81">
        <v>0</v>
      </c>
      <c r="BO215" s="81">
        <v>0</v>
      </c>
      <c r="BP215" s="81">
        <v>1</v>
      </c>
      <c r="BQ215" s="81">
        <v>0</v>
      </c>
      <c r="BR215" s="81">
        <v>1</v>
      </c>
      <c r="BS215" s="81">
        <v>0</v>
      </c>
      <c r="BT215"/>
      <c r="BU215" s="80">
        <v>12.773</v>
      </c>
      <c r="BV215" s="80">
        <v>0</v>
      </c>
      <c r="BW215" s="80">
        <v>0</v>
      </c>
      <c r="BX215" s="80">
        <v>0</v>
      </c>
      <c r="BY215" s="80">
        <v>0</v>
      </c>
      <c r="BZ215" s="80">
        <v>0</v>
      </c>
      <c r="CA215" s="80">
        <v>0</v>
      </c>
      <c r="CB215" s="80">
        <v>0</v>
      </c>
      <c r="CC215" s="80">
        <v>0</v>
      </c>
    </row>
    <row r="216" spans="1:81">
      <c r="A216" s="80" t="s">
        <v>1693</v>
      </c>
      <c r="B216" s="80">
        <v>136</v>
      </c>
      <c r="C216" s="80">
        <v>18</v>
      </c>
      <c r="D216" s="80">
        <v>8</v>
      </c>
      <c r="E216" s="80">
        <v>2021</v>
      </c>
      <c r="F216" s="80" t="s">
        <v>75</v>
      </c>
      <c r="G216" s="174" t="s">
        <v>1685</v>
      </c>
      <c r="H216" s="80" t="s">
        <v>1686</v>
      </c>
      <c r="I216" s="177"/>
      <c r="J216" s="81">
        <v>67.134540092613221</v>
      </c>
      <c r="K216" s="81">
        <v>0.84932399255907021</v>
      </c>
      <c r="L216" s="81">
        <v>11.927648143551222</v>
      </c>
      <c r="M216" s="81">
        <v>11.615784689343524</v>
      </c>
      <c r="N216" s="81">
        <v>16.684068689277193</v>
      </c>
      <c r="O216" s="81">
        <v>7.0917259964929089</v>
      </c>
      <c r="P216" s="81">
        <v>11.017787594156211</v>
      </c>
      <c r="Q216" s="81">
        <v>0.44120572453114015</v>
      </c>
      <c r="R216" s="81">
        <v>0</v>
      </c>
      <c r="S216" s="81">
        <v>0</v>
      </c>
      <c r="T216" s="82"/>
      <c r="U216" s="81">
        <v>3210824</v>
      </c>
      <c r="V216" s="81">
        <v>303</v>
      </c>
      <c r="W216" s="81">
        <v>269</v>
      </c>
      <c r="X216" s="81">
        <v>2577</v>
      </c>
      <c r="Y216" s="81">
        <v>3951</v>
      </c>
      <c r="Z216" s="81">
        <v>5218</v>
      </c>
      <c r="AA216" s="81">
        <v>2424</v>
      </c>
      <c r="AB216" s="81">
        <v>7394</v>
      </c>
      <c r="AC216" s="81">
        <v>0</v>
      </c>
      <c r="AD216" s="81">
        <v>0</v>
      </c>
      <c r="AE216" s="82"/>
      <c r="AF216" s="81">
        <v>24593529.787171565</v>
      </c>
      <c r="AG216" s="81">
        <v>574662.20358137309</v>
      </c>
      <c r="AH216" s="81">
        <v>1718442.8727566549</v>
      </c>
      <c r="AI216" s="81">
        <v>16144964.101537883</v>
      </c>
      <c r="AJ216" s="81">
        <v>14587481.966852337</v>
      </c>
      <c r="AK216" s="81">
        <v>0</v>
      </c>
      <c r="AL216" s="81">
        <v>0</v>
      </c>
      <c r="AM216" s="81">
        <v>970565.18645089481</v>
      </c>
      <c r="AN216" s="81">
        <v>0</v>
      </c>
      <c r="AO216" s="81">
        <v>0</v>
      </c>
      <c r="AP216" s="82"/>
      <c r="AQ216" s="81">
        <v>117</v>
      </c>
      <c r="AR216" s="81">
        <v>119</v>
      </c>
      <c r="AS216" s="81">
        <v>0</v>
      </c>
      <c r="AT216" s="81">
        <v>0</v>
      </c>
      <c r="AU216" s="81">
        <v>0</v>
      </c>
      <c r="AV216" s="81">
        <v>0</v>
      </c>
      <c r="AW216" s="81"/>
      <c r="AX216" s="82"/>
      <c r="AY216" s="81">
        <v>732.49599999999964</v>
      </c>
      <c r="AZ216" s="81">
        <v>152132.9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1684</v>
      </c>
      <c r="B217" s="80">
        <v>136</v>
      </c>
      <c r="C217" s="80">
        <v>19</v>
      </c>
      <c r="D217" s="80">
        <v>8</v>
      </c>
      <c r="E217" s="80">
        <v>2022</v>
      </c>
      <c r="F217" s="80" t="s">
        <v>568</v>
      </c>
      <c r="G217" s="174" t="s">
        <v>1685</v>
      </c>
      <c r="H217" s="80" t="s">
        <v>1686</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127</v>
      </c>
      <c r="AR217" s="81">
        <v>123</v>
      </c>
      <c r="AS217" s="81">
        <v>0</v>
      </c>
      <c r="AT217" s="81">
        <v>0</v>
      </c>
      <c r="AU217" s="81">
        <v>0</v>
      </c>
      <c r="AV217" s="81">
        <v>0</v>
      </c>
      <c r="AW217" s="81"/>
      <c r="AX217" s="82"/>
      <c r="AY217" s="81">
        <v>783.49599999999964</v>
      </c>
      <c r="AZ217" s="81">
        <v>152330.89999999997</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2083</v>
      </c>
      <c r="B218" s="80">
        <v>375</v>
      </c>
      <c r="C218" s="80">
        <v>1</v>
      </c>
      <c r="D218" s="80">
        <v>23</v>
      </c>
      <c r="E218" s="80">
        <v>1990</v>
      </c>
      <c r="F218" s="80" t="s">
        <v>562</v>
      </c>
      <c r="G218" s="80" t="s">
        <v>1641</v>
      </c>
      <c r="H218" s="80" t="s">
        <v>1642</v>
      </c>
      <c r="I218" s="177"/>
      <c r="J218" s="81">
        <v>18.865901888382481</v>
      </c>
      <c r="K218" s="81">
        <v>3.4166072269905357</v>
      </c>
      <c r="L218" s="81">
        <v>16.555593742566231</v>
      </c>
      <c r="M218" s="81">
        <v>5.311630859413409</v>
      </c>
      <c r="N218" s="81">
        <v>17.800486715203043</v>
      </c>
      <c r="O218" s="81">
        <v>6.3139464292242105</v>
      </c>
      <c r="P218" s="81">
        <v>11.214479378561384</v>
      </c>
      <c r="Q218" s="81">
        <v>0.82129247332706445</v>
      </c>
      <c r="R218" s="81">
        <v>1.5242047147140541</v>
      </c>
      <c r="S218" s="81">
        <v>0.94405452607876739</v>
      </c>
      <c r="T218" s="82"/>
      <c r="U218" s="81">
        <v>400321</v>
      </c>
      <c r="V218" s="81">
        <v>1053</v>
      </c>
      <c r="W218" s="81">
        <v>218</v>
      </c>
      <c r="X218" s="81">
        <v>2208</v>
      </c>
      <c r="Y218" s="81">
        <v>3909</v>
      </c>
      <c r="Z218" s="81">
        <v>2597</v>
      </c>
      <c r="AA218" s="81">
        <v>2723</v>
      </c>
      <c r="AB218" s="81">
        <v>13335</v>
      </c>
      <c r="AC218" s="81">
        <v>263995</v>
      </c>
      <c r="AD218" s="81">
        <v>0.94405452607876739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2084</v>
      </c>
      <c r="B219" s="80">
        <v>376</v>
      </c>
      <c r="C219" s="80">
        <v>2</v>
      </c>
      <c r="D219" s="80">
        <v>23</v>
      </c>
      <c r="E219" s="80">
        <v>2005</v>
      </c>
      <c r="F219" s="80" t="s">
        <v>565</v>
      </c>
      <c r="G219" s="80" t="s">
        <v>1641</v>
      </c>
      <c r="H219" s="80" t="s">
        <v>1642</v>
      </c>
      <c r="I219" s="177"/>
      <c r="J219" s="81">
        <v>4.8415390245432421</v>
      </c>
      <c r="K219" s="81">
        <v>2.5607031663300388</v>
      </c>
      <c r="L219" s="81">
        <v>12.796536198119624</v>
      </c>
      <c r="M219" s="81">
        <v>11.116480956715582</v>
      </c>
      <c r="N219" s="81">
        <v>26.83303959455402</v>
      </c>
      <c r="O219" s="81">
        <v>9.5679092164874913</v>
      </c>
      <c r="P219" s="81">
        <v>13.119783092461281</v>
      </c>
      <c r="Q219" s="81">
        <v>0.65966904799925263</v>
      </c>
      <c r="R219" s="81">
        <v>0.44186683202731331</v>
      </c>
      <c r="S219" s="81">
        <v>0.86310911356985331</v>
      </c>
      <c r="T219" s="82"/>
      <c r="U219" s="81">
        <v>120907</v>
      </c>
      <c r="V219" s="81">
        <v>863</v>
      </c>
      <c r="W219" s="81">
        <v>131</v>
      </c>
      <c r="X219" s="81">
        <v>1848</v>
      </c>
      <c r="Y219" s="81">
        <v>4094</v>
      </c>
      <c r="Z219" s="81">
        <v>4554</v>
      </c>
      <c r="AA219" s="81">
        <v>2609</v>
      </c>
      <c r="AB219" s="81">
        <v>11197</v>
      </c>
      <c r="AC219" s="81">
        <v>78135</v>
      </c>
      <c r="AD219" s="81">
        <v>0.86310911356985331</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2085</v>
      </c>
      <c r="B220" s="80">
        <v>377</v>
      </c>
      <c r="C220" s="80">
        <v>3</v>
      </c>
      <c r="D220" s="80">
        <v>23</v>
      </c>
      <c r="E220" s="80">
        <v>2006</v>
      </c>
      <c r="F220" s="80" t="s">
        <v>566</v>
      </c>
      <c r="G220" s="80" t="s">
        <v>1641</v>
      </c>
      <c r="H220" s="80" t="s">
        <v>1642</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2086</v>
      </c>
      <c r="B221" s="80">
        <v>378</v>
      </c>
      <c r="C221" s="80">
        <v>4</v>
      </c>
      <c r="D221" s="80">
        <v>23</v>
      </c>
      <c r="E221" s="80">
        <v>2007</v>
      </c>
      <c r="F221" s="80" t="s">
        <v>567</v>
      </c>
      <c r="G221" s="80" t="s">
        <v>1641</v>
      </c>
      <c r="H221" s="80" t="s">
        <v>1642</v>
      </c>
      <c r="I221" s="177"/>
      <c r="J221" s="81">
        <v>2.9632762002827771</v>
      </c>
      <c r="K221" s="81">
        <v>2.2609103719184507</v>
      </c>
      <c r="L221" s="81">
        <v>17.613125070134434</v>
      </c>
      <c r="M221" s="81">
        <v>10.603905550710209</v>
      </c>
      <c r="N221" s="81">
        <v>22.83035285759707</v>
      </c>
      <c r="O221" s="81">
        <v>8.9674175354901404</v>
      </c>
      <c r="P221" s="81">
        <v>12.837744545714889</v>
      </c>
      <c r="Q221" s="81">
        <v>0.66677010676225712</v>
      </c>
      <c r="R221" s="81">
        <v>0.44474257298305431</v>
      </c>
      <c r="S221" s="81">
        <v>0.6790391400000001</v>
      </c>
      <c r="T221" s="82"/>
      <c r="U221" s="81">
        <v>114996</v>
      </c>
      <c r="V221" s="81">
        <v>711</v>
      </c>
      <c r="W221" s="81">
        <v>209</v>
      </c>
      <c r="X221" s="81">
        <v>2295</v>
      </c>
      <c r="Y221" s="81">
        <v>4046</v>
      </c>
      <c r="Z221" s="81">
        <v>4437</v>
      </c>
      <c r="AA221" s="81">
        <v>2514</v>
      </c>
      <c r="AB221" s="81">
        <v>10719</v>
      </c>
      <c r="AC221" s="81">
        <v>80900</v>
      </c>
      <c r="AD221" s="81">
        <v>0.6790391400000001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2087</v>
      </c>
      <c r="B222" s="80">
        <v>379</v>
      </c>
      <c r="C222" s="80">
        <v>5</v>
      </c>
      <c r="D222" s="80">
        <v>23</v>
      </c>
      <c r="E222" s="80">
        <v>2008</v>
      </c>
      <c r="F222" s="80" t="s">
        <v>84</v>
      </c>
      <c r="G222" s="80" t="s">
        <v>1641</v>
      </c>
      <c r="H222" s="80" t="s">
        <v>1642</v>
      </c>
      <c r="I222" s="177"/>
      <c r="J222" s="81">
        <v>2.4906495908643027</v>
      </c>
      <c r="K222" s="81">
        <v>1.6298847988670857</v>
      </c>
      <c r="L222" s="81">
        <v>15.664425908306352</v>
      </c>
      <c r="M222" s="81">
        <v>11.176533445475604</v>
      </c>
      <c r="N222" s="81">
        <v>21.728913516254014</v>
      </c>
      <c r="O222" s="81">
        <v>8.5696280083773839</v>
      </c>
      <c r="P222" s="81">
        <v>12.787409262977119</v>
      </c>
      <c r="Q222" s="81">
        <v>0.64093583485561578</v>
      </c>
      <c r="R222" s="81">
        <v>0.40973339091920385</v>
      </c>
      <c r="S222" s="81">
        <v>0.92279540804439242</v>
      </c>
      <c r="T222" s="82"/>
      <c r="U222" s="81">
        <v>105988</v>
      </c>
      <c r="V222" s="81">
        <v>711</v>
      </c>
      <c r="W222" s="81">
        <v>209</v>
      </c>
      <c r="X222" s="81">
        <v>2295</v>
      </c>
      <c r="Y222" s="81">
        <v>4049</v>
      </c>
      <c r="Z222" s="81">
        <v>4389</v>
      </c>
      <c r="AA222" s="81">
        <v>2507</v>
      </c>
      <c r="AB222" s="81">
        <v>10473</v>
      </c>
      <c r="AC222" s="81">
        <v>77393</v>
      </c>
      <c r="AD222" s="81">
        <v>0.92279540804439242</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2088</v>
      </c>
      <c r="B223" s="80">
        <v>380</v>
      </c>
      <c r="C223" s="80">
        <v>6</v>
      </c>
      <c r="D223" s="80">
        <v>23</v>
      </c>
      <c r="E223" s="80">
        <v>2009</v>
      </c>
      <c r="F223" s="80" t="s">
        <v>85</v>
      </c>
      <c r="G223" s="80" t="s">
        <v>1641</v>
      </c>
      <c r="H223" s="80" t="s">
        <v>1642</v>
      </c>
      <c r="I223" s="177"/>
      <c r="J223" s="81">
        <v>1.9231673700777385</v>
      </c>
      <c r="K223" s="81">
        <v>1.2791915335257829</v>
      </c>
      <c r="L223" s="81">
        <v>22.753773628739047</v>
      </c>
      <c r="M223" s="81">
        <v>10.761022581836468</v>
      </c>
      <c r="N223" s="81">
        <v>21.89339028908816</v>
      </c>
      <c r="O223" s="81">
        <v>8.6939419552865083</v>
      </c>
      <c r="P223" s="81">
        <v>12.262151575839304</v>
      </c>
      <c r="Q223" s="81">
        <v>0.59481671476196529</v>
      </c>
      <c r="R223" s="81">
        <v>0.40033392029570974</v>
      </c>
      <c r="S223" s="81">
        <v>0.83697766174249977</v>
      </c>
      <c r="T223" s="82"/>
      <c r="U223" s="81">
        <v>77300</v>
      </c>
      <c r="V223" s="81">
        <v>580</v>
      </c>
      <c r="W223" s="81">
        <v>381</v>
      </c>
      <c r="X223" s="81">
        <v>2260</v>
      </c>
      <c r="Y223" s="81">
        <v>3995</v>
      </c>
      <c r="Z223" s="81">
        <v>4395</v>
      </c>
      <c r="AA223" s="81">
        <v>2468</v>
      </c>
      <c r="AB223" s="81">
        <v>10203</v>
      </c>
      <c r="AC223" s="81">
        <v>73771</v>
      </c>
      <c r="AD223" s="81">
        <v>0.83697766174249977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2089</v>
      </c>
      <c r="B224" s="80">
        <v>381</v>
      </c>
      <c r="C224" s="80">
        <v>7</v>
      </c>
      <c r="D224" s="80">
        <v>23</v>
      </c>
      <c r="E224" s="80">
        <v>2010</v>
      </c>
      <c r="F224" s="80" t="s">
        <v>86</v>
      </c>
      <c r="G224" s="80" t="s">
        <v>1641</v>
      </c>
      <c r="H224" s="80" t="s">
        <v>1642</v>
      </c>
      <c r="I224" s="177"/>
      <c r="J224" s="81">
        <v>2.0139031435568651</v>
      </c>
      <c r="K224" s="81">
        <v>1.4861161880911289</v>
      </c>
      <c r="L224" s="81">
        <v>21.004377531900271</v>
      </c>
      <c r="M224" s="81">
        <v>10.225683990192838</v>
      </c>
      <c r="N224" s="81">
        <v>22.259987771189031</v>
      </c>
      <c r="O224" s="81">
        <v>8.6281328821745689</v>
      </c>
      <c r="P224" s="81">
        <v>12.290866268599377</v>
      </c>
      <c r="Q224" s="81">
        <v>0.60993376764454232</v>
      </c>
      <c r="R224" s="81">
        <v>0.42193555002585692</v>
      </c>
      <c r="S224" s="81">
        <v>0.83512016321420723</v>
      </c>
      <c r="T224" s="82"/>
      <c r="U224" s="81">
        <v>79806</v>
      </c>
      <c r="V224" s="81">
        <v>580</v>
      </c>
      <c r="W224" s="81">
        <v>381</v>
      </c>
      <c r="X224" s="81">
        <v>2260</v>
      </c>
      <c r="Y224" s="81">
        <v>3981</v>
      </c>
      <c r="Z224" s="81">
        <v>4382</v>
      </c>
      <c r="AA224" s="81">
        <v>2412</v>
      </c>
      <c r="AB224" s="81">
        <v>10025</v>
      </c>
      <c r="AC224" s="81">
        <v>73682</v>
      </c>
      <c r="AD224" s="81">
        <v>0.83512016321420723</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2090</v>
      </c>
      <c r="B225" s="80">
        <v>382</v>
      </c>
      <c r="C225" s="80">
        <v>8</v>
      </c>
      <c r="D225" s="80">
        <v>23</v>
      </c>
      <c r="E225" s="80">
        <v>2011</v>
      </c>
      <c r="F225" s="80" t="s">
        <v>87</v>
      </c>
      <c r="G225" s="80" t="s">
        <v>1641</v>
      </c>
      <c r="H225" s="80" t="s">
        <v>1642</v>
      </c>
      <c r="I225" s="177"/>
      <c r="J225" s="81">
        <v>2.2602077841247876</v>
      </c>
      <c r="K225" s="81">
        <v>1.7280810496401351</v>
      </c>
      <c r="L225" s="81">
        <v>19.018032487975393</v>
      </c>
      <c r="M225" s="81">
        <v>12.045585609400264</v>
      </c>
      <c r="N225" s="81">
        <v>25.082400326557625</v>
      </c>
      <c r="O225" s="81">
        <v>8.408056922111756</v>
      </c>
      <c r="P225" s="81">
        <v>11.792174183125622</v>
      </c>
      <c r="Q225" s="81">
        <v>0.68304554740004819</v>
      </c>
      <c r="R225" s="81">
        <v>0.39813639304967424</v>
      </c>
      <c r="S225" s="81">
        <v>0.34120698685450068</v>
      </c>
      <c r="T225" s="82"/>
      <c r="U225" s="81">
        <v>84831</v>
      </c>
      <c r="V225" s="81">
        <v>580</v>
      </c>
      <c r="W225" s="81">
        <v>381</v>
      </c>
      <c r="X225" s="81">
        <v>2260</v>
      </c>
      <c r="Y225" s="81">
        <v>3939</v>
      </c>
      <c r="Z225" s="81">
        <v>4363</v>
      </c>
      <c r="AA225" s="81">
        <v>2383</v>
      </c>
      <c r="AB225" s="81">
        <v>9733</v>
      </c>
      <c r="AC225" s="81">
        <v>69411</v>
      </c>
      <c r="AD225" s="81">
        <v>0.34120698685450068</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2091</v>
      </c>
      <c r="B226" s="80">
        <v>383</v>
      </c>
      <c r="C226" s="80">
        <v>9</v>
      </c>
      <c r="D226" s="80">
        <v>23</v>
      </c>
      <c r="E226" s="80">
        <v>2012</v>
      </c>
      <c r="F226" s="80" t="s">
        <v>88</v>
      </c>
      <c r="G226" s="80" t="s">
        <v>1641</v>
      </c>
      <c r="H226" s="80" t="s">
        <v>1642</v>
      </c>
      <c r="I226" s="177"/>
      <c r="J226" s="81">
        <v>2.4394785667928036</v>
      </c>
      <c r="K226" s="81">
        <v>1.9005051365831167</v>
      </c>
      <c r="L226" s="81">
        <v>18.53221637645434</v>
      </c>
      <c r="M226" s="81">
        <v>13.06176807019509</v>
      </c>
      <c r="N226" s="81">
        <v>25.011489652375104</v>
      </c>
      <c r="O226" s="81">
        <v>8.3514521192438522</v>
      </c>
      <c r="P226" s="81">
        <v>11.734851921509794</v>
      </c>
      <c r="Q226" s="81">
        <v>0.72610077799703543</v>
      </c>
      <c r="R226" s="81">
        <v>0.41548257135009009</v>
      </c>
      <c r="S226" s="81">
        <v>0.47847370339999995</v>
      </c>
      <c r="T226" s="82"/>
      <c r="U226" s="81">
        <v>81060</v>
      </c>
      <c r="V226" s="81">
        <v>580</v>
      </c>
      <c r="W226" s="81">
        <v>381</v>
      </c>
      <c r="X226" s="81">
        <v>2260</v>
      </c>
      <c r="Y226" s="81">
        <v>3921</v>
      </c>
      <c r="Z226" s="81">
        <v>4368</v>
      </c>
      <c r="AA226" s="81">
        <v>2358</v>
      </c>
      <c r="AB226" s="81">
        <v>9523</v>
      </c>
      <c r="AC226" s="81">
        <v>70559</v>
      </c>
      <c r="AD226" s="81">
        <v>0.47847370339999995</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2092</v>
      </c>
      <c r="B227" s="80">
        <v>384</v>
      </c>
      <c r="C227" s="80">
        <v>10</v>
      </c>
      <c r="D227" s="80">
        <v>23</v>
      </c>
      <c r="E227" s="80">
        <v>2013</v>
      </c>
      <c r="F227" s="80" t="s">
        <v>89</v>
      </c>
      <c r="G227" s="80" t="s">
        <v>1641</v>
      </c>
      <c r="H227" s="80" t="s">
        <v>1642</v>
      </c>
      <c r="I227" s="177"/>
      <c r="J227" s="81">
        <v>2.5153160018890999</v>
      </c>
      <c r="K227" s="81">
        <v>1.7563499133983937</v>
      </c>
      <c r="L227" s="81">
        <v>15.995182050887141</v>
      </c>
      <c r="M227" s="81">
        <v>12.174554718537989</v>
      </c>
      <c r="N227" s="81">
        <v>24.549968676297098</v>
      </c>
      <c r="O227" s="81">
        <v>7.9798699037637064</v>
      </c>
      <c r="P227" s="81">
        <v>11.624211306985087</v>
      </c>
      <c r="Q227" s="81">
        <v>0.72830877016428464</v>
      </c>
      <c r="R227" s="81">
        <v>0.42934320447470581</v>
      </c>
      <c r="S227" s="81">
        <v>1.2326215922999999</v>
      </c>
      <c r="T227" s="82"/>
      <c r="U227" s="81">
        <v>83722</v>
      </c>
      <c r="V227" s="81">
        <v>580</v>
      </c>
      <c r="W227" s="81">
        <v>381</v>
      </c>
      <c r="X227" s="81">
        <v>2260</v>
      </c>
      <c r="Y227" s="81">
        <v>3919</v>
      </c>
      <c r="Z227" s="81">
        <v>4360</v>
      </c>
      <c r="AA227" s="81">
        <v>2327</v>
      </c>
      <c r="AB227" s="81">
        <v>9415</v>
      </c>
      <c r="AC227" s="81">
        <v>71173</v>
      </c>
      <c r="AD227" s="81">
        <v>1.2326215922999999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2093</v>
      </c>
      <c r="B228" s="80">
        <v>385</v>
      </c>
      <c r="C228" s="80">
        <v>11</v>
      </c>
      <c r="D228" s="80">
        <v>23</v>
      </c>
      <c r="E228" s="80">
        <v>2014</v>
      </c>
      <c r="F228" s="80" t="s">
        <v>90</v>
      </c>
      <c r="G228" s="80" t="s">
        <v>1641</v>
      </c>
      <c r="H228" s="80" t="s">
        <v>1642</v>
      </c>
      <c r="I228" s="177"/>
      <c r="J228" s="81">
        <v>1.9720106437300839</v>
      </c>
      <c r="K228" s="81">
        <v>1.6331289508949411</v>
      </c>
      <c r="L228" s="81">
        <v>11.846982059961999</v>
      </c>
      <c r="M228" s="81">
        <v>12.837224373933488</v>
      </c>
      <c r="N228" s="81">
        <v>23.387051750518999</v>
      </c>
      <c r="O228" s="81">
        <v>7.4724376496421705</v>
      </c>
      <c r="P228" s="81">
        <v>11.503901396502958</v>
      </c>
      <c r="Q228" s="81">
        <v>0.68096662663487895</v>
      </c>
      <c r="R228" s="81">
        <v>0.40978258887693958</v>
      </c>
      <c r="S228" s="81">
        <v>0.9482084692499998</v>
      </c>
      <c r="T228" s="82"/>
      <c r="U228" s="81">
        <v>77359</v>
      </c>
      <c r="V228" s="81">
        <v>490</v>
      </c>
      <c r="W228" s="81">
        <v>233</v>
      </c>
      <c r="X228" s="81">
        <v>2330</v>
      </c>
      <c r="Y228" s="81">
        <v>3890</v>
      </c>
      <c r="Z228" s="81">
        <v>4300</v>
      </c>
      <c r="AA228" s="81">
        <v>2291</v>
      </c>
      <c r="AB228" s="81">
        <v>9175</v>
      </c>
      <c r="AC228" s="81">
        <v>68144</v>
      </c>
      <c r="AD228" s="81">
        <v>0.9482084692499998</v>
      </c>
      <c r="AE228" s="82"/>
      <c r="AF228" s="81">
        <v>1084566.4123693681</v>
      </c>
      <c r="AG228" s="81">
        <v>1325270.1706016334</v>
      </c>
      <c r="AH228" s="81">
        <v>2106996.3566793199</v>
      </c>
      <c r="AI228" s="81">
        <v>15003636.045248529</v>
      </c>
      <c r="AJ228" s="81">
        <v>22054148.796806771</v>
      </c>
      <c r="AK228" s="81">
        <v>0</v>
      </c>
      <c r="AL228" s="81">
        <v>0</v>
      </c>
      <c r="AM228" s="81">
        <v>1259590.3960026731</v>
      </c>
      <c r="AN228" s="81">
        <v>0</v>
      </c>
      <c r="AO228" s="81">
        <v>0</v>
      </c>
      <c r="AP228" s="82"/>
      <c r="AQ228" s="81">
        <v>15</v>
      </c>
      <c r="AR228" s="81">
        <v>0</v>
      </c>
      <c r="AS228" s="81">
        <v>3</v>
      </c>
      <c r="AT228" s="81">
        <v>0</v>
      </c>
      <c r="AU228" s="81">
        <v>0</v>
      </c>
      <c r="AV228" s="81">
        <v>0</v>
      </c>
      <c r="AW228" s="81" t="s">
        <v>564</v>
      </c>
      <c r="AX228" s="82"/>
      <c r="AY228" s="81">
        <v>71.5</v>
      </c>
      <c r="AZ228" s="81">
        <v>0</v>
      </c>
      <c r="BA228" s="81">
        <v>21850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2094</v>
      </c>
      <c r="B229" s="80">
        <v>386</v>
      </c>
      <c r="C229" s="80">
        <v>12</v>
      </c>
      <c r="D229" s="80">
        <v>23</v>
      </c>
      <c r="E229" s="80">
        <v>2015</v>
      </c>
      <c r="F229" s="80" t="s">
        <v>91</v>
      </c>
      <c r="G229" s="80" t="s">
        <v>1641</v>
      </c>
      <c r="H229" s="80" t="s">
        <v>1642</v>
      </c>
      <c r="I229" s="177"/>
      <c r="J229" s="81">
        <v>1.8429978965260529</v>
      </c>
      <c r="K229" s="81">
        <v>1.5734940332629559</v>
      </c>
      <c r="L229" s="81">
        <v>10.47135615625821</v>
      </c>
      <c r="M229" s="81">
        <v>11.11246190731862</v>
      </c>
      <c r="N229" s="81">
        <v>21.44725918535714</v>
      </c>
      <c r="O229" s="81">
        <v>7.313348698774365</v>
      </c>
      <c r="P229" s="81">
        <v>11.281789248737468</v>
      </c>
      <c r="Q229" s="81">
        <v>0.64919472300019732</v>
      </c>
      <c r="R229" s="81">
        <v>0.37879125153090404</v>
      </c>
      <c r="S229" s="81">
        <v>1.038176941125468</v>
      </c>
      <c r="T229" s="82"/>
      <c r="U229" s="81">
        <v>72189</v>
      </c>
      <c r="V229" s="81">
        <v>490</v>
      </c>
      <c r="W229" s="81">
        <v>233</v>
      </c>
      <c r="X229" s="81">
        <v>2330</v>
      </c>
      <c r="Y229" s="81">
        <v>3851</v>
      </c>
      <c r="Z229" s="81">
        <v>4249</v>
      </c>
      <c r="AA229" s="81">
        <v>2245</v>
      </c>
      <c r="AB229" s="81">
        <v>8935</v>
      </c>
      <c r="AC229" s="81">
        <v>64888</v>
      </c>
      <c r="AD229" s="81">
        <v>1.038176941125468</v>
      </c>
      <c r="AE229" s="82"/>
      <c r="AF229" s="81">
        <v>1009438.7254530811</v>
      </c>
      <c r="AG229" s="81">
        <v>1227075.3086902134</v>
      </c>
      <c r="AH229" s="81">
        <v>1575654.2876471116</v>
      </c>
      <c r="AI229" s="81">
        <v>14227719.656387806</v>
      </c>
      <c r="AJ229" s="81">
        <v>19582660.830677491</v>
      </c>
      <c r="AK229" s="81">
        <v>0</v>
      </c>
      <c r="AL229" s="81">
        <v>0</v>
      </c>
      <c r="AM229" s="81">
        <v>1224504.2690846843</v>
      </c>
      <c r="AN229" s="81">
        <v>0</v>
      </c>
      <c r="AO229" s="81">
        <v>0</v>
      </c>
      <c r="AP229" s="82"/>
      <c r="AQ229" s="81">
        <v>16</v>
      </c>
      <c r="AR229" s="81">
        <v>1</v>
      </c>
      <c r="AS229" s="81">
        <v>3</v>
      </c>
      <c r="AT229" s="81">
        <v>0</v>
      </c>
      <c r="AU229" s="81">
        <v>0</v>
      </c>
      <c r="AV229" s="81">
        <v>0</v>
      </c>
      <c r="AW229" s="81" t="s">
        <v>564</v>
      </c>
      <c r="AX229" s="82"/>
      <c r="AY229" s="81">
        <v>79.199999999999989</v>
      </c>
      <c r="AZ229" s="81">
        <v>13.1</v>
      </c>
      <c r="BA229" s="81">
        <v>21850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2095</v>
      </c>
      <c r="B230" s="80">
        <v>387</v>
      </c>
      <c r="C230" s="80">
        <v>13</v>
      </c>
      <c r="D230" s="80">
        <v>23</v>
      </c>
      <c r="E230" s="80">
        <v>2016</v>
      </c>
      <c r="F230" s="80" t="s">
        <v>92</v>
      </c>
      <c r="G230" s="80" t="s">
        <v>1641</v>
      </c>
      <c r="H230" s="80" t="s">
        <v>1642</v>
      </c>
      <c r="I230" s="177"/>
      <c r="J230" s="81">
        <v>1.5868494837124696</v>
      </c>
      <c r="K230" s="81">
        <v>1.4483269455211649</v>
      </c>
      <c r="L230" s="81">
        <v>13.011328015845953</v>
      </c>
      <c r="M230" s="81">
        <v>10.456353254842664</v>
      </c>
      <c r="N230" s="81">
        <v>23.04029706045683</v>
      </c>
      <c r="O230" s="81">
        <v>7.1650292285116182</v>
      </c>
      <c r="P230" s="81">
        <v>11.039016234185953</v>
      </c>
      <c r="Q230" s="81">
        <v>0.6161938109747942</v>
      </c>
      <c r="R230" s="81">
        <v>0.35219173226357958</v>
      </c>
      <c r="S230" s="81">
        <v>0.95642875848820508</v>
      </c>
      <c r="T230" s="82"/>
      <c r="U230" s="81">
        <v>71147</v>
      </c>
      <c r="V230" s="81">
        <v>490</v>
      </c>
      <c r="W230" s="81">
        <v>233</v>
      </c>
      <c r="X230" s="81">
        <v>2330</v>
      </c>
      <c r="Y230" s="81">
        <v>3814</v>
      </c>
      <c r="Z230" s="81">
        <v>4214</v>
      </c>
      <c r="AA230" s="81">
        <v>2272</v>
      </c>
      <c r="AB230" s="81">
        <v>8724</v>
      </c>
      <c r="AC230" s="81">
        <v>60150.881078329992</v>
      </c>
      <c r="AD230" s="81">
        <v>0.95642875848820508</v>
      </c>
      <c r="AE230" s="82"/>
      <c r="AF230" s="81">
        <v>870035.79345608596</v>
      </c>
      <c r="AG230" s="81">
        <v>1150115.7129075781</v>
      </c>
      <c r="AH230" s="81">
        <v>1443540.664535532</v>
      </c>
      <c r="AI230" s="81">
        <v>14526610.89469911</v>
      </c>
      <c r="AJ230" s="81">
        <v>21067957.481227931</v>
      </c>
      <c r="AK230" s="81">
        <v>0</v>
      </c>
      <c r="AL230" s="81">
        <v>0</v>
      </c>
      <c r="AM230" s="81">
        <v>1196516.4584548511</v>
      </c>
      <c r="AN230" s="81">
        <v>0</v>
      </c>
      <c r="AO230" s="81">
        <v>0</v>
      </c>
      <c r="AP230" s="82"/>
      <c r="AQ230" s="81">
        <v>16</v>
      </c>
      <c r="AR230" s="81">
        <v>1</v>
      </c>
      <c r="AS230" s="81">
        <v>3</v>
      </c>
      <c r="AT230" s="81">
        <v>0</v>
      </c>
      <c r="AU230" s="81">
        <v>0</v>
      </c>
      <c r="AV230" s="81">
        <v>0</v>
      </c>
      <c r="AW230" s="81" t="s">
        <v>564</v>
      </c>
      <c r="AX230" s="82"/>
      <c r="AY230" s="81">
        <v>79.199999999999989</v>
      </c>
      <c r="AZ230" s="81">
        <v>13.1</v>
      </c>
      <c r="BA230" s="81">
        <v>21850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2096</v>
      </c>
      <c r="B231" s="80">
        <v>388</v>
      </c>
      <c r="C231" s="80">
        <v>14</v>
      </c>
      <c r="D231" s="80">
        <v>23</v>
      </c>
      <c r="E231" s="80">
        <v>2017</v>
      </c>
      <c r="F231" s="80" t="s">
        <v>71</v>
      </c>
      <c r="G231" s="80" t="s">
        <v>1641</v>
      </c>
      <c r="H231" s="80" t="s">
        <v>1642</v>
      </c>
      <c r="I231" s="177"/>
      <c r="J231" s="81">
        <v>1.4129078237771531</v>
      </c>
      <c r="K231" s="81">
        <v>1.5849287578523452</v>
      </c>
      <c r="L231" s="81">
        <v>12.699215148695037</v>
      </c>
      <c r="M231" s="81">
        <v>9.3239907442793157</v>
      </c>
      <c r="N231" s="81">
        <v>20.695106023490453</v>
      </c>
      <c r="O231" s="81">
        <v>7.0397502889718657</v>
      </c>
      <c r="P231" s="81">
        <v>10.708379050290478</v>
      </c>
      <c r="Q231" s="81">
        <v>0.57802847597830076</v>
      </c>
      <c r="R231" s="81">
        <v>0.34614393160980733</v>
      </c>
      <c r="S231" s="81">
        <v>1.1360467622399999</v>
      </c>
      <c r="T231" s="82"/>
      <c r="U231" s="81">
        <v>64650</v>
      </c>
      <c r="V231" s="81">
        <v>490</v>
      </c>
      <c r="W231" s="81">
        <v>233</v>
      </c>
      <c r="X231" s="81">
        <v>2330</v>
      </c>
      <c r="Y231" s="81">
        <v>3785</v>
      </c>
      <c r="Z231" s="81">
        <v>4209</v>
      </c>
      <c r="AA231" s="81">
        <v>2218</v>
      </c>
      <c r="AB231" s="81">
        <v>8463</v>
      </c>
      <c r="AC231" s="81">
        <v>60290.999999999993</v>
      </c>
      <c r="AD231" s="81">
        <v>1.1360467622399999</v>
      </c>
      <c r="AE231" s="82"/>
      <c r="AF231" s="81">
        <v>823096.09034347336</v>
      </c>
      <c r="AG231" s="81">
        <v>1232606.5033916971</v>
      </c>
      <c r="AH231" s="81">
        <v>1951810.511017327</v>
      </c>
      <c r="AI231" s="81">
        <v>13516856.028596651</v>
      </c>
      <c r="AJ231" s="81">
        <v>19874128.988610629</v>
      </c>
      <c r="AK231" s="81">
        <v>0</v>
      </c>
      <c r="AL231" s="81">
        <v>0</v>
      </c>
      <c r="AM231" s="81">
        <v>1162535.923850656</v>
      </c>
      <c r="AN231" s="81">
        <v>0</v>
      </c>
      <c r="AO231" s="81">
        <v>0</v>
      </c>
      <c r="AP231" s="82"/>
      <c r="AQ231" s="81">
        <v>16</v>
      </c>
      <c r="AR231" s="81">
        <v>1</v>
      </c>
      <c r="AS231" s="81">
        <v>14</v>
      </c>
      <c r="AT231" s="81">
        <v>0</v>
      </c>
      <c r="AU231" s="81">
        <v>0</v>
      </c>
      <c r="AV231" s="81">
        <v>0</v>
      </c>
      <c r="AW231" s="81" t="s">
        <v>564</v>
      </c>
      <c r="AX231" s="82"/>
      <c r="AY231" s="81">
        <v>79.199999999999989</v>
      </c>
      <c r="AZ231" s="81">
        <v>13.1</v>
      </c>
      <c r="BA231" s="81">
        <v>22063.9</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2097</v>
      </c>
      <c r="B232" s="80">
        <v>389</v>
      </c>
      <c r="C232" s="80">
        <v>15</v>
      </c>
      <c r="D232" s="80">
        <v>23</v>
      </c>
      <c r="E232" s="80">
        <v>2018</v>
      </c>
      <c r="F232" s="80" t="s">
        <v>93</v>
      </c>
      <c r="G232" s="80" t="s">
        <v>1641</v>
      </c>
      <c r="H232" s="80" t="s">
        <v>1642</v>
      </c>
      <c r="I232" s="177"/>
      <c r="J232" s="81">
        <v>1.5809296691657486</v>
      </c>
      <c r="K232" s="81">
        <v>1.4790071431227061</v>
      </c>
      <c r="L232" s="81">
        <v>11.719353175014797</v>
      </c>
      <c r="M232" s="81">
        <v>10.108035593172763</v>
      </c>
      <c r="N232" s="81">
        <v>19.841887328521153</v>
      </c>
      <c r="O232" s="81">
        <v>6.7876867305542108</v>
      </c>
      <c r="P232" s="81">
        <v>10.405810011611766</v>
      </c>
      <c r="Q232" s="81">
        <v>0.52148705731682998</v>
      </c>
      <c r="R232" s="81">
        <v>0.26451275828742177</v>
      </c>
      <c r="S232" s="81">
        <v>1.0793261796737894</v>
      </c>
      <c r="T232" s="82"/>
      <c r="U232" s="81">
        <v>67207</v>
      </c>
      <c r="V232" s="81">
        <v>490</v>
      </c>
      <c r="W232" s="81">
        <v>233</v>
      </c>
      <c r="X232" s="81">
        <v>2330</v>
      </c>
      <c r="Y232" s="81">
        <v>3749</v>
      </c>
      <c r="Z232" s="81">
        <v>4136</v>
      </c>
      <c r="AA232" s="81">
        <v>2177</v>
      </c>
      <c r="AB232" s="81">
        <v>8228</v>
      </c>
      <c r="AC232" s="81">
        <v>45892</v>
      </c>
      <c r="AD232" s="81">
        <v>1.079326179673789</v>
      </c>
      <c r="AE232" s="82"/>
      <c r="AF232" s="81">
        <v>915154.96962679562</v>
      </c>
      <c r="AG232" s="81">
        <v>1130020.298866231</v>
      </c>
      <c r="AH232" s="81">
        <v>1857519.279381712</v>
      </c>
      <c r="AI232" s="81">
        <v>14302230.607479939</v>
      </c>
      <c r="AJ232" s="81">
        <v>18649860.660951771</v>
      </c>
      <c r="AK232" s="81">
        <v>0</v>
      </c>
      <c r="AL232" s="81">
        <v>0</v>
      </c>
      <c r="AM232" s="81">
        <v>1132593.3389354469</v>
      </c>
      <c r="AN232" s="81">
        <v>0</v>
      </c>
      <c r="AO232" s="81">
        <v>0</v>
      </c>
      <c r="AP232" s="82"/>
      <c r="AQ232" s="81">
        <v>16</v>
      </c>
      <c r="AR232" s="81">
        <v>1</v>
      </c>
      <c r="AS232" s="81">
        <v>22</v>
      </c>
      <c r="AT232" s="81">
        <v>0</v>
      </c>
      <c r="AU232" s="81">
        <v>0</v>
      </c>
      <c r="AV232" s="81">
        <v>0</v>
      </c>
      <c r="AW232" s="81" t="s">
        <v>564</v>
      </c>
      <c r="AX232" s="82"/>
      <c r="AY232" s="81">
        <v>78.900000000000006</v>
      </c>
      <c r="AZ232" s="81">
        <v>13</v>
      </c>
      <c r="BA232" s="81">
        <v>22221</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2098</v>
      </c>
      <c r="B233" s="80">
        <v>390</v>
      </c>
      <c r="C233" s="80">
        <v>16</v>
      </c>
      <c r="D233" s="80">
        <v>23</v>
      </c>
      <c r="E233" s="80">
        <v>2019</v>
      </c>
      <c r="F233" s="80" t="s">
        <v>73</v>
      </c>
      <c r="G233" s="80" t="s">
        <v>1641</v>
      </c>
      <c r="H233" s="80" t="s">
        <v>1642</v>
      </c>
      <c r="I233" s="177"/>
      <c r="J233" s="81">
        <v>1.0406727872264225</v>
      </c>
      <c r="K233" s="81">
        <v>1.3124474831828945</v>
      </c>
      <c r="L233" s="81">
        <v>11.841761878771861</v>
      </c>
      <c r="M233" s="81">
        <v>9.3604025613619726</v>
      </c>
      <c r="N233" s="81">
        <v>19.424392317642749</v>
      </c>
      <c r="O233" s="81">
        <v>6.5456093939501958</v>
      </c>
      <c r="P233" s="81">
        <v>9.954526785072451</v>
      </c>
      <c r="Q233" s="81">
        <v>0.4948427863748282</v>
      </c>
      <c r="R233" s="81">
        <v>0.27849921336484568</v>
      </c>
      <c r="S233" s="81">
        <v>0.89964503072000013</v>
      </c>
      <c r="T233" s="82"/>
      <c r="U233" s="81">
        <v>44442</v>
      </c>
      <c r="V233" s="81">
        <v>490</v>
      </c>
      <c r="W233" s="81">
        <v>233</v>
      </c>
      <c r="X233" s="81">
        <v>2330</v>
      </c>
      <c r="Y233" s="81">
        <v>3736</v>
      </c>
      <c r="Z233" s="81">
        <v>4098</v>
      </c>
      <c r="AA233" s="81">
        <v>2067</v>
      </c>
      <c r="AB233" s="81">
        <v>8019</v>
      </c>
      <c r="AC233" s="81">
        <v>49110</v>
      </c>
      <c r="AD233" s="81">
        <v>0.89964503072000013</v>
      </c>
      <c r="AE233" s="82"/>
      <c r="AF233" s="81">
        <v>586853.02698577405</v>
      </c>
      <c r="AG233" s="81">
        <v>989824.80255735107</v>
      </c>
      <c r="AH233" s="81">
        <v>1972120.933009797</v>
      </c>
      <c r="AI233" s="81">
        <v>13663896.35759569</v>
      </c>
      <c r="AJ233" s="81">
        <v>18084134.288374264</v>
      </c>
      <c r="AK233" s="81">
        <v>0</v>
      </c>
      <c r="AL233" s="81">
        <v>0</v>
      </c>
      <c r="AM233" s="81">
        <v>1092127.4330003203</v>
      </c>
      <c r="AN233" s="81">
        <v>0</v>
      </c>
      <c r="AO233" s="81">
        <v>0</v>
      </c>
      <c r="AP233" s="82"/>
      <c r="AQ233" s="81">
        <v>18</v>
      </c>
      <c r="AR233" s="81">
        <v>4</v>
      </c>
      <c r="AS233" s="81">
        <v>48</v>
      </c>
      <c r="AT233" s="81">
        <v>0</v>
      </c>
      <c r="AU233" s="81">
        <v>0</v>
      </c>
      <c r="AV233" s="81">
        <v>0</v>
      </c>
      <c r="AW233" s="81" t="s">
        <v>564</v>
      </c>
      <c r="AX233" s="82"/>
      <c r="AY233" s="81">
        <v>97.5</v>
      </c>
      <c r="AZ233" s="81">
        <v>157.4</v>
      </c>
      <c r="BA233" s="81">
        <v>22735</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2099</v>
      </c>
      <c r="B234" s="80">
        <v>391</v>
      </c>
      <c r="C234" s="80">
        <v>17</v>
      </c>
      <c r="D234" s="80">
        <v>23</v>
      </c>
      <c r="E234" s="80">
        <v>2020</v>
      </c>
      <c r="F234" s="80" t="s">
        <v>218</v>
      </c>
      <c r="G234" s="80" t="s">
        <v>1641</v>
      </c>
      <c r="H234" s="80" t="s">
        <v>1642</v>
      </c>
      <c r="I234" s="177"/>
      <c r="J234" s="81">
        <v>2.245072584973931</v>
      </c>
      <c r="K234" s="81">
        <v>1.3197837028622208</v>
      </c>
      <c r="L234" s="81">
        <v>12.46596342459751</v>
      </c>
      <c r="M234" s="81">
        <v>6.6179136076520431</v>
      </c>
      <c r="N234" s="81">
        <v>16.673850949836957</v>
      </c>
      <c r="O234" s="81">
        <v>5.6369196711047982</v>
      </c>
      <c r="P234" s="81">
        <v>9.3438913454589443</v>
      </c>
      <c r="Q234" s="81">
        <v>0.45914621298346625</v>
      </c>
      <c r="R234" s="81">
        <v>0.25677266705387219</v>
      </c>
      <c r="S234" s="81">
        <v>1.221670624867778</v>
      </c>
      <c r="T234" s="82"/>
      <c r="U234" s="81">
        <v>113051</v>
      </c>
      <c r="V234" s="81">
        <v>440</v>
      </c>
      <c r="W234" s="81">
        <v>265</v>
      </c>
      <c r="X234" s="81">
        <v>1788</v>
      </c>
      <c r="Y234" s="81">
        <v>3665</v>
      </c>
      <c r="Z234" s="81">
        <v>4028</v>
      </c>
      <c r="AA234" s="81">
        <v>2108</v>
      </c>
      <c r="AB234" s="81">
        <v>7787</v>
      </c>
      <c r="AC234" s="81">
        <v>45514.999999999993</v>
      </c>
      <c r="AD234" s="81">
        <v>1.221670624867778</v>
      </c>
      <c r="AE234" s="82"/>
      <c r="AF234" s="81">
        <v>1322887.3648294159</v>
      </c>
      <c r="AG234" s="81">
        <v>1016775.8259302339</v>
      </c>
      <c r="AH234" s="81">
        <v>2173693.2610340705</v>
      </c>
      <c r="AI234" s="81">
        <v>10104428.052702438</v>
      </c>
      <c r="AJ234" s="81">
        <v>16213734.53744529</v>
      </c>
      <c r="AK234" s="81"/>
      <c r="AL234" s="81"/>
      <c r="AM234" s="81">
        <v>1016290.0153744551</v>
      </c>
      <c r="AN234" s="81"/>
      <c r="AO234" s="81"/>
      <c r="AP234" s="82"/>
      <c r="AQ234" s="81">
        <v>18</v>
      </c>
      <c r="AR234" s="81">
        <v>5</v>
      </c>
      <c r="AS234" s="81">
        <v>52</v>
      </c>
      <c r="AT234" s="81">
        <v>0</v>
      </c>
      <c r="AU234" s="81">
        <v>0</v>
      </c>
      <c r="AV234" s="81">
        <v>0</v>
      </c>
      <c r="AW234" s="81">
        <v>52</v>
      </c>
      <c r="AX234" s="82"/>
      <c r="AY234" s="81">
        <v>97.5</v>
      </c>
      <c r="AZ234" s="81">
        <v>195.9</v>
      </c>
      <c r="BA234" s="81">
        <v>22841.599999999999</v>
      </c>
      <c r="BB234" s="81">
        <v>0</v>
      </c>
      <c r="BC234" s="81">
        <v>0</v>
      </c>
      <c r="BD234" s="81">
        <v>0</v>
      </c>
      <c r="BE234" s="81">
        <v>22841.599999999999</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1643</v>
      </c>
      <c r="B235" s="80">
        <v>391</v>
      </c>
      <c r="C235" s="80">
        <v>18</v>
      </c>
      <c r="D235" s="80">
        <v>23</v>
      </c>
      <c r="E235" s="80">
        <v>2021</v>
      </c>
      <c r="F235" s="80" t="s">
        <v>75</v>
      </c>
      <c r="G235" s="174" t="s">
        <v>1641</v>
      </c>
      <c r="H235" s="80" t="s">
        <v>1642</v>
      </c>
      <c r="I235" s="177"/>
      <c r="J235" s="81">
        <v>2.6467488490374822</v>
      </c>
      <c r="K235" s="81">
        <v>1.5643165086451016</v>
      </c>
      <c r="L235" s="81">
        <v>9.943498229746174</v>
      </c>
      <c r="M235" s="81">
        <v>7.4885023533878128</v>
      </c>
      <c r="N235" s="81">
        <v>16.048782229446307</v>
      </c>
      <c r="O235" s="81">
        <v>5.3887875768674549</v>
      </c>
      <c r="P235" s="81">
        <v>9.4314807169447779</v>
      </c>
      <c r="Q235" s="81">
        <v>0.44979831640732143</v>
      </c>
      <c r="R235" s="81">
        <v>0.24071978599467977</v>
      </c>
      <c r="S235" s="81">
        <v>1.0090614705344061</v>
      </c>
      <c r="T235" s="82"/>
      <c r="U235" s="81">
        <v>123018</v>
      </c>
      <c r="V235" s="81">
        <v>440</v>
      </c>
      <c r="W235" s="81">
        <v>265</v>
      </c>
      <c r="X235" s="81">
        <v>1788</v>
      </c>
      <c r="Y235" s="81">
        <v>3609</v>
      </c>
      <c r="Z235" s="81">
        <v>3965</v>
      </c>
      <c r="AA235" s="81">
        <v>2075</v>
      </c>
      <c r="AB235" s="81">
        <v>7538</v>
      </c>
      <c r="AC235" s="81">
        <v>41357.999999999993</v>
      </c>
      <c r="AD235" s="81">
        <v>1.0090614705344061</v>
      </c>
      <c r="AE235" s="82"/>
      <c r="AF235" s="81">
        <v>1560760.3261126573</v>
      </c>
      <c r="AG235" s="81">
        <v>1125793.9532217523</v>
      </c>
      <c r="AH235" s="81">
        <v>1668191.4734231036</v>
      </c>
      <c r="AI235" s="81">
        <v>11276466.817585111</v>
      </c>
      <c r="AJ235" s="81">
        <v>16836971.819350995</v>
      </c>
      <c r="AK235" s="81">
        <v>0</v>
      </c>
      <c r="AL235" s="81">
        <v>0</v>
      </c>
      <c r="AM235" s="81">
        <v>989467.18629521842</v>
      </c>
      <c r="AN235" s="81">
        <v>0</v>
      </c>
      <c r="AO235" s="81">
        <v>0</v>
      </c>
      <c r="AP235" s="82"/>
      <c r="AQ235" s="81">
        <v>18</v>
      </c>
      <c r="AR235" s="81">
        <v>6</v>
      </c>
      <c r="AS235" s="81">
        <v>63</v>
      </c>
      <c r="AT235" s="81">
        <v>0</v>
      </c>
      <c r="AU235" s="81">
        <v>0</v>
      </c>
      <c r="AV235" s="81">
        <v>0</v>
      </c>
      <c r="AW235" s="81"/>
      <c r="AX235" s="82"/>
      <c r="AY235" s="81">
        <v>94.5</v>
      </c>
      <c r="AZ235" s="81">
        <v>245.4</v>
      </c>
      <c r="BA235" s="81">
        <v>23053.4</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1644</v>
      </c>
      <c r="B236" s="80">
        <v>391</v>
      </c>
      <c r="C236" s="80">
        <v>19</v>
      </c>
      <c r="D236" s="80">
        <v>23</v>
      </c>
      <c r="E236" s="80">
        <v>2022</v>
      </c>
      <c r="F236" s="80" t="s">
        <v>568</v>
      </c>
      <c r="G236" s="174" t="s">
        <v>1641</v>
      </c>
      <c r="H236" s="80" t="s">
        <v>1642</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19</v>
      </c>
      <c r="AR236" s="81">
        <v>6</v>
      </c>
      <c r="AS236" s="81">
        <v>67</v>
      </c>
      <c r="AT236" s="81">
        <v>0</v>
      </c>
      <c r="AU236" s="81">
        <v>0</v>
      </c>
      <c r="AV236" s="81">
        <v>0</v>
      </c>
      <c r="AW236" s="81"/>
      <c r="AX236" s="82"/>
      <c r="AY236" s="81">
        <v>98.7</v>
      </c>
      <c r="AZ236" s="81">
        <v>245.4</v>
      </c>
      <c r="BA236" s="81">
        <v>23129.8</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2100</v>
      </c>
      <c r="B237" s="80">
        <v>171</v>
      </c>
      <c r="C237" s="80">
        <v>1</v>
      </c>
      <c r="D237" s="80">
        <v>11</v>
      </c>
      <c r="E237" s="80">
        <v>1990</v>
      </c>
      <c r="F237" s="80" t="s">
        <v>562</v>
      </c>
      <c r="G237" s="80" t="s">
        <v>1864</v>
      </c>
      <c r="H237" s="80" t="s">
        <v>1865</v>
      </c>
      <c r="I237" s="177"/>
      <c r="J237" s="81">
        <v>276.40120137164399</v>
      </c>
      <c r="K237" s="81">
        <v>3.6399389796083526</v>
      </c>
      <c r="L237" s="81">
        <v>39.071461656345136</v>
      </c>
      <c r="M237" s="81">
        <v>8.0637999606249942</v>
      </c>
      <c r="N237" s="81">
        <v>21.446643857510022</v>
      </c>
      <c r="O237" s="81">
        <v>10.879826827407909</v>
      </c>
      <c r="P237" s="81">
        <v>13.096600963578846</v>
      </c>
      <c r="Q237" s="81">
        <v>0.81919843927433689</v>
      </c>
      <c r="R237" s="81">
        <v>0</v>
      </c>
      <c r="S237" s="81">
        <v>0.66708329012781986</v>
      </c>
      <c r="T237" s="82"/>
      <c r="U237" s="81">
        <v>7760365</v>
      </c>
      <c r="V237" s="81">
        <v>666</v>
      </c>
      <c r="W237" s="81">
        <v>457</v>
      </c>
      <c r="X237" s="81">
        <v>2704</v>
      </c>
      <c r="Y237" s="81">
        <v>4588</v>
      </c>
      <c r="Z237" s="81">
        <v>4475</v>
      </c>
      <c r="AA237" s="81">
        <v>3180</v>
      </c>
      <c r="AB237" s="81">
        <v>13301</v>
      </c>
      <c r="AC237" s="81">
        <v>0</v>
      </c>
      <c r="AD237" s="81">
        <v>0.66708329012781986</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2101</v>
      </c>
      <c r="B238" s="80">
        <v>172</v>
      </c>
      <c r="C238" s="80">
        <v>2</v>
      </c>
      <c r="D238" s="80">
        <v>11</v>
      </c>
      <c r="E238" s="80">
        <v>2005</v>
      </c>
      <c r="F238" s="80" t="s">
        <v>565</v>
      </c>
      <c r="G238" s="80" t="s">
        <v>1864</v>
      </c>
      <c r="H238" s="80" t="s">
        <v>1865</v>
      </c>
      <c r="I238" s="177"/>
      <c r="J238" s="81">
        <v>151.55580414241854</v>
      </c>
      <c r="K238" s="81">
        <v>1.4981797464648687</v>
      </c>
      <c r="L238" s="81">
        <v>27.365217659479356</v>
      </c>
      <c r="M238" s="81">
        <v>12.438644455206525</v>
      </c>
      <c r="N238" s="81">
        <v>22.204416236452008</v>
      </c>
      <c r="O238" s="81">
        <v>12.587032085194679</v>
      </c>
      <c r="P238" s="81">
        <v>12.561601443069483</v>
      </c>
      <c r="Q238" s="81">
        <v>0.62909226529749218</v>
      </c>
      <c r="R238" s="81">
        <v>0</v>
      </c>
      <c r="S238" s="81">
        <v>0.63918384635286773</v>
      </c>
      <c r="T238" s="82"/>
      <c r="U238" s="81">
        <v>4680858</v>
      </c>
      <c r="V238" s="81">
        <v>457</v>
      </c>
      <c r="W238" s="81">
        <v>243</v>
      </c>
      <c r="X238" s="81">
        <v>2020</v>
      </c>
      <c r="Y238" s="81">
        <v>4527</v>
      </c>
      <c r="Z238" s="81">
        <v>5991</v>
      </c>
      <c r="AA238" s="81">
        <v>2498</v>
      </c>
      <c r="AB238" s="81">
        <v>10678</v>
      </c>
      <c r="AC238" s="81">
        <v>0</v>
      </c>
      <c r="AD238" s="81">
        <v>0.63918384635286773</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2102</v>
      </c>
      <c r="B239" s="80">
        <v>173</v>
      </c>
      <c r="C239" s="80">
        <v>3</v>
      </c>
      <c r="D239" s="80">
        <v>11</v>
      </c>
      <c r="E239" s="80">
        <v>2006</v>
      </c>
      <c r="F239" s="80" t="s">
        <v>566</v>
      </c>
      <c r="G239" s="80" t="s">
        <v>1864</v>
      </c>
      <c r="H239" s="80" t="s">
        <v>1865</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2103</v>
      </c>
      <c r="B240" s="80">
        <v>174</v>
      </c>
      <c r="C240" s="80">
        <v>4</v>
      </c>
      <c r="D240" s="80">
        <v>11</v>
      </c>
      <c r="E240" s="80">
        <v>2007</v>
      </c>
      <c r="F240" s="80" t="s">
        <v>567</v>
      </c>
      <c r="G240" s="80" t="s">
        <v>1864</v>
      </c>
      <c r="H240" s="80" t="s">
        <v>1865</v>
      </c>
      <c r="I240" s="177"/>
      <c r="J240" s="81">
        <v>175.77613649643101</v>
      </c>
      <c r="K240" s="81">
        <v>1.3314661838601041</v>
      </c>
      <c r="L240" s="81">
        <v>21.666167575821621</v>
      </c>
      <c r="M240" s="81">
        <v>11.872540944971661</v>
      </c>
      <c r="N240" s="81">
        <v>21.916213464784811</v>
      </c>
      <c r="O240" s="81">
        <v>11.772640780759536</v>
      </c>
      <c r="P240" s="81">
        <v>12.367946415959214</v>
      </c>
      <c r="Q240" s="81">
        <v>0.6356678534381478</v>
      </c>
      <c r="R240" s="81">
        <v>0</v>
      </c>
      <c r="S240" s="81">
        <v>0.9223248400422549</v>
      </c>
      <c r="T240" s="82"/>
      <c r="U240" s="81">
        <v>5772526</v>
      </c>
      <c r="V240" s="81">
        <v>443</v>
      </c>
      <c r="W240" s="81">
        <v>264</v>
      </c>
      <c r="X240" s="81">
        <v>2415</v>
      </c>
      <c r="Y240" s="81">
        <v>4480</v>
      </c>
      <c r="Z240" s="81">
        <v>5825</v>
      </c>
      <c r="AA240" s="81">
        <v>2422</v>
      </c>
      <c r="AB240" s="81">
        <v>10219</v>
      </c>
      <c r="AC240" s="81">
        <v>0</v>
      </c>
      <c r="AD240" s="81">
        <v>0.9223248400422549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2104</v>
      </c>
      <c r="B241" s="80">
        <v>175</v>
      </c>
      <c r="C241" s="80">
        <v>5</v>
      </c>
      <c r="D241" s="80">
        <v>11</v>
      </c>
      <c r="E241" s="80">
        <v>2008</v>
      </c>
      <c r="F241" s="80" t="s">
        <v>84</v>
      </c>
      <c r="G241" s="80" t="s">
        <v>1864</v>
      </c>
      <c r="H241" s="80" t="s">
        <v>1865</v>
      </c>
      <c r="I241" s="177"/>
      <c r="J241" s="81">
        <v>175.16405294462027</v>
      </c>
      <c r="K241" s="81">
        <v>1.1685712482153565</v>
      </c>
      <c r="L241" s="81">
        <v>18.707917978751453</v>
      </c>
      <c r="M241" s="81">
        <v>13.892022588760723</v>
      </c>
      <c r="N241" s="81">
        <v>22.082300354808567</v>
      </c>
      <c r="O241" s="81">
        <v>11.346117192226242</v>
      </c>
      <c r="P241" s="81">
        <v>11.869286539668032</v>
      </c>
      <c r="Q241" s="81">
        <v>0.60794964035669696</v>
      </c>
      <c r="R241" s="81">
        <v>0</v>
      </c>
      <c r="S241" s="81">
        <v>1.0171125879187055</v>
      </c>
      <c r="T241" s="82"/>
      <c r="U241" s="81">
        <v>6044014</v>
      </c>
      <c r="V241" s="81">
        <v>443</v>
      </c>
      <c r="W241" s="81">
        <v>264</v>
      </c>
      <c r="X241" s="81">
        <v>2415</v>
      </c>
      <c r="Y241" s="81">
        <v>4454</v>
      </c>
      <c r="Z241" s="81">
        <v>5811</v>
      </c>
      <c r="AA241" s="81">
        <v>2327</v>
      </c>
      <c r="AB241" s="81">
        <v>9934</v>
      </c>
      <c r="AC241" s="81">
        <v>0</v>
      </c>
      <c r="AD241" s="81">
        <v>1.0171125879187055</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2105</v>
      </c>
      <c r="B242" s="80">
        <v>176</v>
      </c>
      <c r="C242" s="80">
        <v>6</v>
      </c>
      <c r="D242" s="80">
        <v>11</v>
      </c>
      <c r="E242" s="80">
        <v>2009</v>
      </c>
      <c r="F242" s="80" t="s">
        <v>85</v>
      </c>
      <c r="G242" s="80" t="s">
        <v>1864</v>
      </c>
      <c r="H242" s="80" t="s">
        <v>1865</v>
      </c>
      <c r="I242" s="177"/>
      <c r="J242" s="81">
        <v>161.6161774166784</v>
      </c>
      <c r="K242" s="81">
        <v>0.7258215541015709</v>
      </c>
      <c r="L242" s="81">
        <v>12.61525717600489</v>
      </c>
      <c r="M242" s="81">
        <v>10.699425296999671</v>
      </c>
      <c r="N242" s="81">
        <v>18.99268364709744</v>
      </c>
      <c r="O242" s="81">
        <v>11.415867809774388</v>
      </c>
      <c r="P242" s="81">
        <v>11.492040759690564</v>
      </c>
      <c r="Q242" s="81">
        <v>0.56875741146895353</v>
      </c>
      <c r="R242" s="81">
        <v>0</v>
      </c>
      <c r="S242" s="81">
        <v>0.89307219110785141</v>
      </c>
      <c r="T242" s="82"/>
      <c r="U242" s="81">
        <v>5631529</v>
      </c>
      <c r="V242" s="81">
        <v>337</v>
      </c>
      <c r="W242" s="81">
        <v>204</v>
      </c>
      <c r="X242" s="81">
        <v>2349</v>
      </c>
      <c r="Y242" s="81">
        <v>4460</v>
      </c>
      <c r="Z242" s="81">
        <v>5771</v>
      </c>
      <c r="AA242" s="81">
        <v>2313</v>
      </c>
      <c r="AB242" s="81">
        <v>9756</v>
      </c>
      <c r="AC242" s="81">
        <v>0</v>
      </c>
      <c r="AD242" s="81">
        <v>0.89307219110785141</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23.085000000000001</v>
      </c>
      <c r="BJ242" s="81">
        <v>0</v>
      </c>
      <c r="BK242" s="81">
        <v>0</v>
      </c>
      <c r="BL242" s="81">
        <v>0</v>
      </c>
      <c r="BM242" s="82"/>
      <c r="BN242" s="81">
        <v>0</v>
      </c>
      <c r="BO242" s="81">
        <v>0</v>
      </c>
      <c r="BP242" s="81">
        <v>4</v>
      </c>
      <c r="BQ242" s="81">
        <v>0</v>
      </c>
      <c r="BR242" s="81">
        <v>0</v>
      </c>
      <c r="BS242" s="81">
        <v>0</v>
      </c>
      <c r="BT242"/>
      <c r="BU242" s="80"/>
      <c r="BV242" s="80"/>
      <c r="BW242" s="80"/>
      <c r="BX242" s="80"/>
      <c r="BY242" s="80"/>
      <c r="BZ242" s="80"/>
      <c r="CA242" s="80"/>
      <c r="CB242" s="80"/>
      <c r="CC242" s="80"/>
    </row>
    <row r="243" spans="1:81">
      <c r="A243" s="80" t="s">
        <v>2106</v>
      </c>
      <c r="B243" s="80">
        <v>177</v>
      </c>
      <c r="C243" s="80">
        <v>7</v>
      </c>
      <c r="D243" s="80">
        <v>11</v>
      </c>
      <c r="E243" s="80">
        <v>2010</v>
      </c>
      <c r="F243" s="80" t="s">
        <v>86</v>
      </c>
      <c r="G243" s="80" t="s">
        <v>1864</v>
      </c>
      <c r="H243" s="80" t="s">
        <v>1865</v>
      </c>
      <c r="I243" s="177"/>
      <c r="J243" s="81">
        <v>133.93649584261502</v>
      </c>
      <c r="K243" s="81">
        <v>0.75696381673173996</v>
      </c>
      <c r="L243" s="81">
        <v>11.484958556649183</v>
      </c>
      <c r="M243" s="81">
        <v>9.5774778665653777</v>
      </c>
      <c r="N243" s="81">
        <v>18.682997815063391</v>
      </c>
      <c r="O243" s="81">
        <v>11.3039960923241</v>
      </c>
      <c r="P243" s="81">
        <v>11.842443286992104</v>
      </c>
      <c r="Q243" s="81">
        <v>0.58164257542960851</v>
      </c>
      <c r="R243" s="81">
        <v>0</v>
      </c>
      <c r="S243" s="81">
        <v>0.97129881455620237</v>
      </c>
      <c r="T243" s="82"/>
      <c r="U243" s="81">
        <v>5224350</v>
      </c>
      <c r="V243" s="81">
        <v>337</v>
      </c>
      <c r="W243" s="81">
        <v>204</v>
      </c>
      <c r="X243" s="81">
        <v>2349</v>
      </c>
      <c r="Y243" s="81">
        <v>4462</v>
      </c>
      <c r="Z243" s="81">
        <v>5741</v>
      </c>
      <c r="AA243" s="81">
        <v>2324</v>
      </c>
      <c r="AB243" s="81">
        <v>9560</v>
      </c>
      <c r="AC243" s="81">
        <v>0</v>
      </c>
      <c r="AD243" s="81">
        <v>0.97129881455620237</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19.582000000000001</v>
      </c>
      <c r="BJ243" s="81">
        <v>0</v>
      </c>
      <c r="BK243" s="81">
        <v>0</v>
      </c>
      <c r="BL243" s="81">
        <v>0</v>
      </c>
      <c r="BM243" s="82"/>
      <c r="BN243" s="81">
        <v>0</v>
      </c>
      <c r="BO243" s="81">
        <v>0</v>
      </c>
      <c r="BP243" s="81">
        <v>4</v>
      </c>
      <c r="BQ243" s="81">
        <v>0</v>
      </c>
      <c r="BR243" s="81">
        <v>0</v>
      </c>
      <c r="BS243" s="81">
        <v>0</v>
      </c>
      <c r="BT243"/>
      <c r="BU243" s="80">
        <v>19.582000000000001</v>
      </c>
      <c r="BV243" s="80">
        <v>0</v>
      </c>
      <c r="BW243" s="80">
        <v>0</v>
      </c>
      <c r="BX243" s="80">
        <v>0</v>
      </c>
      <c r="BY243" s="80">
        <v>0</v>
      </c>
      <c r="BZ243" s="80">
        <v>0</v>
      </c>
      <c r="CA243" s="80">
        <v>0</v>
      </c>
      <c r="CB243" s="80">
        <v>0</v>
      </c>
      <c r="CC243" s="80">
        <v>0</v>
      </c>
    </row>
    <row r="244" spans="1:81">
      <c r="A244" s="80" t="s">
        <v>2107</v>
      </c>
      <c r="B244" s="80">
        <v>178</v>
      </c>
      <c r="C244" s="80">
        <v>8</v>
      </c>
      <c r="D244" s="80">
        <v>11</v>
      </c>
      <c r="E244" s="80">
        <v>2011</v>
      </c>
      <c r="F244" s="80" t="s">
        <v>87</v>
      </c>
      <c r="G244" s="80" t="s">
        <v>1864</v>
      </c>
      <c r="H244" s="80" t="s">
        <v>1865</v>
      </c>
      <c r="I244" s="177"/>
      <c r="J244" s="81">
        <v>138.79848220608187</v>
      </c>
      <c r="K244" s="81">
        <v>1.0606471074857491</v>
      </c>
      <c r="L244" s="81">
        <v>10.716303183034055</v>
      </c>
      <c r="M244" s="81">
        <v>12.099047200361623</v>
      </c>
      <c r="N244" s="81">
        <v>22.196009843752883</v>
      </c>
      <c r="O244" s="81">
        <v>10.990407661426392</v>
      </c>
      <c r="P244" s="81">
        <v>11.277534604844016</v>
      </c>
      <c r="Q244" s="81">
        <v>0.65223726677653837</v>
      </c>
      <c r="R244" s="81">
        <v>0</v>
      </c>
      <c r="S244" s="81">
        <v>1.2230018522869692</v>
      </c>
      <c r="T244" s="82"/>
      <c r="U244" s="81">
        <v>5098883</v>
      </c>
      <c r="V244" s="81">
        <v>337</v>
      </c>
      <c r="W244" s="81">
        <v>204</v>
      </c>
      <c r="X244" s="81">
        <v>2349</v>
      </c>
      <c r="Y244" s="81">
        <v>4404</v>
      </c>
      <c r="Z244" s="81">
        <v>5703</v>
      </c>
      <c r="AA244" s="81">
        <v>2279</v>
      </c>
      <c r="AB244" s="81">
        <v>9294</v>
      </c>
      <c r="AC244" s="81">
        <v>0</v>
      </c>
      <c r="AD244" s="81">
        <v>1.2230018522869692</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18.166</v>
      </c>
      <c r="BJ244" s="81">
        <v>0</v>
      </c>
      <c r="BK244" s="81">
        <v>0</v>
      </c>
      <c r="BL244" s="81">
        <v>0</v>
      </c>
      <c r="BM244" s="82"/>
      <c r="BN244" s="81">
        <v>0</v>
      </c>
      <c r="BO244" s="81">
        <v>0</v>
      </c>
      <c r="BP244" s="81">
        <v>4</v>
      </c>
      <c r="BQ244" s="81">
        <v>0</v>
      </c>
      <c r="BR244" s="81">
        <v>0</v>
      </c>
      <c r="BS244" s="81">
        <v>0</v>
      </c>
      <c r="BT244"/>
      <c r="BU244" s="80">
        <v>18.166</v>
      </c>
      <c r="BV244" s="80">
        <v>0</v>
      </c>
      <c r="BW244" s="80">
        <v>0</v>
      </c>
      <c r="BX244" s="80">
        <v>0</v>
      </c>
      <c r="BY244" s="80">
        <v>0</v>
      </c>
      <c r="BZ244" s="80">
        <v>0</v>
      </c>
      <c r="CA244" s="80">
        <v>0</v>
      </c>
      <c r="CB244" s="80">
        <v>0</v>
      </c>
      <c r="CC244" s="80">
        <v>0</v>
      </c>
    </row>
    <row r="245" spans="1:81">
      <c r="A245" s="80" t="s">
        <v>2108</v>
      </c>
      <c r="B245" s="80">
        <v>179</v>
      </c>
      <c r="C245" s="80">
        <v>9</v>
      </c>
      <c r="D245" s="80">
        <v>11</v>
      </c>
      <c r="E245" s="80">
        <v>2012</v>
      </c>
      <c r="F245" s="80" t="s">
        <v>88</v>
      </c>
      <c r="G245" s="80" t="s">
        <v>1864</v>
      </c>
      <c r="H245" s="80" t="s">
        <v>1865</v>
      </c>
      <c r="I245" s="177"/>
      <c r="J245" s="81">
        <v>139.2009155881359</v>
      </c>
      <c r="K245" s="81">
        <v>1.194859988196814</v>
      </c>
      <c r="L245" s="81">
        <v>10.812431253899158</v>
      </c>
      <c r="M245" s="81">
        <v>15.026978180099682</v>
      </c>
      <c r="N245" s="81">
        <v>24.061418654533114</v>
      </c>
      <c r="O245" s="81">
        <v>10.838915307690796</v>
      </c>
      <c r="P245" s="81">
        <v>11.043102804847425</v>
      </c>
      <c r="Q245" s="81">
        <v>0.68782475252664677</v>
      </c>
      <c r="R245" s="81">
        <v>0</v>
      </c>
      <c r="S245" s="81">
        <v>1.326806904261292</v>
      </c>
      <c r="T245" s="82"/>
      <c r="U245" s="81">
        <v>4899591</v>
      </c>
      <c r="V245" s="81">
        <v>337</v>
      </c>
      <c r="W245" s="81">
        <v>204</v>
      </c>
      <c r="X245" s="81">
        <v>2349</v>
      </c>
      <c r="Y245" s="81">
        <v>4346</v>
      </c>
      <c r="Z245" s="81">
        <v>5669</v>
      </c>
      <c r="AA245" s="81">
        <v>2219</v>
      </c>
      <c r="AB245" s="81">
        <v>9021</v>
      </c>
      <c r="AC245" s="81">
        <v>0</v>
      </c>
      <c r="AD245" s="81">
        <v>1.326806904261292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15.116</v>
      </c>
      <c r="BJ245" s="81">
        <v>0</v>
      </c>
      <c r="BK245" s="81">
        <v>0</v>
      </c>
      <c r="BL245" s="81">
        <v>0</v>
      </c>
      <c r="BM245" s="82"/>
      <c r="BN245" s="81">
        <v>0</v>
      </c>
      <c r="BO245" s="81">
        <v>0</v>
      </c>
      <c r="BP245" s="81">
        <v>3</v>
      </c>
      <c r="BQ245" s="81">
        <v>0</v>
      </c>
      <c r="BR245" s="81">
        <v>0</v>
      </c>
      <c r="BS245" s="81">
        <v>0</v>
      </c>
      <c r="BT245"/>
      <c r="BU245" s="80">
        <v>15.116</v>
      </c>
      <c r="BV245" s="80">
        <v>0</v>
      </c>
      <c r="BW245" s="80">
        <v>0</v>
      </c>
      <c r="BX245" s="80">
        <v>0</v>
      </c>
      <c r="BY245" s="80">
        <v>0</v>
      </c>
      <c r="BZ245" s="80">
        <v>0</v>
      </c>
      <c r="CA245" s="80">
        <v>0</v>
      </c>
      <c r="CB245" s="80">
        <v>0</v>
      </c>
      <c r="CC245" s="80">
        <v>0</v>
      </c>
    </row>
    <row r="246" spans="1:81">
      <c r="A246" s="80" t="s">
        <v>2109</v>
      </c>
      <c r="B246" s="80">
        <v>180</v>
      </c>
      <c r="C246" s="80">
        <v>10</v>
      </c>
      <c r="D246" s="80">
        <v>11</v>
      </c>
      <c r="E246" s="80">
        <v>2013</v>
      </c>
      <c r="F246" s="80" t="s">
        <v>89</v>
      </c>
      <c r="G246" s="80" t="s">
        <v>1864</v>
      </c>
      <c r="H246" s="80" t="s">
        <v>1865</v>
      </c>
      <c r="I246" s="177"/>
      <c r="J246" s="81">
        <v>123.62359081219554</v>
      </c>
      <c r="K246" s="81">
        <v>0.98755585587216987</v>
      </c>
      <c r="L246" s="81">
        <v>9.5482293749330527</v>
      </c>
      <c r="M246" s="81">
        <v>13.975448975509725</v>
      </c>
      <c r="N246" s="81">
        <v>23.00214715682235</v>
      </c>
      <c r="O246" s="81">
        <v>10.306111795434273</v>
      </c>
      <c r="P246" s="81">
        <v>11.294517303435017</v>
      </c>
      <c r="Q246" s="81">
        <v>0.68452515211723364</v>
      </c>
      <c r="R246" s="81">
        <v>0</v>
      </c>
      <c r="S246" s="81">
        <v>1.0133947772141811</v>
      </c>
      <c r="T246" s="82"/>
      <c r="U246" s="81">
        <v>4430518</v>
      </c>
      <c r="V246" s="81">
        <v>337</v>
      </c>
      <c r="W246" s="81">
        <v>204</v>
      </c>
      <c r="X246" s="81">
        <v>2349</v>
      </c>
      <c r="Y246" s="81">
        <v>4287</v>
      </c>
      <c r="Z246" s="81">
        <v>5631</v>
      </c>
      <c r="AA246" s="81">
        <v>2261</v>
      </c>
      <c r="AB246" s="81">
        <v>8849</v>
      </c>
      <c r="AC246" s="81">
        <v>0</v>
      </c>
      <c r="AD246" s="81">
        <v>1.0133947772141811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23.812999999999999</v>
      </c>
      <c r="BJ246" s="81">
        <v>0</v>
      </c>
      <c r="BK246" s="81">
        <v>0</v>
      </c>
      <c r="BL246" s="81">
        <v>0</v>
      </c>
      <c r="BM246" s="82"/>
      <c r="BN246" s="81">
        <v>0</v>
      </c>
      <c r="BO246" s="81">
        <v>0</v>
      </c>
      <c r="BP246" s="81">
        <v>4</v>
      </c>
      <c r="BQ246" s="81">
        <v>0</v>
      </c>
      <c r="BR246" s="81">
        <v>0</v>
      </c>
      <c r="BS246" s="81">
        <v>0</v>
      </c>
      <c r="BT246"/>
      <c r="BU246" s="80">
        <v>23.812999999999999</v>
      </c>
      <c r="BV246" s="80">
        <v>0</v>
      </c>
      <c r="BW246" s="80">
        <v>0</v>
      </c>
      <c r="BX246" s="80">
        <v>0</v>
      </c>
      <c r="BY246" s="80">
        <v>0</v>
      </c>
      <c r="BZ246" s="80">
        <v>0</v>
      </c>
      <c r="CA246" s="80">
        <v>0</v>
      </c>
      <c r="CB246" s="80">
        <v>0</v>
      </c>
      <c r="CC246" s="80">
        <v>0</v>
      </c>
    </row>
    <row r="247" spans="1:81">
      <c r="A247" s="80" t="s">
        <v>2110</v>
      </c>
      <c r="B247" s="80">
        <v>181</v>
      </c>
      <c r="C247" s="80">
        <v>11</v>
      </c>
      <c r="D247" s="80">
        <v>11</v>
      </c>
      <c r="E247" s="80">
        <v>2014</v>
      </c>
      <c r="F247" s="80" t="s">
        <v>90</v>
      </c>
      <c r="G247" s="80" t="s">
        <v>1864</v>
      </c>
      <c r="H247" s="80" t="s">
        <v>1865</v>
      </c>
      <c r="I247" s="177"/>
      <c r="J247" s="81">
        <v>114.73016764741764</v>
      </c>
      <c r="K247" s="81">
        <v>0.89375800761578661</v>
      </c>
      <c r="L247" s="81">
        <v>9.7667021916445353</v>
      </c>
      <c r="M247" s="81">
        <v>14.355954147457586</v>
      </c>
      <c r="N247" s="81">
        <v>24.015418588162511</v>
      </c>
      <c r="O247" s="81">
        <v>9.7680400066601507</v>
      </c>
      <c r="P247" s="81">
        <v>11.313090286478028</v>
      </c>
      <c r="Q247" s="81">
        <v>0.64111059628033606</v>
      </c>
      <c r="R247" s="81">
        <v>0</v>
      </c>
      <c r="S247" s="81">
        <v>1.0878801328760248</v>
      </c>
      <c r="T247" s="82"/>
      <c r="U247" s="81">
        <v>4566619</v>
      </c>
      <c r="V247" s="81">
        <v>265</v>
      </c>
      <c r="W247" s="81">
        <v>213</v>
      </c>
      <c r="X247" s="81">
        <v>2294</v>
      </c>
      <c r="Y247" s="81">
        <v>4227</v>
      </c>
      <c r="Z247" s="81">
        <v>5621</v>
      </c>
      <c r="AA247" s="81">
        <v>2253</v>
      </c>
      <c r="AB247" s="81">
        <v>8638</v>
      </c>
      <c r="AC247" s="81">
        <v>0</v>
      </c>
      <c r="AD247" s="81">
        <v>1.0878801328760248</v>
      </c>
      <c r="AE247" s="82"/>
      <c r="AF247" s="81">
        <v>37191245.656648695</v>
      </c>
      <c r="AG247" s="81">
        <v>627145.20396849175</v>
      </c>
      <c r="AH247" s="81">
        <v>1588555.1200848485</v>
      </c>
      <c r="AI247" s="81">
        <v>15106939.158286799</v>
      </c>
      <c r="AJ247" s="81">
        <v>18180225.021757904</v>
      </c>
      <c r="AK247" s="81">
        <v>0</v>
      </c>
      <c r="AL247" s="81">
        <v>0</v>
      </c>
      <c r="AM247" s="81">
        <v>1185868.3205091103</v>
      </c>
      <c r="AN247" s="81">
        <v>0</v>
      </c>
      <c r="AO247" s="81">
        <v>0</v>
      </c>
      <c r="AP247" s="82"/>
      <c r="AQ247" s="81">
        <v>44</v>
      </c>
      <c r="AR247" s="81">
        <v>33</v>
      </c>
      <c r="AS247" s="81">
        <v>0</v>
      </c>
      <c r="AT247" s="81">
        <v>0</v>
      </c>
      <c r="AU247" s="81">
        <v>0</v>
      </c>
      <c r="AV247" s="81">
        <v>0</v>
      </c>
      <c r="AW247" s="81" t="s">
        <v>564</v>
      </c>
      <c r="AX247" s="82"/>
      <c r="AY247" s="81">
        <v>263.89999999999998</v>
      </c>
      <c r="AZ247" s="81">
        <v>34871.1</v>
      </c>
      <c r="BA247" s="81">
        <v>0</v>
      </c>
      <c r="BB247" s="81">
        <v>0</v>
      </c>
      <c r="BC247" s="81">
        <v>0</v>
      </c>
      <c r="BD247" s="81">
        <v>0</v>
      </c>
      <c r="BE247" s="81" t="s">
        <v>564</v>
      </c>
      <c r="BF247" s="82"/>
      <c r="BG247" s="81">
        <v>0</v>
      </c>
      <c r="BH247" s="81">
        <v>0</v>
      </c>
      <c r="BI247" s="81">
        <v>28.616</v>
      </c>
      <c r="BJ247" s="81">
        <v>0</v>
      </c>
      <c r="BK247" s="81">
        <v>0</v>
      </c>
      <c r="BL247" s="81">
        <v>0</v>
      </c>
      <c r="BM247" s="82"/>
      <c r="BN247" s="81">
        <v>0</v>
      </c>
      <c r="BO247" s="81">
        <v>0</v>
      </c>
      <c r="BP247" s="81">
        <v>5</v>
      </c>
      <c r="BQ247" s="81">
        <v>0</v>
      </c>
      <c r="BR247" s="81">
        <v>0</v>
      </c>
      <c r="BS247" s="81">
        <v>0</v>
      </c>
      <c r="BT247"/>
      <c r="BU247" s="80">
        <v>28.616</v>
      </c>
      <c r="BV247" s="80">
        <v>0</v>
      </c>
      <c r="BW247" s="80">
        <v>0</v>
      </c>
      <c r="BX247" s="80">
        <v>0</v>
      </c>
      <c r="BY247" s="80">
        <v>0</v>
      </c>
      <c r="BZ247" s="80">
        <v>0</v>
      </c>
      <c r="CA247" s="80">
        <v>0</v>
      </c>
      <c r="CB247" s="80">
        <v>0</v>
      </c>
      <c r="CC247" s="80">
        <v>0</v>
      </c>
    </row>
    <row r="248" spans="1:81">
      <c r="A248" s="80" t="s">
        <v>2111</v>
      </c>
      <c r="B248" s="80">
        <v>182</v>
      </c>
      <c r="C248" s="80">
        <v>12</v>
      </c>
      <c r="D248" s="80">
        <v>11</v>
      </c>
      <c r="E248" s="80">
        <v>2015</v>
      </c>
      <c r="F248" s="80" t="s">
        <v>91</v>
      </c>
      <c r="G248" s="80" t="s">
        <v>1864</v>
      </c>
      <c r="H248" s="80" t="s">
        <v>1865</v>
      </c>
      <c r="I248" s="177"/>
      <c r="J248" s="81">
        <v>116.41888131468585</v>
      </c>
      <c r="K248" s="81">
        <v>0.85702102066686181</v>
      </c>
      <c r="L248" s="81">
        <v>10.280472955538368</v>
      </c>
      <c r="M248" s="81">
        <v>13.890431348182812</v>
      </c>
      <c r="N248" s="81">
        <v>21.831855984347424</v>
      </c>
      <c r="O248" s="81">
        <v>9.6335167491268834</v>
      </c>
      <c r="P248" s="81">
        <v>11.015448567141439</v>
      </c>
      <c r="Q248" s="81">
        <v>0.60821589549352573</v>
      </c>
      <c r="R248" s="81">
        <v>0</v>
      </c>
      <c r="S248" s="81">
        <v>0.9805626198382188</v>
      </c>
      <c r="T248" s="82"/>
      <c r="U248" s="81">
        <v>4645932</v>
      </c>
      <c r="V248" s="81">
        <v>265</v>
      </c>
      <c r="W248" s="81">
        <v>213</v>
      </c>
      <c r="X248" s="81">
        <v>2294</v>
      </c>
      <c r="Y248" s="81">
        <v>4175</v>
      </c>
      <c r="Z248" s="81">
        <v>5597</v>
      </c>
      <c r="AA248" s="81">
        <v>2192</v>
      </c>
      <c r="AB248" s="81">
        <v>8371</v>
      </c>
      <c r="AC248" s="81">
        <v>0</v>
      </c>
      <c r="AD248" s="81">
        <v>0.9805626198382188</v>
      </c>
      <c r="AE248" s="82"/>
      <c r="AF248" s="81">
        <v>35854053.663399495</v>
      </c>
      <c r="AG248" s="81">
        <v>570964.43108596036</v>
      </c>
      <c r="AH248" s="81">
        <v>1329284.3199150779</v>
      </c>
      <c r="AI248" s="81">
        <v>14590026.190723872</v>
      </c>
      <c r="AJ248" s="81">
        <v>17232540.922545057</v>
      </c>
      <c r="AK248" s="81">
        <v>0</v>
      </c>
      <c r="AL248" s="81">
        <v>0</v>
      </c>
      <c r="AM248" s="81">
        <v>1147210.4349757014</v>
      </c>
      <c r="AN248" s="81">
        <v>0</v>
      </c>
      <c r="AO248" s="81">
        <v>0</v>
      </c>
      <c r="AP248" s="82"/>
      <c r="AQ248" s="81">
        <v>55</v>
      </c>
      <c r="AR248" s="81">
        <v>34</v>
      </c>
      <c r="AS248" s="81">
        <v>0</v>
      </c>
      <c r="AT248" s="81">
        <v>0</v>
      </c>
      <c r="AU248" s="81">
        <v>0</v>
      </c>
      <c r="AV248" s="81">
        <v>0</v>
      </c>
      <c r="AW248" s="81" t="s">
        <v>564</v>
      </c>
      <c r="AX248" s="82"/>
      <c r="AY248" s="81">
        <v>336.3</v>
      </c>
      <c r="AZ248" s="81">
        <v>34952</v>
      </c>
      <c r="BA248" s="81">
        <v>0</v>
      </c>
      <c r="BB248" s="81">
        <v>0</v>
      </c>
      <c r="BC248" s="81">
        <v>0</v>
      </c>
      <c r="BD248" s="81">
        <v>0</v>
      </c>
      <c r="BE248" s="81" t="s">
        <v>564</v>
      </c>
      <c r="BF248" s="82"/>
      <c r="BG248" s="81">
        <v>0</v>
      </c>
      <c r="BH248" s="81">
        <v>0</v>
      </c>
      <c r="BI248" s="81">
        <v>29.123000000000001</v>
      </c>
      <c r="BJ248" s="81">
        <v>0</v>
      </c>
      <c r="BK248" s="81">
        <v>0</v>
      </c>
      <c r="BL248" s="81">
        <v>0</v>
      </c>
      <c r="BM248" s="82"/>
      <c r="BN248" s="81">
        <v>0</v>
      </c>
      <c r="BO248" s="81">
        <v>0</v>
      </c>
      <c r="BP248" s="81">
        <v>5</v>
      </c>
      <c r="BQ248" s="81">
        <v>0</v>
      </c>
      <c r="BR248" s="81">
        <v>0</v>
      </c>
      <c r="BS248" s="81">
        <v>0</v>
      </c>
      <c r="BT248"/>
      <c r="BU248" s="80">
        <v>29.123000000000001</v>
      </c>
      <c r="BV248" s="80">
        <v>0</v>
      </c>
      <c r="BW248" s="80">
        <v>0</v>
      </c>
      <c r="BX248" s="80">
        <v>0</v>
      </c>
      <c r="BY248" s="80">
        <v>0</v>
      </c>
      <c r="BZ248" s="80">
        <v>0</v>
      </c>
      <c r="CA248" s="80">
        <v>0</v>
      </c>
      <c r="CB248" s="80">
        <v>0</v>
      </c>
      <c r="CC248" s="80">
        <v>0</v>
      </c>
    </row>
    <row r="249" spans="1:81">
      <c r="A249" s="80" t="s">
        <v>2112</v>
      </c>
      <c r="B249" s="80">
        <v>183</v>
      </c>
      <c r="C249" s="80">
        <v>13</v>
      </c>
      <c r="D249" s="80">
        <v>11</v>
      </c>
      <c r="E249" s="80">
        <v>2016</v>
      </c>
      <c r="F249" s="80" t="s">
        <v>92</v>
      </c>
      <c r="G249" s="80" t="s">
        <v>1864</v>
      </c>
      <c r="H249" s="80" t="s">
        <v>1865</v>
      </c>
      <c r="I249" s="177"/>
      <c r="J249" s="81">
        <v>138.44804798180274</v>
      </c>
      <c r="K249" s="81">
        <v>0.80840912411070587</v>
      </c>
      <c r="L249" s="81">
        <v>11.055087819956809</v>
      </c>
      <c r="M249" s="81">
        <v>11.909433956275826</v>
      </c>
      <c r="N249" s="81">
        <v>22.260050259778115</v>
      </c>
      <c r="O249" s="81">
        <v>9.4604230250210364</v>
      </c>
      <c r="P249" s="81">
        <v>11.2187889457462</v>
      </c>
      <c r="Q249" s="81">
        <v>0.58024210879847948</v>
      </c>
      <c r="R249" s="81">
        <v>0</v>
      </c>
      <c r="S249" s="81">
        <v>1.1702746878605119</v>
      </c>
      <c r="T249" s="82"/>
      <c r="U249" s="81">
        <v>5259102</v>
      </c>
      <c r="V249" s="81">
        <v>265</v>
      </c>
      <c r="W249" s="81">
        <v>213</v>
      </c>
      <c r="X249" s="81">
        <v>2294</v>
      </c>
      <c r="Y249" s="81">
        <v>4186</v>
      </c>
      <c r="Z249" s="81">
        <v>5564</v>
      </c>
      <c r="AA249" s="81">
        <v>2309</v>
      </c>
      <c r="AB249" s="81">
        <v>8215</v>
      </c>
      <c r="AC249" s="81">
        <v>0</v>
      </c>
      <c r="AD249" s="81">
        <v>1.1702746878605119</v>
      </c>
      <c r="AE249" s="82"/>
      <c r="AF249" s="81">
        <v>43384940.359372728</v>
      </c>
      <c r="AG249" s="81">
        <v>544245.87118576013</v>
      </c>
      <c r="AH249" s="81">
        <v>1126633.9624143441</v>
      </c>
      <c r="AI249" s="81">
        <v>14563755.061855409</v>
      </c>
      <c r="AJ249" s="81">
        <v>17983873.11263806</v>
      </c>
      <c r="AK249" s="81">
        <v>0</v>
      </c>
      <c r="AL249" s="81">
        <v>0</v>
      </c>
      <c r="AM249" s="81">
        <v>1126705.949817355</v>
      </c>
      <c r="AN249" s="81">
        <v>0</v>
      </c>
      <c r="AO249" s="81">
        <v>0</v>
      </c>
      <c r="AP249" s="82"/>
      <c r="AQ249" s="81">
        <v>60</v>
      </c>
      <c r="AR249" s="81">
        <v>41</v>
      </c>
      <c r="AS249" s="81">
        <v>0</v>
      </c>
      <c r="AT249" s="81">
        <v>0</v>
      </c>
      <c r="AU249" s="81">
        <v>0</v>
      </c>
      <c r="AV249" s="81">
        <v>0</v>
      </c>
      <c r="AW249" s="81" t="s">
        <v>564</v>
      </c>
      <c r="AX249" s="82"/>
      <c r="AY249" s="81">
        <v>366.9</v>
      </c>
      <c r="AZ249" s="81">
        <v>35284.699999999997</v>
      </c>
      <c r="BA249" s="81">
        <v>0</v>
      </c>
      <c r="BB249" s="81">
        <v>0</v>
      </c>
      <c r="BC249" s="81">
        <v>0</v>
      </c>
      <c r="BD249" s="81">
        <v>0</v>
      </c>
      <c r="BE249" s="81" t="s">
        <v>564</v>
      </c>
      <c r="BF249" s="82"/>
      <c r="BG249" s="81">
        <v>0</v>
      </c>
      <c r="BH249" s="81">
        <v>0</v>
      </c>
      <c r="BI249" s="81">
        <v>22.67</v>
      </c>
      <c r="BJ249" s="81">
        <v>0</v>
      </c>
      <c r="BK249" s="81">
        <v>0</v>
      </c>
      <c r="BL249" s="81">
        <v>0</v>
      </c>
      <c r="BM249" s="82"/>
      <c r="BN249" s="81">
        <v>0</v>
      </c>
      <c r="BO249" s="81">
        <v>0</v>
      </c>
      <c r="BP249" s="81">
        <v>4</v>
      </c>
      <c r="BQ249" s="81">
        <v>0</v>
      </c>
      <c r="BR249" s="81">
        <v>0</v>
      </c>
      <c r="BS249" s="81">
        <v>0</v>
      </c>
      <c r="BT249"/>
      <c r="BU249" s="80">
        <v>22.67</v>
      </c>
      <c r="BV249" s="80">
        <v>0</v>
      </c>
      <c r="BW249" s="80">
        <v>0</v>
      </c>
      <c r="BX249" s="80">
        <v>0</v>
      </c>
      <c r="BY249" s="80">
        <v>0</v>
      </c>
      <c r="BZ249" s="80">
        <v>0</v>
      </c>
      <c r="CA249" s="80">
        <v>0</v>
      </c>
      <c r="CB249" s="80">
        <v>0</v>
      </c>
      <c r="CC249" s="80">
        <v>0</v>
      </c>
    </row>
    <row r="250" spans="1:81">
      <c r="A250" s="80" t="s">
        <v>2113</v>
      </c>
      <c r="B250" s="80">
        <v>184</v>
      </c>
      <c r="C250" s="80">
        <v>14</v>
      </c>
      <c r="D250" s="80">
        <v>11</v>
      </c>
      <c r="E250" s="80">
        <v>2017</v>
      </c>
      <c r="F250" s="80" t="s">
        <v>71</v>
      </c>
      <c r="G250" s="80" t="s">
        <v>1864</v>
      </c>
      <c r="H250" s="80" t="s">
        <v>1865</v>
      </c>
      <c r="I250" s="177"/>
      <c r="J250" s="81">
        <v>133.90995739170646</v>
      </c>
      <c r="K250" s="81">
        <v>0.82607308334689067</v>
      </c>
      <c r="L250" s="81">
        <v>9.9795389345878007</v>
      </c>
      <c r="M250" s="81">
        <v>11.941469982124991</v>
      </c>
      <c r="N250" s="81">
        <v>21.683873636364787</v>
      </c>
      <c r="O250" s="81">
        <v>9.1856280795993097</v>
      </c>
      <c r="P250" s="81">
        <v>11.292560233827514</v>
      </c>
      <c r="Q250" s="81">
        <v>0.54893239530161919</v>
      </c>
      <c r="R250" s="81">
        <v>0</v>
      </c>
      <c r="S250" s="81">
        <v>0.79246141995814978</v>
      </c>
      <c r="T250" s="82"/>
      <c r="U250" s="81">
        <v>5005235</v>
      </c>
      <c r="V250" s="81">
        <v>265</v>
      </c>
      <c r="W250" s="81">
        <v>213</v>
      </c>
      <c r="X250" s="81">
        <v>2294</v>
      </c>
      <c r="Y250" s="81">
        <v>4167</v>
      </c>
      <c r="Z250" s="81">
        <v>5492</v>
      </c>
      <c r="AA250" s="81">
        <v>2339</v>
      </c>
      <c r="AB250" s="81">
        <v>8037</v>
      </c>
      <c r="AC250" s="81">
        <v>0</v>
      </c>
      <c r="AD250" s="81">
        <v>0.79246141995814978</v>
      </c>
      <c r="AE250" s="82"/>
      <c r="AF250" s="81">
        <v>40573803.278749883</v>
      </c>
      <c r="AG250" s="81">
        <v>545827.20377890847</v>
      </c>
      <c r="AH250" s="81">
        <v>1376302.586538465</v>
      </c>
      <c r="AI250" s="81">
        <v>14203438.59426883</v>
      </c>
      <c r="AJ250" s="81">
        <v>15688426.72089657</v>
      </c>
      <c r="AK250" s="81">
        <v>0</v>
      </c>
      <c r="AL250" s="81">
        <v>0</v>
      </c>
      <c r="AM250" s="81">
        <v>1104017.6320439239</v>
      </c>
      <c r="AN250" s="81">
        <v>0</v>
      </c>
      <c r="AO250" s="81">
        <v>0</v>
      </c>
      <c r="AP250" s="82"/>
      <c r="AQ250" s="81">
        <v>64</v>
      </c>
      <c r="AR250" s="81">
        <v>44</v>
      </c>
      <c r="AS250" s="81">
        <v>0</v>
      </c>
      <c r="AT250" s="81">
        <v>0</v>
      </c>
      <c r="AU250" s="81">
        <v>0</v>
      </c>
      <c r="AV250" s="81">
        <v>0</v>
      </c>
      <c r="AW250" s="81" t="s">
        <v>564</v>
      </c>
      <c r="AX250" s="82"/>
      <c r="AY250" s="81">
        <v>383.4</v>
      </c>
      <c r="AZ250" s="81">
        <v>35402.400000000001</v>
      </c>
      <c r="BA250" s="81">
        <v>0</v>
      </c>
      <c r="BB250" s="81">
        <v>0</v>
      </c>
      <c r="BC250" s="81">
        <v>0</v>
      </c>
      <c r="BD250" s="81">
        <v>0</v>
      </c>
      <c r="BE250" s="81" t="s">
        <v>564</v>
      </c>
      <c r="BF250" s="82"/>
      <c r="BG250" s="81">
        <v>0</v>
      </c>
      <c r="BH250" s="81">
        <v>0</v>
      </c>
      <c r="BI250" s="81">
        <v>23.335000000000001</v>
      </c>
      <c r="BJ250" s="81">
        <v>0</v>
      </c>
      <c r="BK250" s="81">
        <v>0</v>
      </c>
      <c r="BL250" s="81">
        <v>0</v>
      </c>
      <c r="BM250" s="82"/>
      <c r="BN250" s="81">
        <v>0</v>
      </c>
      <c r="BO250" s="81">
        <v>0</v>
      </c>
      <c r="BP250" s="81">
        <v>4</v>
      </c>
      <c r="BQ250" s="81">
        <v>0</v>
      </c>
      <c r="BR250" s="81">
        <v>0</v>
      </c>
      <c r="BS250" s="81">
        <v>0</v>
      </c>
      <c r="BT250"/>
      <c r="BU250" s="80">
        <v>23.335000000000001</v>
      </c>
      <c r="BV250" s="80">
        <v>0</v>
      </c>
      <c r="BW250" s="80">
        <v>0</v>
      </c>
      <c r="BX250" s="80">
        <v>0</v>
      </c>
      <c r="BY250" s="80">
        <v>0</v>
      </c>
      <c r="BZ250" s="80">
        <v>0</v>
      </c>
      <c r="CA250" s="80">
        <v>0</v>
      </c>
      <c r="CB250" s="80">
        <v>0</v>
      </c>
      <c r="CC250" s="80">
        <v>0</v>
      </c>
    </row>
    <row r="251" spans="1:81">
      <c r="A251" s="80" t="s">
        <v>2114</v>
      </c>
      <c r="B251" s="80">
        <v>185</v>
      </c>
      <c r="C251" s="80">
        <v>15</v>
      </c>
      <c r="D251" s="80">
        <v>11</v>
      </c>
      <c r="E251" s="80">
        <v>2018</v>
      </c>
      <c r="F251" s="80" t="s">
        <v>93</v>
      </c>
      <c r="G251" s="80" t="s">
        <v>1864</v>
      </c>
      <c r="H251" s="80" t="s">
        <v>1865</v>
      </c>
      <c r="I251" s="177"/>
      <c r="J251" s="81">
        <v>117.19602496539325</v>
      </c>
      <c r="K251" s="81">
        <v>0.76885029530219373</v>
      </c>
      <c r="L251" s="81">
        <v>9.1549415727074805</v>
      </c>
      <c r="M251" s="81">
        <v>12.000366224167538</v>
      </c>
      <c r="N251" s="81">
        <v>19.901693560396055</v>
      </c>
      <c r="O251" s="81">
        <v>8.9457641122463745</v>
      </c>
      <c r="P251" s="81">
        <v>11.046314624177674</v>
      </c>
      <c r="Q251" s="81">
        <v>0.50183939229881613</v>
      </c>
      <c r="R251" s="81">
        <v>0</v>
      </c>
      <c r="S251" s="81">
        <v>0.98517782906811935</v>
      </c>
      <c r="T251" s="82"/>
      <c r="U251" s="81">
        <v>4577113</v>
      </c>
      <c r="V251" s="81">
        <v>265</v>
      </c>
      <c r="W251" s="81">
        <v>213</v>
      </c>
      <c r="X251" s="81">
        <v>2294</v>
      </c>
      <c r="Y251" s="81">
        <v>4154</v>
      </c>
      <c r="Z251" s="81">
        <v>5451</v>
      </c>
      <c r="AA251" s="81">
        <v>2311</v>
      </c>
      <c r="AB251" s="81">
        <v>7918</v>
      </c>
      <c r="AC251" s="81">
        <v>0</v>
      </c>
      <c r="AD251" s="81">
        <v>0.98517782906811935</v>
      </c>
      <c r="AE251" s="82"/>
      <c r="AF251" s="81">
        <v>37245221.040787801</v>
      </c>
      <c r="AG251" s="81">
        <v>493843.04561611603</v>
      </c>
      <c r="AH251" s="81">
        <v>1297165.357159009</v>
      </c>
      <c r="AI251" s="81">
        <v>14518815.50192106</v>
      </c>
      <c r="AJ251" s="81">
        <v>15157436.433038279</v>
      </c>
      <c r="AK251" s="81">
        <v>0</v>
      </c>
      <c r="AL251" s="81">
        <v>0</v>
      </c>
      <c r="AM251" s="81">
        <v>1089921.4946148361</v>
      </c>
      <c r="AN251" s="81">
        <v>0</v>
      </c>
      <c r="AO251" s="81">
        <v>0</v>
      </c>
      <c r="AP251" s="82"/>
      <c r="AQ251" s="81">
        <v>67</v>
      </c>
      <c r="AR251" s="81">
        <v>63</v>
      </c>
      <c r="AS251" s="81">
        <v>0</v>
      </c>
      <c r="AT251" s="81">
        <v>0</v>
      </c>
      <c r="AU251" s="81">
        <v>0</v>
      </c>
      <c r="AV251" s="81">
        <v>1</v>
      </c>
      <c r="AW251" s="81" t="s">
        <v>564</v>
      </c>
      <c r="AX251" s="82"/>
      <c r="AY251" s="81">
        <v>399.7</v>
      </c>
      <c r="AZ251" s="81">
        <v>35999</v>
      </c>
      <c r="BA251" s="81">
        <v>0</v>
      </c>
      <c r="BB251" s="81">
        <v>0</v>
      </c>
      <c r="BC251" s="81">
        <v>0</v>
      </c>
      <c r="BD251" s="81">
        <v>6250</v>
      </c>
      <c r="BE251" s="81" t="s">
        <v>564</v>
      </c>
      <c r="BF251" s="82"/>
      <c r="BG251" s="81">
        <v>0</v>
      </c>
      <c r="BH251" s="81">
        <v>0</v>
      </c>
      <c r="BI251" s="81">
        <v>29.704000000000001</v>
      </c>
      <c r="BJ251" s="81">
        <v>0</v>
      </c>
      <c r="BK251" s="81">
        <v>0</v>
      </c>
      <c r="BL251" s="81">
        <v>0</v>
      </c>
      <c r="BM251" s="82"/>
      <c r="BN251" s="81">
        <v>0</v>
      </c>
      <c r="BO251" s="81">
        <v>0</v>
      </c>
      <c r="BP251" s="81">
        <v>5</v>
      </c>
      <c r="BQ251" s="81">
        <v>0</v>
      </c>
      <c r="BR251" s="81">
        <v>0</v>
      </c>
      <c r="BS251" s="81">
        <v>0</v>
      </c>
      <c r="BT251"/>
      <c r="BU251" s="80">
        <v>29.704000000000001</v>
      </c>
      <c r="BV251" s="80">
        <v>0</v>
      </c>
      <c r="BW251" s="80">
        <v>0</v>
      </c>
      <c r="BX251" s="80">
        <v>0</v>
      </c>
      <c r="BY251" s="80">
        <v>0</v>
      </c>
      <c r="BZ251" s="80">
        <v>0</v>
      </c>
      <c r="CA251" s="80">
        <v>0</v>
      </c>
      <c r="CB251" s="80">
        <v>0</v>
      </c>
      <c r="CC251" s="80">
        <v>0</v>
      </c>
    </row>
    <row r="252" spans="1:81">
      <c r="A252" s="80" t="s">
        <v>2115</v>
      </c>
      <c r="B252" s="80">
        <v>186</v>
      </c>
      <c r="C252" s="80">
        <v>16</v>
      </c>
      <c r="D252" s="80">
        <v>11</v>
      </c>
      <c r="E252" s="80">
        <v>2019</v>
      </c>
      <c r="F252" s="80" t="s">
        <v>73</v>
      </c>
      <c r="G252" s="80" t="s">
        <v>1864</v>
      </c>
      <c r="H252" s="80" t="s">
        <v>1865</v>
      </c>
      <c r="I252" s="177"/>
      <c r="J252" s="81">
        <v>110.9692844577052</v>
      </c>
      <c r="K252" s="81">
        <v>0.71343645958303448</v>
      </c>
      <c r="L252" s="81">
        <v>9.1959588347204768</v>
      </c>
      <c r="M252" s="81">
        <v>10.765418171724097</v>
      </c>
      <c r="N252" s="81">
        <v>19.890424153682016</v>
      </c>
      <c r="O252" s="81">
        <v>8.5597659204927048</v>
      </c>
      <c r="P252" s="81">
        <v>10.262746288819251</v>
      </c>
      <c r="Q252" s="81">
        <v>0.47577477028930365</v>
      </c>
      <c r="R252" s="81">
        <v>0</v>
      </c>
      <c r="S252" s="81">
        <v>0.81316531169239359</v>
      </c>
      <c r="T252" s="82"/>
      <c r="U252" s="81">
        <v>4559073</v>
      </c>
      <c r="V252" s="81">
        <v>265</v>
      </c>
      <c r="W252" s="81">
        <v>213</v>
      </c>
      <c r="X252" s="81">
        <v>2294</v>
      </c>
      <c r="Y252" s="81">
        <v>4101</v>
      </c>
      <c r="Z252" s="81">
        <v>5359</v>
      </c>
      <c r="AA252" s="81">
        <v>2131</v>
      </c>
      <c r="AB252" s="81">
        <v>7710</v>
      </c>
      <c r="AC252" s="81">
        <v>0</v>
      </c>
      <c r="AD252" s="81">
        <v>0.81316531169239359</v>
      </c>
      <c r="AE252" s="82"/>
      <c r="AF252" s="81">
        <v>36403423.347500756</v>
      </c>
      <c r="AG252" s="81">
        <v>493696.80483071541</v>
      </c>
      <c r="AH252" s="81">
        <v>1400551.119649227</v>
      </c>
      <c r="AI252" s="81">
        <v>14227233.90906807</v>
      </c>
      <c r="AJ252" s="81">
        <v>15219068.069790261</v>
      </c>
      <c r="AK252" s="81">
        <v>0</v>
      </c>
      <c r="AL252" s="81">
        <v>0</v>
      </c>
      <c r="AM252" s="81">
        <v>1050043.9591510748</v>
      </c>
      <c r="AN252" s="81">
        <v>0</v>
      </c>
      <c r="AO252" s="81">
        <v>0</v>
      </c>
      <c r="AP252" s="82"/>
      <c r="AQ252" s="81">
        <v>70</v>
      </c>
      <c r="AR252" s="81">
        <v>94</v>
      </c>
      <c r="AS252" s="81">
        <v>0</v>
      </c>
      <c r="AT252" s="81">
        <v>0</v>
      </c>
      <c r="AU252" s="81">
        <v>0</v>
      </c>
      <c r="AV252" s="81">
        <v>1</v>
      </c>
      <c r="AW252" s="81" t="s">
        <v>564</v>
      </c>
      <c r="AX252" s="82"/>
      <c r="AY252" s="81">
        <v>413.7</v>
      </c>
      <c r="AZ252" s="81">
        <v>38816.699999999997</v>
      </c>
      <c r="BA252" s="81">
        <v>0</v>
      </c>
      <c r="BB252" s="81">
        <v>0</v>
      </c>
      <c r="BC252" s="81">
        <v>0</v>
      </c>
      <c r="BD252" s="81">
        <v>6250</v>
      </c>
      <c r="BE252" s="81" t="s">
        <v>564</v>
      </c>
      <c r="BF252" s="82"/>
      <c r="BG252" s="81">
        <v>0</v>
      </c>
      <c r="BH252" s="81">
        <v>0</v>
      </c>
      <c r="BI252" s="81">
        <v>27.238</v>
      </c>
      <c r="BJ252" s="81">
        <v>0</v>
      </c>
      <c r="BK252" s="81">
        <v>0</v>
      </c>
      <c r="BL252" s="81">
        <v>0</v>
      </c>
      <c r="BM252" s="82"/>
      <c r="BN252" s="81">
        <v>0</v>
      </c>
      <c r="BO252" s="81">
        <v>0</v>
      </c>
      <c r="BP252" s="81">
        <v>5</v>
      </c>
      <c r="BQ252" s="81">
        <v>0</v>
      </c>
      <c r="BR252" s="81">
        <v>0</v>
      </c>
      <c r="BS252" s="81">
        <v>0</v>
      </c>
      <c r="BT252"/>
      <c r="BU252" s="80">
        <v>27.238</v>
      </c>
      <c r="BV252" s="80">
        <v>0</v>
      </c>
      <c r="BW252" s="80">
        <v>0</v>
      </c>
      <c r="BX252" s="80">
        <v>0</v>
      </c>
      <c r="BY252" s="80">
        <v>0</v>
      </c>
      <c r="BZ252" s="80">
        <v>0</v>
      </c>
      <c r="CA252" s="80">
        <v>0</v>
      </c>
      <c r="CB252" s="80">
        <v>0</v>
      </c>
      <c r="CC252" s="80">
        <v>0</v>
      </c>
    </row>
    <row r="253" spans="1:81">
      <c r="A253" s="80" t="s">
        <v>2116</v>
      </c>
      <c r="B253" s="80">
        <v>187</v>
      </c>
      <c r="C253" s="80">
        <v>17</v>
      </c>
      <c r="D253" s="80">
        <v>11</v>
      </c>
      <c r="E253" s="80">
        <v>2020</v>
      </c>
      <c r="F253" s="80" t="s">
        <v>218</v>
      </c>
      <c r="G253" s="80" t="s">
        <v>1864</v>
      </c>
      <c r="H253" s="80" t="s">
        <v>1865</v>
      </c>
      <c r="I253" s="177"/>
      <c r="J253" s="81">
        <v>87.0271226891483</v>
      </c>
      <c r="K253" s="81">
        <v>0.8205941542454217</v>
      </c>
      <c r="L253" s="81">
        <v>8.3571035482801435</v>
      </c>
      <c r="M253" s="81">
        <v>9.4966561431781802</v>
      </c>
      <c r="N253" s="81">
        <v>18.110670162266647</v>
      </c>
      <c r="O253" s="81">
        <v>7.4211978688849918</v>
      </c>
      <c r="P253" s="81">
        <v>10.24370630899223</v>
      </c>
      <c r="Q253" s="81">
        <v>0.44452334656252113</v>
      </c>
      <c r="R253" s="81">
        <v>0</v>
      </c>
      <c r="S253" s="81">
        <v>0.61230515614785364</v>
      </c>
      <c r="T253" s="82"/>
      <c r="U253" s="81">
        <v>4053066</v>
      </c>
      <c r="V253" s="81">
        <v>282</v>
      </c>
      <c r="W253" s="81">
        <v>172</v>
      </c>
      <c r="X253" s="81">
        <v>2128</v>
      </c>
      <c r="Y253" s="81">
        <v>4074</v>
      </c>
      <c r="Z253" s="81">
        <v>5303</v>
      </c>
      <c r="AA253" s="81">
        <v>2311</v>
      </c>
      <c r="AB253" s="81">
        <v>7539</v>
      </c>
      <c r="AC253" s="81">
        <v>0</v>
      </c>
      <c r="AD253" s="81">
        <v>0.61230515614785364</v>
      </c>
      <c r="AE253" s="82"/>
      <c r="AF253" s="81">
        <v>31645964.152693029</v>
      </c>
      <c r="AG253" s="81">
        <v>525755.16364880826</v>
      </c>
      <c r="AH253" s="81">
        <v>1225554.9286648217</v>
      </c>
      <c r="AI253" s="81">
        <v>12218298.568360893</v>
      </c>
      <c r="AJ253" s="81">
        <v>15434834.717754714</v>
      </c>
      <c r="AK253" s="81"/>
      <c r="AL253" s="81"/>
      <c r="AM253" s="81">
        <v>983923.2600369869</v>
      </c>
      <c r="AN253" s="81"/>
      <c r="AO253" s="81"/>
      <c r="AP253" s="82"/>
      <c r="AQ253" s="81">
        <v>74</v>
      </c>
      <c r="AR253" s="81">
        <v>138</v>
      </c>
      <c r="AS253" s="81">
        <v>0</v>
      </c>
      <c r="AT253" s="81">
        <v>0</v>
      </c>
      <c r="AU253" s="81">
        <v>0</v>
      </c>
      <c r="AV253" s="81">
        <v>1</v>
      </c>
      <c r="AW253" s="81">
        <v>0</v>
      </c>
      <c r="AX253" s="82"/>
      <c r="AY253" s="81">
        <v>444.49999999999989</v>
      </c>
      <c r="AZ253" s="81">
        <v>42822.499999999993</v>
      </c>
      <c r="BA253" s="81">
        <v>0</v>
      </c>
      <c r="BB253" s="81">
        <v>0</v>
      </c>
      <c r="BC253" s="81">
        <v>0</v>
      </c>
      <c r="BD253" s="81">
        <v>6250</v>
      </c>
      <c r="BE253" s="81">
        <v>0</v>
      </c>
      <c r="BF253" s="82"/>
      <c r="BG253" s="81">
        <v>0</v>
      </c>
      <c r="BH253" s="81">
        <v>0</v>
      </c>
      <c r="BI253" s="81">
        <v>20.86</v>
      </c>
      <c r="BJ253" s="81">
        <v>0</v>
      </c>
      <c r="BK253" s="81">
        <v>0</v>
      </c>
      <c r="BL253" s="81">
        <v>0</v>
      </c>
      <c r="BM253" s="82"/>
      <c r="BN253" s="81">
        <v>0</v>
      </c>
      <c r="BO253" s="81">
        <v>0</v>
      </c>
      <c r="BP253" s="81">
        <v>4</v>
      </c>
      <c r="BQ253" s="81">
        <v>0</v>
      </c>
      <c r="BR253" s="81">
        <v>0</v>
      </c>
      <c r="BS253" s="81">
        <v>0</v>
      </c>
      <c r="BT253"/>
      <c r="BU253" s="80">
        <v>20.86</v>
      </c>
      <c r="BV253" s="80">
        <v>0</v>
      </c>
      <c r="BW253" s="80">
        <v>0</v>
      </c>
      <c r="BX253" s="80">
        <v>0</v>
      </c>
      <c r="BY253" s="80">
        <v>0</v>
      </c>
      <c r="BZ253" s="80">
        <v>0</v>
      </c>
      <c r="CA253" s="80">
        <v>0</v>
      </c>
      <c r="CB253" s="80">
        <v>0</v>
      </c>
      <c r="CC253" s="80">
        <v>0</v>
      </c>
    </row>
    <row r="254" spans="1:81">
      <c r="A254" s="80" t="s">
        <v>1867</v>
      </c>
      <c r="B254" s="80">
        <v>187</v>
      </c>
      <c r="C254" s="80">
        <v>18</v>
      </c>
      <c r="D254" s="80">
        <v>11</v>
      </c>
      <c r="E254" s="80">
        <v>2021</v>
      </c>
      <c r="F254" s="80" t="s">
        <v>75</v>
      </c>
      <c r="G254" s="174" t="s">
        <v>1864</v>
      </c>
      <c r="H254" s="80" t="s">
        <v>1865</v>
      </c>
      <c r="I254" s="177"/>
      <c r="J254" s="81">
        <v>90.026017707815797</v>
      </c>
      <c r="K254" s="81">
        <v>0.79045995347081766</v>
      </c>
      <c r="L254" s="81">
        <v>7.6266002999658369</v>
      </c>
      <c r="M254" s="81">
        <v>9.5919246483985319</v>
      </c>
      <c r="N254" s="81">
        <v>16.975438150061837</v>
      </c>
      <c r="O254" s="81">
        <v>7.1025987078712038</v>
      </c>
      <c r="P254" s="81">
        <v>10.3405390993009</v>
      </c>
      <c r="Q254" s="81">
        <v>0.44102671220038642</v>
      </c>
      <c r="R254" s="81">
        <v>0</v>
      </c>
      <c r="S254" s="81">
        <v>0.55445712281705017</v>
      </c>
      <c r="T254" s="82"/>
      <c r="U254" s="81">
        <v>4305648</v>
      </c>
      <c r="V254" s="81">
        <v>282</v>
      </c>
      <c r="W254" s="81">
        <v>172</v>
      </c>
      <c r="X254" s="81">
        <v>2128</v>
      </c>
      <c r="Y254" s="81">
        <v>4020</v>
      </c>
      <c r="Z254" s="81">
        <v>5226</v>
      </c>
      <c r="AA254" s="81">
        <v>2275</v>
      </c>
      <c r="AB254" s="81">
        <v>7391</v>
      </c>
      <c r="AC254" s="81">
        <v>0</v>
      </c>
      <c r="AD254" s="81">
        <v>0.55445712281705017</v>
      </c>
      <c r="AE254" s="82"/>
      <c r="AF254" s="81">
        <v>32979410.375989359</v>
      </c>
      <c r="AG254" s="81">
        <v>534834.1300658324</v>
      </c>
      <c r="AH254" s="81">
        <v>1098781.3164094596</v>
      </c>
      <c r="AI254" s="81">
        <v>13331968.804063879</v>
      </c>
      <c r="AJ254" s="81">
        <v>14842236.777207389</v>
      </c>
      <c r="AK254" s="81">
        <v>0</v>
      </c>
      <c r="AL254" s="81">
        <v>0</v>
      </c>
      <c r="AM254" s="81">
        <v>970171.39478747139</v>
      </c>
      <c r="AN254" s="81">
        <v>0</v>
      </c>
      <c r="AO254" s="81">
        <v>0</v>
      </c>
      <c r="AP254" s="82"/>
      <c r="AQ254" s="81">
        <v>94</v>
      </c>
      <c r="AR254" s="81">
        <v>154</v>
      </c>
      <c r="AS254" s="81">
        <v>0</v>
      </c>
      <c r="AT254" s="81">
        <v>0</v>
      </c>
      <c r="AU254" s="81">
        <v>0</v>
      </c>
      <c r="AV254" s="81">
        <v>1</v>
      </c>
      <c r="AW254" s="81"/>
      <c r="AX254" s="82"/>
      <c r="AY254" s="81">
        <v>632.69999999999959</v>
      </c>
      <c r="AZ254" s="81">
        <v>43553.899999999987</v>
      </c>
      <c r="BA254" s="81">
        <v>0</v>
      </c>
      <c r="BB254" s="81">
        <v>0</v>
      </c>
      <c r="BC254" s="81">
        <v>0</v>
      </c>
      <c r="BD254" s="81">
        <v>6250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1863</v>
      </c>
      <c r="B255" s="80">
        <v>187</v>
      </c>
      <c r="C255" s="80">
        <v>19</v>
      </c>
      <c r="D255" s="80">
        <v>11</v>
      </c>
      <c r="E255" s="80">
        <v>2022</v>
      </c>
      <c r="F255" s="80" t="s">
        <v>568</v>
      </c>
      <c r="G255" s="174" t="s">
        <v>1864</v>
      </c>
      <c r="H255" s="80" t="s">
        <v>1865</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119</v>
      </c>
      <c r="AR255" s="81">
        <v>166</v>
      </c>
      <c r="AS255" s="81">
        <v>0</v>
      </c>
      <c r="AT255" s="81">
        <v>0</v>
      </c>
      <c r="AU255" s="81">
        <v>0</v>
      </c>
      <c r="AV255" s="81">
        <v>1</v>
      </c>
      <c r="AW255" s="81"/>
      <c r="AX255" s="82"/>
      <c r="AY255" s="81">
        <v>863.69999999999914</v>
      </c>
      <c r="AZ255" s="81">
        <v>44148.299999999988</v>
      </c>
      <c r="BA255" s="81">
        <v>0</v>
      </c>
      <c r="BB255" s="81">
        <v>0</v>
      </c>
      <c r="BC255" s="81">
        <v>0</v>
      </c>
      <c r="BD255" s="81">
        <v>6250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2117</v>
      </c>
      <c r="B256" s="80">
        <v>120</v>
      </c>
      <c r="C256" s="80">
        <v>1</v>
      </c>
      <c r="D256" s="80">
        <v>8</v>
      </c>
      <c r="E256" s="80">
        <v>1990</v>
      </c>
      <c r="F256" s="80" t="s">
        <v>562</v>
      </c>
      <c r="G256" s="80" t="s">
        <v>2118</v>
      </c>
      <c r="H256" s="80" t="s">
        <v>2119</v>
      </c>
      <c r="I256" s="177"/>
      <c r="J256" s="81">
        <v>17.034978601352204</v>
      </c>
      <c r="K256" s="81">
        <v>1.1812113642349293</v>
      </c>
      <c r="L256" s="81">
        <v>2.040860022228705</v>
      </c>
      <c r="M256" s="81">
        <v>3.9589190086183912</v>
      </c>
      <c r="N256" s="81">
        <v>5.7138469069986115</v>
      </c>
      <c r="O256" s="81">
        <v>5.2733730477425151</v>
      </c>
      <c r="P256" s="81">
        <v>9.1058442548656693</v>
      </c>
      <c r="Q256" s="81">
        <v>0.45551399570505946</v>
      </c>
      <c r="R256" s="81">
        <v>0</v>
      </c>
      <c r="S256" s="81">
        <v>0.38580737984196806</v>
      </c>
      <c r="T256" s="82"/>
      <c r="U256" s="81">
        <v>2323234</v>
      </c>
      <c r="V256" s="81">
        <v>414</v>
      </c>
      <c r="W256" s="81">
        <v>22</v>
      </c>
      <c r="X256" s="81">
        <v>1549</v>
      </c>
      <c r="Y256" s="81">
        <v>1934</v>
      </c>
      <c r="Z256" s="81">
        <v>2169</v>
      </c>
      <c r="AA256" s="81">
        <v>2211</v>
      </c>
      <c r="AB256" s="81">
        <v>7396</v>
      </c>
      <c r="AC256" s="81">
        <v>0</v>
      </c>
      <c r="AD256" s="81">
        <v>0.38580737984196806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2120</v>
      </c>
      <c r="B257" s="80">
        <v>121</v>
      </c>
      <c r="C257" s="80">
        <v>2</v>
      </c>
      <c r="D257" s="80">
        <v>8</v>
      </c>
      <c r="E257" s="80">
        <v>2005</v>
      </c>
      <c r="F257" s="80" t="s">
        <v>565</v>
      </c>
      <c r="G257" s="80" t="s">
        <v>2118</v>
      </c>
      <c r="H257" s="80" t="s">
        <v>2119</v>
      </c>
      <c r="I257" s="177"/>
      <c r="J257" s="81">
        <v>9.0635311753287002</v>
      </c>
      <c r="K257" s="81">
        <v>0.63789725079434756</v>
      </c>
      <c r="L257" s="81">
        <v>0</v>
      </c>
      <c r="M257" s="81">
        <v>10.26338956707224</v>
      </c>
      <c r="N257" s="81">
        <v>8.6283805651362542</v>
      </c>
      <c r="O257" s="81">
        <v>8.9187032551579719</v>
      </c>
      <c r="P257" s="81">
        <v>9.6198332908694653</v>
      </c>
      <c r="Q257" s="81">
        <v>0.42895867986805025</v>
      </c>
      <c r="R257" s="81">
        <v>0</v>
      </c>
      <c r="S257" s="81">
        <v>0</v>
      </c>
      <c r="T257" s="82"/>
      <c r="U257" s="81">
        <v>1376523</v>
      </c>
      <c r="V257" s="81">
        <v>304</v>
      </c>
      <c r="W257" s="81">
        <v>0</v>
      </c>
      <c r="X257" s="81">
        <v>2096</v>
      </c>
      <c r="Y257" s="81">
        <v>2468</v>
      </c>
      <c r="Z257" s="81">
        <v>4245</v>
      </c>
      <c r="AA257" s="81">
        <v>1913</v>
      </c>
      <c r="AB257" s="81">
        <v>7281</v>
      </c>
      <c r="AC257" s="81">
        <v>0</v>
      </c>
      <c r="AD257" s="81">
        <v>0</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2121</v>
      </c>
      <c r="B258" s="80">
        <v>122</v>
      </c>
      <c r="C258" s="80">
        <v>3</v>
      </c>
      <c r="D258" s="80">
        <v>8</v>
      </c>
      <c r="E258" s="80">
        <v>2006</v>
      </c>
      <c r="F258" s="80" t="s">
        <v>566</v>
      </c>
      <c r="G258" s="80" t="s">
        <v>2118</v>
      </c>
      <c r="H258" s="80" t="s">
        <v>2119</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2122</v>
      </c>
      <c r="B259" s="80">
        <v>123</v>
      </c>
      <c r="C259" s="80">
        <v>4</v>
      </c>
      <c r="D259" s="80">
        <v>8</v>
      </c>
      <c r="E259" s="80">
        <v>2007</v>
      </c>
      <c r="F259" s="80" t="s">
        <v>567</v>
      </c>
      <c r="G259" s="80" t="s">
        <v>2118</v>
      </c>
      <c r="H259" s="80" t="s">
        <v>2119</v>
      </c>
      <c r="I259" s="177"/>
      <c r="J259" s="81">
        <v>9.8126936238428648</v>
      </c>
      <c r="K259" s="81">
        <v>0.60002302976113808</v>
      </c>
      <c r="L259" s="81">
        <v>0</v>
      </c>
      <c r="M259" s="81">
        <v>10.671515215090038</v>
      </c>
      <c r="N259" s="81">
        <v>8.7644761136319644</v>
      </c>
      <c r="O259" s="81">
        <v>8.7915858191079792</v>
      </c>
      <c r="P259" s="81">
        <v>9.661500668453689</v>
      </c>
      <c r="Q259" s="81">
        <v>0.45079605967964148</v>
      </c>
      <c r="R259" s="81">
        <v>0</v>
      </c>
      <c r="S259" s="81">
        <v>0</v>
      </c>
      <c r="T259" s="82"/>
      <c r="U259" s="81">
        <v>1598910</v>
      </c>
      <c r="V259" s="81">
        <v>274</v>
      </c>
      <c r="W259" s="81">
        <v>0</v>
      </c>
      <c r="X259" s="81">
        <v>2560</v>
      </c>
      <c r="Y259" s="81">
        <v>2544</v>
      </c>
      <c r="Z259" s="81">
        <v>4350</v>
      </c>
      <c r="AA259" s="81">
        <v>1892</v>
      </c>
      <c r="AB259" s="81">
        <v>7247</v>
      </c>
      <c r="AC259" s="81">
        <v>0</v>
      </c>
      <c r="AD259" s="81">
        <v>0</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2123</v>
      </c>
      <c r="B260" s="80">
        <v>124</v>
      </c>
      <c r="C260" s="80">
        <v>5</v>
      </c>
      <c r="D260" s="80">
        <v>8</v>
      </c>
      <c r="E260" s="80">
        <v>2008</v>
      </c>
      <c r="F260" s="80" t="s">
        <v>84</v>
      </c>
      <c r="G260" s="80" t="s">
        <v>2118</v>
      </c>
      <c r="H260" s="80" t="s">
        <v>2119</v>
      </c>
      <c r="I260" s="177"/>
      <c r="J260" s="81">
        <v>8.8574249675650361</v>
      </c>
      <c r="K260" s="81">
        <v>0.44974733969918929</v>
      </c>
      <c r="L260" s="81">
        <v>0</v>
      </c>
      <c r="M260" s="81">
        <v>11.196132966231373</v>
      </c>
      <c r="N260" s="81">
        <v>8.7952336912463913</v>
      </c>
      <c r="O260" s="81">
        <v>8.5461977199060843</v>
      </c>
      <c r="P260" s="81">
        <v>8.9006897343019826</v>
      </c>
      <c r="Q260" s="81">
        <v>0.44093790605697619</v>
      </c>
      <c r="R260" s="81">
        <v>0</v>
      </c>
      <c r="S260" s="81">
        <v>0</v>
      </c>
      <c r="T260" s="82"/>
      <c r="U260" s="81">
        <v>1692129</v>
      </c>
      <c r="V260" s="81">
        <v>274</v>
      </c>
      <c r="W260" s="81">
        <v>0</v>
      </c>
      <c r="X260" s="81">
        <v>2560</v>
      </c>
      <c r="Y260" s="81">
        <v>2574</v>
      </c>
      <c r="Z260" s="81">
        <v>4377</v>
      </c>
      <c r="AA260" s="81">
        <v>1745</v>
      </c>
      <c r="AB260" s="81">
        <v>7205</v>
      </c>
      <c r="AC260" s="81">
        <v>0</v>
      </c>
      <c r="AD260" s="81">
        <v>0</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2124</v>
      </c>
      <c r="B261" s="80">
        <v>125</v>
      </c>
      <c r="C261" s="80">
        <v>6</v>
      </c>
      <c r="D261" s="80">
        <v>8</v>
      </c>
      <c r="E261" s="80">
        <v>2009</v>
      </c>
      <c r="F261" s="80" t="s">
        <v>85</v>
      </c>
      <c r="G261" s="80" t="s">
        <v>2118</v>
      </c>
      <c r="H261" s="80" t="s">
        <v>2119</v>
      </c>
      <c r="I261" s="177"/>
      <c r="J261" s="81">
        <v>7.5035582864190689</v>
      </c>
      <c r="K261" s="81">
        <v>0.39836757052371258</v>
      </c>
      <c r="L261" s="81">
        <v>3.1883610568703977</v>
      </c>
      <c r="M261" s="81">
        <v>9.9769013504446331</v>
      </c>
      <c r="N261" s="81">
        <v>7.4495241616894274</v>
      </c>
      <c r="O261" s="81">
        <v>8.7176796807616928</v>
      </c>
      <c r="P261" s="81">
        <v>8.5854934858388638</v>
      </c>
      <c r="Q261" s="81">
        <v>0.42202079762441114</v>
      </c>
      <c r="R261" s="81">
        <v>0</v>
      </c>
      <c r="S261" s="81">
        <v>0</v>
      </c>
      <c r="T261" s="82"/>
      <c r="U261" s="81">
        <v>1350117</v>
      </c>
      <c r="V261" s="81">
        <v>268</v>
      </c>
      <c r="W261" s="81">
        <v>57</v>
      </c>
      <c r="X261" s="81">
        <v>2817</v>
      </c>
      <c r="Y261" s="81">
        <v>2622</v>
      </c>
      <c r="Z261" s="81">
        <v>4407</v>
      </c>
      <c r="AA261" s="81">
        <v>1728</v>
      </c>
      <c r="AB261" s="81">
        <v>7239</v>
      </c>
      <c r="AC261" s="81">
        <v>0</v>
      </c>
      <c r="AD261" s="81">
        <v>0</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6.88</v>
      </c>
      <c r="BJ261" s="81">
        <v>0</v>
      </c>
      <c r="BK261" s="81">
        <v>0</v>
      </c>
      <c r="BL261" s="81">
        <v>0</v>
      </c>
      <c r="BM261" s="82"/>
      <c r="BN261" s="81">
        <v>0</v>
      </c>
      <c r="BO261" s="81">
        <v>0</v>
      </c>
      <c r="BP261" s="81">
        <v>1</v>
      </c>
      <c r="BQ261" s="81">
        <v>0</v>
      </c>
      <c r="BR261" s="81">
        <v>0</v>
      </c>
      <c r="BS261" s="81">
        <v>0</v>
      </c>
      <c r="BT261"/>
      <c r="BU261" s="80"/>
      <c r="BV261" s="80"/>
      <c r="BW261" s="80"/>
      <c r="BX261" s="80"/>
      <c r="BY261" s="80"/>
      <c r="BZ261" s="80"/>
      <c r="CA261" s="80"/>
      <c r="CB261" s="80"/>
      <c r="CC261" s="80"/>
    </row>
    <row r="262" spans="1:81">
      <c r="A262" s="80" t="s">
        <v>2125</v>
      </c>
      <c r="B262" s="80">
        <v>126</v>
      </c>
      <c r="C262" s="80">
        <v>7</v>
      </c>
      <c r="D262" s="80">
        <v>8</v>
      </c>
      <c r="E262" s="80">
        <v>2010</v>
      </c>
      <c r="F262" s="80" t="s">
        <v>86</v>
      </c>
      <c r="G262" s="80" t="s">
        <v>2118</v>
      </c>
      <c r="H262" s="80" t="s">
        <v>2119</v>
      </c>
      <c r="I262" s="177"/>
      <c r="J262" s="81">
        <v>7.4171461589614172</v>
      </c>
      <c r="K262" s="81">
        <v>0.45292850219010977</v>
      </c>
      <c r="L262" s="81">
        <v>3.0527167640080415</v>
      </c>
      <c r="M262" s="81">
        <v>10.778085268580897</v>
      </c>
      <c r="N262" s="81">
        <v>8.5900817788886012</v>
      </c>
      <c r="O262" s="81">
        <v>8.9254510166356287</v>
      </c>
      <c r="P262" s="81">
        <v>8.5913766703393648</v>
      </c>
      <c r="Q262" s="81">
        <v>0.44438466223199374</v>
      </c>
      <c r="R262" s="81">
        <v>0</v>
      </c>
      <c r="S262" s="81">
        <v>0</v>
      </c>
      <c r="T262" s="82"/>
      <c r="U262" s="81">
        <v>1366114</v>
      </c>
      <c r="V262" s="81">
        <v>268</v>
      </c>
      <c r="W262" s="81">
        <v>57</v>
      </c>
      <c r="X262" s="81">
        <v>2817</v>
      </c>
      <c r="Y262" s="81">
        <v>2677</v>
      </c>
      <c r="Z262" s="81">
        <v>4533</v>
      </c>
      <c r="AA262" s="81">
        <v>1686</v>
      </c>
      <c r="AB262" s="81">
        <v>7304</v>
      </c>
      <c r="AC262" s="81">
        <v>0</v>
      </c>
      <c r="AD262" s="81">
        <v>0</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6.3410000000000002</v>
      </c>
      <c r="BJ262" s="81">
        <v>0</v>
      </c>
      <c r="BK262" s="81">
        <v>0</v>
      </c>
      <c r="BL262" s="81">
        <v>0</v>
      </c>
      <c r="BM262" s="82"/>
      <c r="BN262" s="81">
        <v>0</v>
      </c>
      <c r="BO262" s="81">
        <v>0</v>
      </c>
      <c r="BP262" s="81">
        <v>1</v>
      </c>
      <c r="BQ262" s="81">
        <v>0</v>
      </c>
      <c r="BR262" s="81">
        <v>0</v>
      </c>
      <c r="BS262" s="81">
        <v>0</v>
      </c>
      <c r="BT262"/>
      <c r="BU262" s="80">
        <v>6.3410000000000002</v>
      </c>
      <c r="BV262" s="80">
        <v>0</v>
      </c>
      <c r="BW262" s="80">
        <v>0</v>
      </c>
      <c r="BX262" s="80">
        <v>0</v>
      </c>
      <c r="BY262" s="80">
        <v>0</v>
      </c>
      <c r="BZ262" s="80">
        <v>0</v>
      </c>
      <c r="CA262" s="80">
        <v>0</v>
      </c>
      <c r="CB262" s="80">
        <v>0</v>
      </c>
      <c r="CC262" s="80">
        <v>0</v>
      </c>
    </row>
    <row r="263" spans="1:81">
      <c r="A263" s="80" t="s">
        <v>2126</v>
      </c>
      <c r="B263" s="80">
        <v>127</v>
      </c>
      <c r="C263" s="80">
        <v>8</v>
      </c>
      <c r="D263" s="80">
        <v>8</v>
      </c>
      <c r="E263" s="80">
        <v>2011</v>
      </c>
      <c r="F263" s="80" t="s">
        <v>87</v>
      </c>
      <c r="G263" s="80" t="s">
        <v>2118</v>
      </c>
      <c r="H263" s="80" t="s">
        <v>2119</v>
      </c>
      <c r="I263" s="177"/>
      <c r="J263" s="81">
        <v>9.9247905455703904</v>
      </c>
      <c r="K263" s="81">
        <v>0.63834593164786402</v>
      </c>
      <c r="L263" s="81">
        <v>2.4501843033928625</v>
      </c>
      <c r="M263" s="81">
        <v>13.632962706088813</v>
      </c>
      <c r="N263" s="81">
        <v>9.5935655782848688</v>
      </c>
      <c r="O263" s="81">
        <v>8.7780653862523614</v>
      </c>
      <c r="P263" s="81">
        <v>8.382686977009989</v>
      </c>
      <c r="Q263" s="81">
        <v>0.51237188344475004</v>
      </c>
      <c r="R263" s="81">
        <v>0</v>
      </c>
      <c r="S263" s="81">
        <v>0</v>
      </c>
      <c r="T263" s="82"/>
      <c r="U263" s="81">
        <v>1490663</v>
      </c>
      <c r="V263" s="81">
        <v>268</v>
      </c>
      <c r="W263" s="81">
        <v>57</v>
      </c>
      <c r="X263" s="81">
        <v>2817</v>
      </c>
      <c r="Y263" s="81">
        <v>2716</v>
      </c>
      <c r="Z263" s="81">
        <v>4555</v>
      </c>
      <c r="AA263" s="81">
        <v>1694</v>
      </c>
      <c r="AB263" s="81">
        <v>7301</v>
      </c>
      <c r="AC263" s="81">
        <v>0</v>
      </c>
      <c r="AD263" s="81">
        <v>0</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7.8929999999999998</v>
      </c>
      <c r="BJ263" s="81">
        <v>0</v>
      </c>
      <c r="BK263" s="81">
        <v>0</v>
      </c>
      <c r="BL263" s="81">
        <v>0</v>
      </c>
      <c r="BM263" s="82"/>
      <c r="BN263" s="81">
        <v>0</v>
      </c>
      <c r="BO263" s="81">
        <v>0</v>
      </c>
      <c r="BP263" s="81">
        <v>2</v>
      </c>
      <c r="BQ263" s="81">
        <v>0</v>
      </c>
      <c r="BR263" s="81">
        <v>0</v>
      </c>
      <c r="BS263" s="81">
        <v>0</v>
      </c>
      <c r="BT263"/>
      <c r="BU263" s="80">
        <v>7.8929999999999998</v>
      </c>
      <c r="BV263" s="80">
        <v>0</v>
      </c>
      <c r="BW263" s="80">
        <v>0</v>
      </c>
      <c r="BX263" s="80">
        <v>0</v>
      </c>
      <c r="BY263" s="80">
        <v>0</v>
      </c>
      <c r="BZ263" s="80">
        <v>0</v>
      </c>
      <c r="CA263" s="80">
        <v>0</v>
      </c>
      <c r="CB263" s="80">
        <v>0</v>
      </c>
      <c r="CC263" s="80">
        <v>0</v>
      </c>
    </row>
    <row r="264" spans="1:81">
      <c r="A264" s="80" t="s">
        <v>2127</v>
      </c>
      <c r="B264" s="80">
        <v>128</v>
      </c>
      <c r="C264" s="80">
        <v>9</v>
      </c>
      <c r="D264" s="80">
        <v>8</v>
      </c>
      <c r="E264" s="80">
        <v>2012</v>
      </c>
      <c r="F264" s="80" t="s">
        <v>88</v>
      </c>
      <c r="G264" s="80" t="s">
        <v>2118</v>
      </c>
      <c r="H264" s="80" t="s">
        <v>2119</v>
      </c>
      <c r="I264" s="177"/>
      <c r="J264" s="81">
        <v>10.273237374944115</v>
      </c>
      <c r="K264" s="81">
        <v>0.62037517784117202</v>
      </c>
      <c r="L264" s="81">
        <v>2.4251912031624014</v>
      </c>
      <c r="M264" s="81">
        <v>13.99546658330026</v>
      </c>
      <c r="N264" s="81">
        <v>11.312769204721061</v>
      </c>
      <c r="O264" s="81">
        <v>8.9212169387343891</v>
      </c>
      <c r="P264" s="81">
        <v>8.2163869899968915</v>
      </c>
      <c r="Q264" s="81">
        <v>0.56407576978074847</v>
      </c>
      <c r="R264" s="81">
        <v>0</v>
      </c>
      <c r="S264" s="81">
        <v>0</v>
      </c>
      <c r="T264" s="82"/>
      <c r="U264" s="81">
        <v>1266880</v>
      </c>
      <c r="V264" s="81">
        <v>268</v>
      </c>
      <c r="W264" s="81">
        <v>57</v>
      </c>
      <c r="X264" s="81">
        <v>2817</v>
      </c>
      <c r="Y264" s="81">
        <v>2787</v>
      </c>
      <c r="Z264" s="81">
        <v>4666</v>
      </c>
      <c r="AA264" s="81">
        <v>1651</v>
      </c>
      <c r="AB264" s="81">
        <v>7398</v>
      </c>
      <c r="AC264" s="81">
        <v>0</v>
      </c>
      <c r="AD264" s="81">
        <v>0</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8.0850000000000009</v>
      </c>
      <c r="BJ264" s="81">
        <v>0</v>
      </c>
      <c r="BK264" s="81">
        <v>0</v>
      </c>
      <c r="BL264" s="81">
        <v>0</v>
      </c>
      <c r="BM264" s="82"/>
      <c r="BN264" s="81">
        <v>0</v>
      </c>
      <c r="BO264" s="81">
        <v>0</v>
      </c>
      <c r="BP264" s="81">
        <v>2</v>
      </c>
      <c r="BQ264" s="81">
        <v>0</v>
      </c>
      <c r="BR264" s="81">
        <v>0</v>
      </c>
      <c r="BS264" s="81">
        <v>0</v>
      </c>
      <c r="BT264"/>
      <c r="BU264" s="80">
        <v>8.0850000000000009</v>
      </c>
      <c r="BV264" s="80">
        <v>0</v>
      </c>
      <c r="BW264" s="80">
        <v>0</v>
      </c>
      <c r="BX264" s="80">
        <v>0</v>
      </c>
      <c r="BY264" s="80">
        <v>0</v>
      </c>
      <c r="BZ264" s="80">
        <v>0</v>
      </c>
      <c r="CA264" s="80">
        <v>0</v>
      </c>
      <c r="CB264" s="80">
        <v>0</v>
      </c>
      <c r="CC264" s="80">
        <v>0</v>
      </c>
    </row>
    <row r="265" spans="1:81">
      <c r="A265" s="80" t="s">
        <v>2128</v>
      </c>
      <c r="B265" s="80">
        <v>129</v>
      </c>
      <c r="C265" s="80">
        <v>10</v>
      </c>
      <c r="D265" s="80">
        <v>8</v>
      </c>
      <c r="E265" s="80">
        <v>2013</v>
      </c>
      <c r="F265" s="80" t="s">
        <v>89</v>
      </c>
      <c r="G265" s="80" t="s">
        <v>2118</v>
      </c>
      <c r="H265" s="80" t="s">
        <v>2119</v>
      </c>
      <c r="I265" s="177"/>
      <c r="J265" s="81">
        <v>9.8000358064457771</v>
      </c>
      <c r="K265" s="81">
        <v>0.50540680746820477</v>
      </c>
      <c r="L265" s="81">
        <v>2.5097574692577456</v>
      </c>
      <c r="M265" s="81">
        <v>14.32840842434884</v>
      </c>
      <c r="N265" s="81">
        <v>12.174629094798554</v>
      </c>
      <c r="O265" s="81">
        <v>8.6167952997521855</v>
      </c>
      <c r="P265" s="81">
        <v>8.1674196333994917</v>
      </c>
      <c r="Q265" s="81">
        <v>0.5685681848866162</v>
      </c>
      <c r="R265" s="81">
        <v>0</v>
      </c>
      <c r="S265" s="81">
        <v>0</v>
      </c>
      <c r="T265" s="82"/>
      <c r="U265" s="81">
        <v>1262051</v>
      </c>
      <c r="V265" s="81">
        <v>268</v>
      </c>
      <c r="W265" s="81">
        <v>57</v>
      </c>
      <c r="X265" s="81">
        <v>2817</v>
      </c>
      <c r="Y265" s="81">
        <v>2791</v>
      </c>
      <c r="Z265" s="81">
        <v>4708</v>
      </c>
      <c r="AA265" s="81">
        <v>1635</v>
      </c>
      <c r="AB265" s="81">
        <v>7350</v>
      </c>
      <c r="AC265" s="81">
        <v>0</v>
      </c>
      <c r="AD265" s="81">
        <v>0</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9.0269999999999992</v>
      </c>
      <c r="BJ265" s="81">
        <v>0</v>
      </c>
      <c r="BK265" s="81">
        <v>0</v>
      </c>
      <c r="BL265" s="81">
        <v>0</v>
      </c>
      <c r="BM265" s="82"/>
      <c r="BN265" s="81">
        <v>0</v>
      </c>
      <c r="BO265" s="81">
        <v>0</v>
      </c>
      <c r="BP265" s="81">
        <v>2</v>
      </c>
      <c r="BQ265" s="81">
        <v>0</v>
      </c>
      <c r="BR265" s="81">
        <v>0</v>
      </c>
      <c r="BS265" s="81">
        <v>0</v>
      </c>
      <c r="BT265"/>
      <c r="BU265" s="80">
        <v>9.0269999999999992</v>
      </c>
      <c r="BV265" s="80">
        <v>0</v>
      </c>
      <c r="BW265" s="80">
        <v>0</v>
      </c>
      <c r="BX265" s="80">
        <v>0</v>
      </c>
      <c r="BY265" s="80">
        <v>0</v>
      </c>
      <c r="BZ265" s="80">
        <v>0</v>
      </c>
      <c r="CA265" s="80">
        <v>0</v>
      </c>
      <c r="CB265" s="80">
        <v>0</v>
      </c>
      <c r="CC265" s="80">
        <v>0</v>
      </c>
    </row>
    <row r="266" spans="1:81">
      <c r="A266" s="80" t="s">
        <v>2129</v>
      </c>
      <c r="B266" s="80">
        <v>130</v>
      </c>
      <c r="C266" s="80">
        <v>11</v>
      </c>
      <c r="D266" s="80">
        <v>8</v>
      </c>
      <c r="E266" s="80">
        <v>2014</v>
      </c>
      <c r="F266" s="80" t="s">
        <v>90</v>
      </c>
      <c r="G266" s="80" t="s">
        <v>2118</v>
      </c>
      <c r="H266" s="80" t="s">
        <v>2119</v>
      </c>
      <c r="I266" s="177"/>
      <c r="J266" s="81">
        <v>10.131527659032921</v>
      </c>
      <c r="K266" s="81">
        <v>0.44689504377442824</v>
      </c>
      <c r="L266" s="81">
        <v>1.8646779769244839</v>
      </c>
      <c r="M266" s="81">
        <v>12.713376679773116</v>
      </c>
      <c r="N266" s="81">
        <v>12.153923034846754</v>
      </c>
      <c r="O266" s="81">
        <v>8.1814503382593813</v>
      </c>
      <c r="P266" s="81">
        <v>8.1094721760594837</v>
      </c>
      <c r="Q266" s="81">
        <v>0.54603503783681795</v>
      </c>
      <c r="R266" s="81">
        <v>0</v>
      </c>
      <c r="S266" s="81">
        <v>0</v>
      </c>
      <c r="T266" s="82"/>
      <c r="U266" s="81">
        <v>1308480</v>
      </c>
      <c r="V266" s="81">
        <v>200</v>
      </c>
      <c r="W266" s="81">
        <v>47</v>
      </c>
      <c r="X266" s="81">
        <v>2586</v>
      </c>
      <c r="Y266" s="81">
        <v>2812</v>
      </c>
      <c r="Z266" s="81">
        <v>4708</v>
      </c>
      <c r="AA266" s="81">
        <v>1615</v>
      </c>
      <c r="AB266" s="81">
        <v>7357</v>
      </c>
      <c r="AC266" s="81">
        <v>0</v>
      </c>
      <c r="AD266" s="81">
        <v>0</v>
      </c>
      <c r="AE266" s="82"/>
      <c r="AF266" s="81">
        <v>12125950.557434304</v>
      </c>
      <c r="AG266" s="81">
        <v>374159.83896999713</v>
      </c>
      <c r="AH266" s="81">
        <v>459843.48495414882</v>
      </c>
      <c r="AI266" s="81">
        <v>16812830.640345663</v>
      </c>
      <c r="AJ266" s="81">
        <v>17166037.001239046</v>
      </c>
      <c r="AK266" s="81">
        <v>0</v>
      </c>
      <c r="AL266" s="81">
        <v>0</v>
      </c>
      <c r="AM266" s="81">
        <v>1010006.1627674837</v>
      </c>
      <c r="AN266" s="81">
        <v>0</v>
      </c>
      <c r="AO266" s="81">
        <v>0</v>
      </c>
      <c r="AP266" s="82"/>
      <c r="AQ266" s="81">
        <v>201</v>
      </c>
      <c r="AR266" s="81">
        <v>40</v>
      </c>
      <c r="AS266" s="81">
        <v>0</v>
      </c>
      <c r="AT266" s="81">
        <v>0</v>
      </c>
      <c r="AU266" s="81">
        <v>0</v>
      </c>
      <c r="AV266" s="81">
        <v>0</v>
      </c>
      <c r="AW266" s="81" t="s">
        <v>564</v>
      </c>
      <c r="AX266" s="82"/>
      <c r="AY266" s="81">
        <v>798.5</v>
      </c>
      <c r="AZ266" s="81">
        <v>1838.8</v>
      </c>
      <c r="BA266" s="81">
        <v>0</v>
      </c>
      <c r="BB266" s="81">
        <v>0</v>
      </c>
      <c r="BC266" s="81">
        <v>0</v>
      </c>
      <c r="BD266" s="81">
        <v>0</v>
      </c>
      <c r="BE266" s="81" t="s">
        <v>564</v>
      </c>
      <c r="BF266" s="82"/>
      <c r="BG266" s="81">
        <v>0</v>
      </c>
      <c r="BH266" s="81">
        <v>0</v>
      </c>
      <c r="BI266" s="81">
        <v>8.7089999999999996</v>
      </c>
      <c r="BJ266" s="81">
        <v>0</v>
      </c>
      <c r="BK266" s="81">
        <v>0</v>
      </c>
      <c r="BL266" s="81">
        <v>0</v>
      </c>
      <c r="BM266" s="82"/>
      <c r="BN266" s="81">
        <v>0</v>
      </c>
      <c r="BO266" s="81">
        <v>0</v>
      </c>
      <c r="BP266" s="81">
        <v>2</v>
      </c>
      <c r="BQ266" s="81">
        <v>0</v>
      </c>
      <c r="BR266" s="81">
        <v>0</v>
      </c>
      <c r="BS266" s="81">
        <v>0</v>
      </c>
      <c r="BT266"/>
      <c r="BU266" s="80">
        <v>8.7089999999999996</v>
      </c>
      <c r="BV266" s="80">
        <v>0</v>
      </c>
      <c r="BW266" s="80">
        <v>0</v>
      </c>
      <c r="BX266" s="80">
        <v>0</v>
      </c>
      <c r="BY266" s="80">
        <v>0</v>
      </c>
      <c r="BZ266" s="80">
        <v>0</v>
      </c>
      <c r="CA266" s="80">
        <v>0</v>
      </c>
      <c r="CB266" s="80">
        <v>0</v>
      </c>
      <c r="CC266" s="80">
        <v>0</v>
      </c>
    </row>
    <row r="267" spans="1:81">
      <c r="A267" s="80" t="s">
        <v>2130</v>
      </c>
      <c r="B267" s="80">
        <v>131</v>
      </c>
      <c r="C267" s="80">
        <v>12</v>
      </c>
      <c r="D267" s="80">
        <v>8</v>
      </c>
      <c r="E267" s="80">
        <v>2015</v>
      </c>
      <c r="F267" s="80" t="s">
        <v>91</v>
      </c>
      <c r="G267" s="80" t="s">
        <v>2118</v>
      </c>
      <c r="H267" s="80" t="s">
        <v>2119</v>
      </c>
      <c r="I267" s="177"/>
      <c r="J267" s="81">
        <v>12.01833872047178</v>
      </c>
      <c r="K267" s="81">
        <v>0.42824756516410611</v>
      </c>
      <c r="L267" s="81">
        <v>1.9158066241098011</v>
      </c>
      <c r="M267" s="81">
        <v>12.665364395611693</v>
      </c>
      <c r="N267" s="81">
        <v>10.520826901811377</v>
      </c>
      <c r="O267" s="81">
        <v>8.1842723141144056</v>
      </c>
      <c r="P267" s="81">
        <v>8.0103216313975611</v>
      </c>
      <c r="Q267" s="81">
        <v>0.53628497487011262</v>
      </c>
      <c r="R267" s="81">
        <v>0</v>
      </c>
      <c r="S267" s="81">
        <v>0</v>
      </c>
      <c r="T267" s="82"/>
      <c r="U267" s="81">
        <v>2000178</v>
      </c>
      <c r="V267" s="81">
        <v>200</v>
      </c>
      <c r="W267" s="81">
        <v>47</v>
      </c>
      <c r="X267" s="81">
        <v>2586</v>
      </c>
      <c r="Y267" s="81">
        <v>2858</v>
      </c>
      <c r="Z267" s="81">
        <v>4755</v>
      </c>
      <c r="AA267" s="81">
        <v>1594</v>
      </c>
      <c r="AB267" s="81">
        <v>7381</v>
      </c>
      <c r="AC267" s="81">
        <v>0</v>
      </c>
      <c r="AD267" s="81">
        <v>0</v>
      </c>
      <c r="AE267" s="82"/>
      <c r="AF267" s="81">
        <v>14611837.77696207</v>
      </c>
      <c r="AG267" s="81">
        <v>331509.55524392572</v>
      </c>
      <c r="AH267" s="81">
        <v>381972.32480693038</v>
      </c>
      <c r="AI267" s="81">
        <v>17414035.237965889</v>
      </c>
      <c r="AJ267" s="81">
        <v>15741958.235521954</v>
      </c>
      <c r="AK267" s="81">
        <v>0</v>
      </c>
      <c r="AL267" s="81">
        <v>0</v>
      </c>
      <c r="AM267" s="81">
        <v>1011535.0878695081</v>
      </c>
      <c r="AN267" s="81">
        <v>0</v>
      </c>
      <c r="AO267" s="81">
        <v>0</v>
      </c>
      <c r="AP267" s="82"/>
      <c r="AQ267" s="81">
        <v>221</v>
      </c>
      <c r="AR267" s="81">
        <v>58</v>
      </c>
      <c r="AS267" s="81">
        <v>0</v>
      </c>
      <c r="AT267" s="81">
        <v>0</v>
      </c>
      <c r="AU267" s="81">
        <v>0</v>
      </c>
      <c r="AV267" s="81">
        <v>0</v>
      </c>
      <c r="AW267" s="81" t="s">
        <v>564</v>
      </c>
      <c r="AX267" s="82"/>
      <c r="AY267" s="81">
        <v>898.2</v>
      </c>
      <c r="AZ267" s="81">
        <v>3873.1</v>
      </c>
      <c r="BA267" s="81">
        <v>0</v>
      </c>
      <c r="BB267" s="81">
        <v>0</v>
      </c>
      <c r="BC267" s="81">
        <v>0</v>
      </c>
      <c r="BD267" s="81">
        <v>0</v>
      </c>
      <c r="BE267" s="81" t="s">
        <v>564</v>
      </c>
      <c r="BF267" s="82"/>
      <c r="BG267" s="81">
        <v>0</v>
      </c>
      <c r="BH267" s="81">
        <v>0</v>
      </c>
      <c r="BI267" s="81">
        <v>8.859</v>
      </c>
      <c r="BJ267" s="81">
        <v>0</v>
      </c>
      <c r="BK267" s="81">
        <v>0</v>
      </c>
      <c r="BL267" s="81">
        <v>0</v>
      </c>
      <c r="BM267" s="82"/>
      <c r="BN267" s="81">
        <v>0</v>
      </c>
      <c r="BO267" s="81">
        <v>0</v>
      </c>
      <c r="BP267" s="81">
        <v>2</v>
      </c>
      <c r="BQ267" s="81">
        <v>0</v>
      </c>
      <c r="BR267" s="81">
        <v>0</v>
      </c>
      <c r="BS267" s="81">
        <v>0</v>
      </c>
      <c r="BT267"/>
      <c r="BU267" s="80">
        <v>8.859</v>
      </c>
      <c r="BV267" s="80">
        <v>0</v>
      </c>
      <c r="BW267" s="80">
        <v>0</v>
      </c>
      <c r="BX267" s="80">
        <v>0</v>
      </c>
      <c r="BY267" s="80">
        <v>0</v>
      </c>
      <c r="BZ267" s="80">
        <v>0</v>
      </c>
      <c r="CA267" s="80">
        <v>0</v>
      </c>
      <c r="CB267" s="80">
        <v>0</v>
      </c>
      <c r="CC267" s="80">
        <v>0</v>
      </c>
    </row>
    <row r="268" spans="1:81">
      <c r="A268" s="80" t="s">
        <v>2131</v>
      </c>
      <c r="B268" s="80">
        <v>132</v>
      </c>
      <c r="C268" s="80">
        <v>13</v>
      </c>
      <c r="D268" s="80">
        <v>8</v>
      </c>
      <c r="E268" s="80">
        <v>2016</v>
      </c>
      <c r="F268" s="80" t="s">
        <v>92</v>
      </c>
      <c r="G268" s="80" t="s">
        <v>2118</v>
      </c>
      <c r="H268" s="80" t="s">
        <v>2119</v>
      </c>
      <c r="I268" s="177"/>
      <c r="J268" s="81">
        <v>8.3657480830698621</v>
      </c>
      <c r="K268" s="81">
        <v>0.42000855195925596</v>
      </c>
      <c r="L268" s="81">
        <v>2.1584399782355912</v>
      </c>
      <c r="M268" s="81">
        <v>11.894644917732599</v>
      </c>
      <c r="N268" s="81">
        <v>11.356985375269922</v>
      </c>
      <c r="O268" s="81">
        <v>8.1137919977355111</v>
      </c>
      <c r="P268" s="81">
        <v>8.1820877369582483</v>
      </c>
      <c r="Q268" s="81">
        <v>0.52190005379330062</v>
      </c>
      <c r="R268" s="81">
        <v>0</v>
      </c>
      <c r="S268" s="81">
        <v>0</v>
      </c>
      <c r="T268" s="82"/>
      <c r="U268" s="81">
        <v>1387979</v>
      </c>
      <c r="V268" s="81">
        <v>200</v>
      </c>
      <c r="W268" s="81">
        <v>47</v>
      </c>
      <c r="X268" s="81">
        <v>2586</v>
      </c>
      <c r="Y268" s="81">
        <v>2900</v>
      </c>
      <c r="Z268" s="81">
        <v>4772</v>
      </c>
      <c r="AA268" s="81">
        <v>1684</v>
      </c>
      <c r="AB268" s="81">
        <v>7389</v>
      </c>
      <c r="AC268" s="81">
        <v>0</v>
      </c>
      <c r="AD268" s="81">
        <v>0</v>
      </c>
      <c r="AE268" s="82"/>
      <c r="AF268" s="81">
        <v>10171945.56745708</v>
      </c>
      <c r="AG268" s="81">
        <v>308849.23380395857</v>
      </c>
      <c r="AH268" s="81">
        <v>406257.73344379629</v>
      </c>
      <c r="AI268" s="81">
        <v>18200539.22078415</v>
      </c>
      <c r="AJ268" s="81">
        <v>16098108.636946101</v>
      </c>
      <c r="AK268" s="81">
        <v>0</v>
      </c>
      <c r="AL268" s="81">
        <v>0</v>
      </c>
      <c r="AM268" s="81">
        <v>1013418.169592262</v>
      </c>
      <c r="AN268" s="81">
        <v>0</v>
      </c>
      <c r="AO268" s="81">
        <v>0</v>
      </c>
      <c r="AP268" s="82"/>
      <c r="AQ268" s="81">
        <v>240</v>
      </c>
      <c r="AR268" s="81">
        <v>69</v>
      </c>
      <c r="AS268" s="81">
        <v>0</v>
      </c>
      <c r="AT268" s="81">
        <v>0</v>
      </c>
      <c r="AU268" s="81">
        <v>0</v>
      </c>
      <c r="AV268" s="81">
        <v>0</v>
      </c>
      <c r="AW268" s="81" t="s">
        <v>564</v>
      </c>
      <c r="AX268" s="82"/>
      <c r="AY268" s="81">
        <v>989.5</v>
      </c>
      <c r="AZ268" s="81">
        <v>4371</v>
      </c>
      <c r="BA268" s="81">
        <v>0</v>
      </c>
      <c r="BB268" s="81">
        <v>0</v>
      </c>
      <c r="BC268" s="81">
        <v>0</v>
      </c>
      <c r="BD268" s="81">
        <v>0</v>
      </c>
      <c r="BE268" s="81" t="s">
        <v>564</v>
      </c>
      <c r="BF268" s="82"/>
      <c r="BG268" s="81">
        <v>0</v>
      </c>
      <c r="BH268" s="81">
        <v>0</v>
      </c>
      <c r="BI268" s="81">
        <v>8.7590000000000003</v>
      </c>
      <c r="BJ268" s="81">
        <v>0</v>
      </c>
      <c r="BK268" s="81">
        <v>0</v>
      </c>
      <c r="BL268" s="81">
        <v>0</v>
      </c>
      <c r="BM268" s="82"/>
      <c r="BN268" s="81">
        <v>0</v>
      </c>
      <c r="BO268" s="81">
        <v>0</v>
      </c>
      <c r="BP268" s="81">
        <v>2</v>
      </c>
      <c r="BQ268" s="81">
        <v>0</v>
      </c>
      <c r="BR268" s="81">
        <v>0</v>
      </c>
      <c r="BS268" s="81">
        <v>0</v>
      </c>
      <c r="BT268"/>
      <c r="BU268" s="80">
        <v>8.7590000000000003</v>
      </c>
      <c r="BV268" s="80">
        <v>0</v>
      </c>
      <c r="BW268" s="80">
        <v>0</v>
      </c>
      <c r="BX268" s="80">
        <v>0</v>
      </c>
      <c r="BY268" s="80">
        <v>0</v>
      </c>
      <c r="BZ268" s="80">
        <v>0</v>
      </c>
      <c r="CA268" s="80">
        <v>0</v>
      </c>
      <c r="CB268" s="80">
        <v>0</v>
      </c>
      <c r="CC268" s="80">
        <v>0</v>
      </c>
    </row>
    <row r="269" spans="1:81">
      <c r="A269" s="80" t="s">
        <v>2132</v>
      </c>
      <c r="B269" s="80">
        <v>133</v>
      </c>
      <c r="C269" s="80">
        <v>14</v>
      </c>
      <c r="D269" s="80">
        <v>8</v>
      </c>
      <c r="E269" s="80">
        <v>2017</v>
      </c>
      <c r="F269" s="80" t="s">
        <v>71</v>
      </c>
      <c r="G269" s="80" t="s">
        <v>2118</v>
      </c>
      <c r="H269" s="80" t="s">
        <v>2119</v>
      </c>
      <c r="I269" s="177"/>
      <c r="J269" s="81">
        <v>8.1819001310425818</v>
      </c>
      <c r="K269" s="81">
        <v>0.409894356477501</v>
      </c>
      <c r="L269" s="81">
        <v>1.7150943020992975</v>
      </c>
      <c r="M269" s="81">
        <v>9.5609675264352294</v>
      </c>
      <c r="N269" s="81">
        <v>10.623853273399146</v>
      </c>
      <c r="O269" s="81">
        <v>8.0733843299755765</v>
      </c>
      <c r="P269" s="81">
        <v>8.0481820905474422</v>
      </c>
      <c r="Q269" s="81">
        <v>0.5031709538617678</v>
      </c>
      <c r="R269" s="81">
        <v>0</v>
      </c>
      <c r="S269" s="81">
        <v>0</v>
      </c>
      <c r="T269" s="82"/>
      <c r="U269" s="81">
        <v>1565008</v>
      </c>
      <c r="V269" s="81">
        <v>200</v>
      </c>
      <c r="W269" s="81">
        <v>47</v>
      </c>
      <c r="X269" s="81">
        <v>2586</v>
      </c>
      <c r="Y269" s="81">
        <v>2947</v>
      </c>
      <c r="Z269" s="81">
        <v>4827</v>
      </c>
      <c r="AA269" s="81">
        <v>1667</v>
      </c>
      <c r="AB269" s="81">
        <v>7367</v>
      </c>
      <c r="AC269" s="81">
        <v>0</v>
      </c>
      <c r="AD269" s="81">
        <v>0</v>
      </c>
      <c r="AE269" s="82"/>
      <c r="AF269" s="81">
        <v>11085175.29665225</v>
      </c>
      <c r="AG269" s="81">
        <v>319578.66876479768</v>
      </c>
      <c r="AH269" s="81">
        <v>431998.33284887188</v>
      </c>
      <c r="AI269" s="81">
        <v>16667699.13194821</v>
      </c>
      <c r="AJ269" s="81">
        <v>17877148.1114855</v>
      </c>
      <c r="AK269" s="81">
        <v>0</v>
      </c>
      <c r="AL269" s="81">
        <v>0</v>
      </c>
      <c r="AM269" s="81">
        <v>1011981.820986386</v>
      </c>
      <c r="AN269" s="81">
        <v>0</v>
      </c>
      <c r="AO269" s="81">
        <v>0</v>
      </c>
      <c r="AP269" s="82"/>
      <c r="AQ269" s="81">
        <v>264</v>
      </c>
      <c r="AR269" s="81">
        <v>72</v>
      </c>
      <c r="AS269" s="81">
        <v>0</v>
      </c>
      <c r="AT269" s="81">
        <v>0</v>
      </c>
      <c r="AU269" s="81">
        <v>0</v>
      </c>
      <c r="AV269" s="81">
        <v>0</v>
      </c>
      <c r="AW269" s="81" t="s">
        <v>564</v>
      </c>
      <c r="AX269" s="82"/>
      <c r="AY269" s="81">
        <v>1111.0999999999999</v>
      </c>
      <c r="AZ269" s="81">
        <v>4448.8</v>
      </c>
      <c r="BA269" s="81">
        <v>0</v>
      </c>
      <c r="BB269" s="81">
        <v>0</v>
      </c>
      <c r="BC269" s="81">
        <v>0</v>
      </c>
      <c r="BD269" s="81">
        <v>0</v>
      </c>
      <c r="BE269" s="81" t="s">
        <v>564</v>
      </c>
      <c r="BF269" s="82"/>
      <c r="BG269" s="81">
        <v>0</v>
      </c>
      <c r="BH269" s="81">
        <v>0</v>
      </c>
      <c r="BI269" s="81">
        <v>8.9510000000000005</v>
      </c>
      <c r="BJ269" s="81">
        <v>0</v>
      </c>
      <c r="BK269" s="81">
        <v>0</v>
      </c>
      <c r="BL269" s="81">
        <v>0</v>
      </c>
      <c r="BM269" s="82"/>
      <c r="BN269" s="81">
        <v>0</v>
      </c>
      <c r="BO269" s="81">
        <v>0</v>
      </c>
      <c r="BP269" s="81">
        <v>2</v>
      </c>
      <c r="BQ269" s="81">
        <v>0</v>
      </c>
      <c r="BR269" s="81">
        <v>0</v>
      </c>
      <c r="BS269" s="81">
        <v>0</v>
      </c>
      <c r="BT269"/>
      <c r="BU269" s="80">
        <v>8.9510000000000005</v>
      </c>
      <c r="BV269" s="80">
        <v>0</v>
      </c>
      <c r="BW269" s="80">
        <v>0</v>
      </c>
      <c r="BX269" s="80">
        <v>0</v>
      </c>
      <c r="BY269" s="80">
        <v>0</v>
      </c>
      <c r="BZ269" s="80">
        <v>0</v>
      </c>
      <c r="CA269" s="80">
        <v>0</v>
      </c>
      <c r="CB269" s="80">
        <v>0</v>
      </c>
      <c r="CC269" s="80">
        <v>0</v>
      </c>
    </row>
    <row r="270" spans="1:81">
      <c r="A270" s="80" t="s">
        <v>2133</v>
      </c>
      <c r="B270" s="80">
        <v>134</v>
      </c>
      <c r="C270" s="80">
        <v>15</v>
      </c>
      <c r="D270" s="80">
        <v>8</v>
      </c>
      <c r="E270" s="80">
        <v>2018</v>
      </c>
      <c r="F270" s="80" t="s">
        <v>93</v>
      </c>
      <c r="G270" s="80" t="s">
        <v>2118</v>
      </c>
      <c r="H270" s="80" t="s">
        <v>2119</v>
      </c>
      <c r="I270" s="177"/>
      <c r="J270" s="81">
        <v>6.3168606897233346</v>
      </c>
      <c r="K270" s="81">
        <v>0.39653139620962674</v>
      </c>
      <c r="L270" s="81">
        <v>1.5486404007162293</v>
      </c>
      <c r="M270" s="81">
        <v>8.9627948546624339</v>
      </c>
      <c r="N270" s="81">
        <v>7.7738793067535328</v>
      </c>
      <c r="O270" s="81">
        <v>7.974219009613857</v>
      </c>
      <c r="P270" s="81">
        <v>8.0302070829158332</v>
      </c>
      <c r="Q270" s="81">
        <v>0.46577642005607478</v>
      </c>
      <c r="R270" s="81">
        <v>0</v>
      </c>
      <c r="S270" s="81">
        <v>0</v>
      </c>
      <c r="T270" s="82"/>
      <c r="U270" s="81">
        <v>1543316</v>
      </c>
      <c r="V270" s="81">
        <v>200</v>
      </c>
      <c r="W270" s="81">
        <v>47</v>
      </c>
      <c r="X270" s="81">
        <v>2586</v>
      </c>
      <c r="Y270" s="81">
        <v>2979</v>
      </c>
      <c r="Z270" s="81">
        <v>4859</v>
      </c>
      <c r="AA270" s="81">
        <v>1680</v>
      </c>
      <c r="AB270" s="81">
        <v>7349</v>
      </c>
      <c r="AC270" s="81">
        <v>0</v>
      </c>
      <c r="AD270" s="81">
        <v>0</v>
      </c>
      <c r="AE270" s="82"/>
      <c r="AF270" s="81">
        <v>9568379.037336845</v>
      </c>
      <c r="AG270" s="81">
        <v>318174.19963193772</v>
      </c>
      <c r="AH270" s="81">
        <v>407606.85658389662</v>
      </c>
      <c r="AI270" s="81">
        <v>17540587.84607495</v>
      </c>
      <c r="AJ270" s="81">
        <v>15451366.119884159</v>
      </c>
      <c r="AK270" s="81">
        <v>0</v>
      </c>
      <c r="AL270" s="81">
        <v>0</v>
      </c>
      <c r="AM270" s="81">
        <v>1011598.012619908</v>
      </c>
      <c r="AN270" s="81">
        <v>0</v>
      </c>
      <c r="AO270" s="81">
        <v>0</v>
      </c>
      <c r="AP270" s="82"/>
      <c r="AQ270" s="81">
        <v>284</v>
      </c>
      <c r="AR270" s="81">
        <v>76</v>
      </c>
      <c r="AS270" s="81">
        <v>0</v>
      </c>
      <c r="AT270" s="81">
        <v>0</v>
      </c>
      <c r="AU270" s="81">
        <v>0</v>
      </c>
      <c r="AV270" s="81">
        <v>0</v>
      </c>
      <c r="AW270" s="81" t="s">
        <v>564</v>
      </c>
      <c r="AX270" s="82"/>
      <c r="AY270" s="81">
        <v>1207.5999999999999</v>
      </c>
      <c r="AZ270" s="81">
        <v>4497</v>
      </c>
      <c r="BA270" s="81">
        <v>0</v>
      </c>
      <c r="BB270" s="81">
        <v>0</v>
      </c>
      <c r="BC270" s="81">
        <v>0</v>
      </c>
      <c r="BD270" s="81">
        <v>0</v>
      </c>
      <c r="BE270" s="81" t="s">
        <v>564</v>
      </c>
      <c r="BF270" s="82"/>
      <c r="BG270" s="81">
        <v>0</v>
      </c>
      <c r="BH270" s="81">
        <v>0</v>
      </c>
      <c r="BI270" s="81">
        <v>8.923</v>
      </c>
      <c r="BJ270" s="81">
        <v>0</v>
      </c>
      <c r="BK270" s="81">
        <v>0</v>
      </c>
      <c r="BL270" s="81">
        <v>0</v>
      </c>
      <c r="BM270" s="82"/>
      <c r="BN270" s="81">
        <v>0</v>
      </c>
      <c r="BO270" s="81">
        <v>0</v>
      </c>
      <c r="BP270" s="81">
        <v>2</v>
      </c>
      <c r="BQ270" s="81">
        <v>0</v>
      </c>
      <c r="BR270" s="81">
        <v>0</v>
      </c>
      <c r="BS270" s="81">
        <v>0</v>
      </c>
      <c r="BT270"/>
      <c r="BU270" s="80">
        <v>8.923</v>
      </c>
      <c r="BV270" s="80">
        <v>0</v>
      </c>
      <c r="BW270" s="80">
        <v>0</v>
      </c>
      <c r="BX270" s="80">
        <v>0</v>
      </c>
      <c r="BY270" s="80">
        <v>0</v>
      </c>
      <c r="BZ270" s="80">
        <v>0</v>
      </c>
      <c r="CA270" s="80">
        <v>0</v>
      </c>
      <c r="CB270" s="80">
        <v>0</v>
      </c>
      <c r="CC270" s="80">
        <v>0</v>
      </c>
    </row>
    <row r="271" spans="1:81">
      <c r="A271" s="80" t="s">
        <v>2134</v>
      </c>
      <c r="B271" s="80">
        <v>135</v>
      </c>
      <c r="C271" s="80">
        <v>16</v>
      </c>
      <c r="D271" s="80">
        <v>8</v>
      </c>
      <c r="E271" s="80">
        <v>2019</v>
      </c>
      <c r="F271" s="80" t="s">
        <v>73</v>
      </c>
      <c r="G271" s="80" t="s">
        <v>2118</v>
      </c>
      <c r="H271" s="80" t="s">
        <v>2119</v>
      </c>
      <c r="I271" s="177"/>
      <c r="J271" s="81">
        <v>5.8261277758566257</v>
      </c>
      <c r="K271" s="81">
        <v>0.36353879723424093</v>
      </c>
      <c r="L271" s="81">
        <v>1.5607039379318124</v>
      </c>
      <c r="M271" s="81">
        <v>8.0834559422327903</v>
      </c>
      <c r="N271" s="81">
        <v>7.3243981238932641</v>
      </c>
      <c r="O271" s="81">
        <v>7.8745374114627795</v>
      </c>
      <c r="P271" s="81">
        <v>7.7680946803685842</v>
      </c>
      <c r="Q271" s="81">
        <v>0.45442352897670973</v>
      </c>
      <c r="R271" s="81">
        <v>0</v>
      </c>
      <c r="S271" s="81">
        <v>0</v>
      </c>
      <c r="T271" s="82"/>
      <c r="U271" s="81">
        <v>1469280</v>
      </c>
      <c r="V271" s="81">
        <v>200</v>
      </c>
      <c r="W271" s="81">
        <v>47</v>
      </c>
      <c r="X271" s="81">
        <v>2586</v>
      </c>
      <c r="Y271" s="81">
        <v>3010</v>
      </c>
      <c r="Z271" s="81">
        <v>4930</v>
      </c>
      <c r="AA271" s="81">
        <v>1613</v>
      </c>
      <c r="AB271" s="81">
        <v>7364</v>
      </c>
      <c r="AC271" s="81">
        <v>0</v>
      </c>
      <c r="AD271" s="81">
        <v>0</v>
      </c>
      <c r="AE271" s="82"/>
      <c r="AF271" s="81">
        <v>9338722.2713021059</v>
      </c>
      <c r="AG271" s="81">
        <v>307080.185598963</v>
      </c>
      <c r="AH271" s="81">
        <v>436544.04325877019</v>
      </c>
      <c r="AI271" s="81">
        <v>16783868.96477282</v>
      </c>
      <c r="AJ271" s="81">
        <v>13961295.632000512</v>
      </c>
      <c r="AK271" s="81">
        <v>0</v>
      </c>
      <c r="AL271" s="81">
        <v>0</v>
      </c>
      <c r="AM271" s="81">
        <v>1002921.3638376804</v>
      </c>
      <c r="AN271" s="81">
        <v>0</v>
      </c>
      <c r="AO271" s="81">
        <v>0</v>
      </c>
      <c r="AP271" s="82"/>
      <c r="AQ271" s="81">
        <v>297</v>
      </c>
      <c r="AR271" s="81">
        <v>79</v>
      </c>
      <c r="AS271" s="81">
        <v>0</v>
      </c>
      <c r="AT271" s="81">
        <v>0</v>
      </c>
      <c r="AU271" s="81">
        <v>0</v>
      </c>
      <c r="AV271" s="81">
        <v>0</v>
      </c>
      <c r="AW271" s="81" t="s">
        <v>564</v>
      </c>
      <c r="AX271" s="82"/>
      <c r="AY271" s="81">
        <v>1275.0999999999999</v>
      </c>
      <c r="AZ271" s="81">
        <v>4560</v>
      </c>
      <c r="BA271" s="81">
        <v>0</v>
      </c>
      <c r="BB271" s="81">
        <v>0</v>
      </c>
      <c r="BC271" s="81">
        <v>0</v>
      </c>
      <c r="BD271" s="81">
        <v>0</v>
      </c>
      <c r="BE271" s="81" t="s">
        <v>564</v>
      </c>
      <c r="BF271" s="82"/>
      <c r="BG271" s="81">
        <v>0</v>
      </c>
      <c r="BH271" s="81">
        <v>0</v>
      </c>
      <c r="BI271" s="81">
        <v>8.8949999999999996</v>
      </c>
      <c r="BJ271" s="81">
        <v>0</v>
      </c>
      <c r="BK271" s="81">
        <v>0</v>
      </c>
      <c r="BL271" s="81">
        <v>0</v>
      </c>
      <c r="BM271" s="82"/>
      <c r="BN271" s="81">
        <v>0</v>
      </c>
      <c r="BO271" s="81">
        <v>0</v>
      </c>
      <c r="BP271" s="81">
        <v>2</v>
      </c>
      <c r="BQ271" s="81">
        <v>0</v>
      </c>
      <c r="BR271" s="81">
        <v>0</v>
      </c>
      <c r="BS271" s="81">
        <v>0</v>
      </c>
      <c r="BT271"/>
      <c r="BU271" s="80">
        <v>8.8949999999999996</v>
      </c>
      <c r="BV271" s="80">
        <v>0</v>
      </c>
      <c r="BW271" s="80">
        <v>0</v>
      </c>
      <c r="BX271" s="80">
        <v>0</v>
      </c>
      <c r="BY271" s="80">
        <v>0</v>
      </c>
      <c r="BZ271" s="80">
        <v>0</v>
      </c>
      <c r="CA271" s="80">
        <v>0</v>
      </c>
      <c r="CB271" s="80">
        <v>0</v>
      </c>
      <c r="CC271" s="80">
        <v>0</v>
      </c>
    </row>
    <row r="272" spans="1:81">
      <c r="A272" s="80" t="s">
        <v>2135</v>
      </c>
      <c r="B272" s="80">
        <v>136</v>
      </c>
      <c r="C272" s="80">
        <v>17</v>
      </c>
      <c r="D272" s="80">
        <v>8</v>
      </c>
      <c r="E272" s="80">
        <v>2020</v>
      </c>
      <c r="F272" s="80" t="s">
        <v>218</v>
      </c>
      <c r="G272" s="80" t="s">
        <v>2118</v>
      </c>
      <c r="H272" s="80" t="s">
        <v>2119</v>
      </c>
      <c r="I272" s="177"/>
      <c r="J272" s="81">
        <v>6.271801336017611</v>
      </c>
      <c r="K272" s="81">
        <v>0.25013271503297324</v>
      </c>
      <c r="L272" s="81">
        <v>0.91495947192570526</v>
      </c>
      <c r="M272" s="81">
        <v>8.9861673968316271</v>
      </c>
      <c r="N272" s="81">
        <v>7.1128785238186607</v>
      </c>
      <c r="O272" s="81">
        <v>6.9369937461932683</v>
      </c>
      <c r="P272" s="81">
        <v>7.6772389992101004</v>
      </c>
      <c r="Q272" s="81">
        <v>0.4333793072336557</v>
      </c>
      <c r="R272" s="81">
        <v>0</v>
      </c>
      <c r="S272" s="81">
        <v>0</v>
      </c>
      <c r="T272" s="82"/>
      <c r="U272" s="81">
        <v>1416988</v>
      </c>
      <c r="V272" s="81">
        <v>118</v>
      </c>
      <c r="W272" s="81">
        <v>42</v>
      </c>
      <c r="X272" s="81">
        <v>2688</v>
      </c>
      <c r="Y272" s="81">
        <v>3073</v>
      </c>
      <c r="Z272" s="81">
        <v>4957</v>
      </c>
      <c r="AA272" s="81">
        <v>1732</v>
      </c>
      <c r="AB272" s="81">
        <v>7350</v>
      </c>
      <c r="AC272" s="81">
        <v>0</v>
      </c>
      <c r="AD272" s="81">
        <v>0</v>
      </c>
      <c r="AE272" s="82"/>
      <c r="AF272" s="81">
        <v>9828997.0067800097</v>
      </c>
      <c r="AG272" s="81">
        <v>200857.27433353232</v>
      </c>
      <c r="AH272" s="81">
        <v>273004.53094299254</v>
      </c>
      <c r="AI272" s="81">
        <v>17741903.242954638</v>
      </c>
      <c r="AJ272" s="81">
        <v>13583818.745448004</v>
      </c>
      <c r="AK272" s="81"/>
      <c r="AL272" s="81"/>
      <c r="AM272" s="81">
        <v>959256.66020319064</v>
      </c>
      <c r="AN272" s="81"/>
      <c r="AO272" s="81"/>
      <c r="AP272" s="82"/>
      <c r="AQ272" s="81">
        <v>308</v>
      </c>
      <c r="AR272" s="81">
        <v>79</v>
      </c>
      <c r="AS272" s="81">
        <v>0</v>
      </c>
      <c r="AT272" s="81">
        <v>0</v>
      </c>
      <c r="AU272" s="81">
        <v>0</v>
      </c>
      <c r="AV272" s="81">
        <v>0</v>
      </c>
      <c r="AW272" s="81">
        <v>0</v>
      </c>
      <c r="AX272" s="82"/>
      <c r="AY272" s="81">
        <v>1338.2</v>
      </c>
      <c r="AZ272" s="81">
        <v>4560</v>
      </c>
      <c r="BA272" s="81">
        <v>0</v>
      </c>
      <c r="BB272" s="81">
        <v>0</v>
      </c>
      <c r="BC272" s="81">
        <v>0</v>
      </c>
      <c r="BD272" s="81">
        <v>0</v>
      </c>
      <c r="BE272" s="81">
        <v>0</v>
      </c>
      <c r="BF272" s="82"/>
      <c r="BG272" s="81">
        <v>0</v>
      </c>
      <c r="BH272" s="81">
        <v>0</v>
      </c>
      <c r="BI272" s="81">
        <v>8.7520000000000007</v>
      </c>
      <c r="BJ272" s="81">
        <v>0</v>
      </c>
      <c r="BK272" s="81">
        <v>0</v>
      </c>
      <c r="BL272" s="81">
        <v>0</v>
      </c>
      <c r="BM272" s="82"/>
      <c r="BN272" s="81">
        <v>0</v>
      </c>
      <c r="BO272" s="81">
        <v>0</v>
      </c>
      <c r="BP272" s="81">
        <v>2</v>
      </c>
      <c r="BQ272" s="81">
        <v>0</v>
      </c>
      <c r="BR272" s="81">
        <v>0</v>
      </c>
      <c r="BS272" s="81">
        <v>0</v>
      </c>
      <c r="BT272"/>
      <c r="BU272" s="80">
        <v>8.7520000000000007</v>
      </c>
      <c r="BV272" s="80">
        <v>0</v>
      </c>
      <c r="BW272" s="80">
        <v>0</v>
      </c>
      <c r="BX272" s="80">
        <v>0</v>
      </c>
      <c r="BY272" s="80">
        <v>0</v>
      </c>
      <c r="BZ272" s="80">
        <v>0</v>
      </c>
      <c r="CA272" s="80">
        <v>0</v>
      </c>
      <c r="CB272" s="80">
        <v>0</v>
      </c>
      <c r="CC272" s="80">
        <v>0</v>
      </c>
    </row>
    <row r="273" spans="1:81">
      <c r="A273" s="80" t="s">
        <v>2136</v>
      </c>
      <c r="B273" s="80">
        <v>136</v>
      </c>
      <c r="C273" s="80">
        <v>18</v>
      </c>
      <c r="D273" s="80">
        <v>8</v>
      </c>
      <c r="E273" s="80">
        <v>2021</v>
      </c>
      <c r="F273" s="80" t="s">
        <v>75</v>
      </c>
      <c r="G273" s="174" t="s">
        <v>2118</v>
      </c>
      <c r="H273" s="80" t="s">
        <v>2119</v>
      </c>
      <c r="I273" s="177"/>
      <c r="J273" s="81">
        <v>5.2953532913668671</v>
      </c>
      <c r="K273" s="81">
        <v>0.25547787330531796</v>
      </c>
      <c r="L273" s="81">
        <v>0.81770661042674841</v>
      </c>
      <c r="M273" s="81">
        <v>8.1180332567173057</v>
      </c>
      <c r="N273" s="81">
        <v>6.8799268241650768</v>
      </c>
      <c r="O273" s="81">
        <v>6.7913673446675098</v>
      </c>
      <c r="P273" s="81">
        <v>7.9860778889985413</v>
      </c>
      <c r="Q273" s="81">
        <v>0.43273247420879479</v>
      </c>
      <c r="R273" s="81">
        <v>0</v>
      </c>
      <c r="S273" s="81">
        <v>0</v>
      </c>
      <c r="T273" s="82"/>
      <c r="U273" s="81">
        <v>1523513</v>
      </c>
      <c r="V273" s="81">
        <v>118</v>
      </c>
      <c r="W273" s="81">
        <v>42</v>
      </c>
      <c r="X273" s="81">
        <v>2688</v>
      </c>
      <c r="Y273" s="81">
        <v>3071</v>
      </c>
      <c r="Z273" s="81">
        <v>4997</v>
      </c>
      <c r="AA273" s="81">
        <v>1757</v>
      </c>
      <c r="AB273" s="81">
        <v>7252</v>
      </c>
      <c r="AC273" s="81">
        <v>0</v>
      </c>
      <c r="AD273" s="81">
        <v>0</v>
      </c>
      <c r="AE273" s="82"/>
      <c r="AF273" s="81">
        <v>9297312.9667366259</v>
      </c>
      <c r="AG273" s="81">
        <v>212389.52922357267</v>
      </c>
      <c r="AH273" s="81">
        <v>229018.39275945807</v>
      </c>
      <c r="AI273" s="81">
        <v>18366933.335090324</v>
      </c>
      <c r="AJ273" s="81">
        <v>15019731.473624406</v>
      </c>
      <c r="AK273" s="81">
        <v>0</v>
      </c>
      <c r="AL273" s="81">
        <v>0</v>
      </c>
      <c r="AM273" s="81">
        <v>951925.71438218676</v>
      </c>
      <c r="AN273" s="81">
        <v>0</v>
      </c>
      <c r="AO273" s="81">
        <v>0</v>
      </c>
      <c r="AP273" s="82"/>
      <c r="AQ273" s="81">
        <v>321</v>
      </c>
      <c r="AR273" s="81">
        <v>80</v>
      </c>
      <c r="AS273" s="81">
        <v>0</v>
      </c>
      <c r="AT273" s="81">
        <v>0</v>
      </c>
      <c r="AU273" s="81">
        <v>0</v>
      </c>
      <c r="AV273" s="81">
        <v>0</v>
      </c>
      <c r="AW273" s="81"/>
      <c r="AX273" s="82"/>
      <c r="AY273" s="81">
        <v>1415.3</v>
      </c>
      <c r="AZ273" s="81">
        <v>4576.5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2137</v>
      </c>
      <c r="B274" s="80">
        <v>136</v>
      </c>
      <c r="C274" s="80">
        <v>19</v>
      </c>
      <c r="D274" s="80">
        <v>8</v>
      </c>
      <c r="E274" s="80">
        <v>2022</v>
      </c>
      <c r="F274" s="80" t="s">
        <v>568</v>
      </c>
      <c r="G274" s="174" t="s">
        <v>2118</v>
      </c>
      <c r="H274" s="80" t="s">
        <v>2119</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333</v>
      </c>
      <c r="AR274" s="81">
        <v>82</v>
      </c>
      <c r="AS274" s="81">
        <v>0</v>
      </c>
      <c r="AT274" s="81">
        <v>0</v>
      </c>
      <c r="AU274" s="81">
        <v>0</v>
      </c>
      <c r="AV274" s="81">
        <v>0</v>
      </c>
      <c r="AW274" s="81"/>
      <c r="AX274" s="82"/>
      <c r="AY274" s="81">
        <v>1479.2999999999997</v>
      </c>
      <c r="AZ274" s="81">
        <v>4675.5</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2138</v>
      </c>
      <c r="B275" s="80">
        <v>86</v>
      </c>
      <c r="C275" s="80">
        <v>1</v>
      </c>
      <c r="D275" s="80">
        <v>6</v>
      </c>
      <c r="E275" s="80">
        <v>1990</v>
      </c>
      <c r="F275" s="80" t="s">
        <v>562</v>
      </c>
      <c r="G275" s="80" t="s">
        <v>2139</v>
      </c>
      <c r="H275" s="80" t="s">
        <v>2140</v>
      </c>
      <c r="I275" s="177"/>
      <c r="J275" s="81">
        <v>6.7226307899215714</v>
      </c>
      <c r="K275" s="81">
        <v>1.6281497202359645</v>
      </c>
      <c r="L275" s="81">
        <v>2.7150782155278668</v>
      </c>
      <c r="M275" s="81">
        <v>5.2022314925385089</v>
      </c>
      <c r="N275" s="81">
        <v>7.2438151450118928</v>
      </c>
      <c r="O275" s="81">
        <v>5.8738908636910638</v>
      </c>
      <c r="P275" s="81">
        <v>11.251545230345098</v>
      </c>
      <c r="Q275" s="81">
        <v>0.50891186404960875</v>
      </c>
      <c r="R275" s="81">
        <v>0</v>
      </c>
      <c r="S275" s="81">
        <v>0.41519166799640805</v>
      </c>
      <c r="T275" s="82"/>
      <c r="U275" s="81">
        <v>1092350</v>
      </c>
      <c r="V275" s="81">
        <v>468</v>
      </c>
      <c r="W275" s="81">
        <v>39</v>
      </c>
      <c r="X275" s="81">
        <v>2182</v>
      </c>
      <c r="Y275" s="81">
        <v>1883</v>
      </c>
      <c r="Z275" s="81">
        <v>2416</v>
      </c>
      <c r="AA275" s="81">
        <v>2732</v>
      </c>
      <c r="AB275" s="81">
        <v>8263</v>
      </c>
      <c r="AC275" s="81">
        <v>0</v>
      </c>
      <c r="AD275" s="81">
        <v>0.41519166799640805</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2141</v>
      </c>
      <c r="B276" s="80">
        <v>87</v>
      </c>
      <c r="C276" s="80">
        <v>2</v>
      </c>
      <c r="D276" s="80">
        <v>6</v>
      </c>
      <c r="E276" s="80">
        <v>2005</v>
      </c>
      <c r="F276" s="80" t="s">
        <v>565</v>
      </c>
      <c r="G276" s="80" t="s">
        <v>2139</v>
      </c>
      <c r="H276" s="80" t="s">
        <v>2140</v>
      </c>
      <c r="I276" s="177"/>
      <c r="J276" s="81">
        <v>11.675537668808428</v>
      </c>
      <c r="K276" s="81">
        <v>1.122577665756632</v>
      </c>
      <c r="L276" s="81">
        <v>4.9062059855218303</v>
      </c>
      <c r="M276" s="81">
        <v>13.252006931983098</v>
      </c>
      <c r="N276" s="81">
        <v>11.40381716952159</v>
      </c>
      <c r="O276" s="81">
        <v>9.0195507831314892</v>
      </c>
      <c r="P276" s="81">
        <v>10.907171148926226</v>
      </c>
      <c r="Q276" s="81">
        <v>0.462481202714489</v>
      </c>
      <c r="R276" s="81">
        <v>0</v>
      </c>
      <c r="S276" s="81">
        <v>0.46031565817707859</v>
      </c>
      <c r="T276" s="82"/>
      <c r="U276" s="81">
        <v>1508005</v>
      </c>
      <c r="V276" s="81">
        <v>414</v>
      </c>
      <c r="W276" s="81">
        <v>55</v>
      </c>
      <c r="X276" s="81">
        <v>2207</v>
      </c>
      <c r="Y276" s="81">
        <v>2118</v>
      </c>
      <c r="Z276" s="81">
        <v>4293</v>
      </c>
      <c r="AA276" s="81">
        <v>2169</v>
      </c>
      <c r="AB276" s="81">
        <v>7850</v>
      </c>
      <c r="AC276" s="81">
        <v>0</v>
      </c>
      <c r="AD276" s="81">
        <v>0.46031565817707859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2142</v>
      </c>
      <c r="B277" s="80">
        <v>88</v>
      </c>
      <c r="C277" s="80">
        <v>3</v>
      </c>
      <c r="D277" s="80">
        <v>6</v>
      </c>
      <c r="E277" s="80">
        <v>2006</v>
      </c>
      <c r="F277" s="80" t="s">
        <v>566</v>
      </c>
      <c r="G277" s="80" t="s">
        <v>2139</v>
      </c>
      <c r="H277" s="80" t="s">
        <v>2140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2143</v>
      </c>
      <c r="B278" s="80">
        <v>89</v>
      </c>
      <c r="C278" s="80">
        <v>4</v>
      </c>
      <c r="D278" s="80">
        <v>6</v>
      </c>
      <c r="E278" s="80">
        <v>2007</v>
      </c>
      <c r="F278" s="80" t="s">
        <v>567</v>
      </c>
      <c r="G278" s="80" t="s">
        <v>2139</v>
      </c>
      <c r="H278" s="80" t="s">
        <v>2140</v>
      </c>
      <c r="I278" s="177"/>
      <c r="J278" s="81">
        <v>12.598876397807961</v>
      </c>
      <c r="K278" s="81">
        <v>0.91461486834892247</v>
      </c>
      <c r="L278" s="81">
        <v>4.5746860373352796</v>
      </c>
      <c r="M278" s="81">
        <v>17.78334396039352</v>
      </c>
      <c r="N278" s="81">
        <v>11.580681653313734</v>
      </c>
      <c r="O278" s="81">
        <v>8.8501963912353663</v>
      </c>
      <c r="P278" s="81">
        <v>11.086214561951879</v>
      </c>
      <c r="Q278" s="81">
        <v>0.48196051751039909</v>
      </c>
      <c r="R278" s="81">
        <v>0</v>
      </c>
      <c r="S278" s="81">
        <v>0</v>
      </c>
      <c r="T278" s="82"/>
      <c r="U278" s="81">
        <v>1811143</v>
      </c>
      <c r="V278" s="81">
        <v>356</v>
      </c>
      <c r="W278" s="81">
        <v>53</v>
      </c>
      <c r="X278" s="81">
        <v>3649</v>
      </c>
      <c r="Y278" s="81">
        <v>2157</v>
      </c>
      <c r="Z278" s="81">
        <v>4379</v>
      </c>
      <c r="AA278" s="81">
        <v>2171</v>
      </c>
      <c r="AB278" s="81">
        <v>7748</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2144</v>
      </c>
      <c r="B279" s="80">
        <v>90</v>
      </c>
      <c r="C279" s="80">
        <v>5</v>
      </c>
      <c r="D279" s="80">
        <v>6</v>
      </c>
      <c r="E279" s="80">
        <v>2008</v>
      </c>
      <c r="F279" s="80" t="s">
        <v>84</v>
      </c>
      <c r="G279" s="80" t="s">
        <v>2139</v>
      </c>
      <c r="H279" s="80" t="s">
        <v>2140</v>
      </c>
      <c r="I279" s="177"/>
      <c r="J279" s="81">
        <v>9.9814169842044986</v>
      </c>
      <c r="K279" s="81">
        <v>0.68404048404080309</v>
      </c>
      <c r="L279" s="81">
        <v>4.0755684651695878</v>
      </c>
      <c r="M279" s="81">
        <v>17.988495932871871</v>
      </c>
      <c r="N279" s="81">
        <v>11.428160006504841</v>
      </c>
      <c r="O279" s="81">
        <v>8.62039363339853</v>
      </c>
      <c r="P279" s="81">
        <v>10.910358361989653</v>
      </c>
      <c r="Q279" s="81">
        <v>0.47208813425725393</v>
      </c>
      <c r="R279" s="81">
        <v>0</v>
      </c>
      <c r="S279" s="81">
        <v>0</v>
      </c>
      <c r="T279" s="82"/>
      <c r="U279" s="81">
        <v>1641577</v>
      </c>
      <c r="V279" s="81">
        <v>356</v>
      </c>
      <c r="W279" s="81">
        <v>53</v>
      </c>
      <c r="X279" s="81">
        <v>3649</v>
      </c>
      <c r="Y279" s="81">
        <v>2190</v>
      </c>
      <c r="Z279" s="81">
        <v>4415</v>
      </c>
      <c r="AA279" s="81">
        <v>2139</v>
      </c>
      <c r="AB279" s="81">
        <v>7714</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2145</v>
      </c>
      <c r="B280" s="80">
        <v>91</v>
      </c>
      <c r="C280" s="80">
        <v>6</v>
      </c>
      <c r="D280" s="80">
        <v>6</v>
      </c>
      <c r="E280" s="80">
        <v>2009</v>
      </c>
      <c r="F280" s="80" t="s">
        <v>85</v>
      </c>
      <c r="G280" s="80" t="s">
        <v>2139</v>
      </c>
      <c r="H280" s="80" t="s">
        <v>2140</v>
      </c>
      <c r="I280" s="177"/>
      <c r="J280" s="81">
        <v>12.334495634753194</v>
      </c>
      <c r="K280" s="81">
        <v>0.72967688444771894</v>
      </c>
      <c r="L280" s="81">
        <v>9.8470952737118669</v>
      </c>
      <c r="M280" s="81">
        <v>18.269518611774949</v>
      </c>
      <c r="N280" s="81">
        <v>10.447956883568775</v>
      </c>
      <c r="O280" s="81">
        <v>8.8146087264520308</v>
      </c>
      <c r="P280" s="81">
        <v>10.468538642744495</v>
      </c>
      <c r="Q280" s="81">
        <v>0.44813839913508058</v>
      </c>
      <c r="R280" s="81">
        <v>0</v>
      </c>
      <c r="S280" s="81">
        <v>0</v>
      </c>
      <c r="T280" s="82"/>
      <c r="U280" s="81">
        <v>1605504</v>
      </c>
      <c r="V280" s="81">
        <v>349</v>
      </c>
      <c r="W280" s="81">
        <v>183</v>
      </c>
      <c r="X280" s="81">
        <v>3733</v>
      </c>
      <c r="Y280" s="81">
        <v>2217</v>
      </c>
      <c r="Z280" s="81">
        <v>4456</v>
      </c>
      <c r="AA280" s="81">
        <v>2107</v>
      </c>
      <c r="AB280" s="81">
        <v>7687</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4.46</v>
      </c>
      <c r="BL280" s="81">
        <v>0</v>
      </c>
      <c r="BM280" s="82"/>
      <c r="BN280" s="81">
        <v>0</v>
      </c>
      <c r="BO280" s="81">
        <v>0</v>
      </c>
      <c r="BP280" s="81">
        <v>0</v>
      </c>
      <c r="BQ280" s="81">
        <v>0</v>
      </c>
      <c r="BR280" s="81">
        <v>1</v>
      </c>
      <c r="BS280" s="81">
        <v>0</v>
      </c>
      <c r="BT280"/>
      <c r="BU280" s="80"/>
      <c r="BV280" s="80"/>
      <c r="BW280" s="80"/>
      <c r="BX280" s="80"/>
      <c r="BY280" s="80"/>
      <c r="BZ280" s="80"/>
      <c r="CA280" s="80"/>
      <c r="CB280" s="80"/>
      <c r="CC280" s="80"/>
    </row>
    <row r="281" spans="1:81">
      <c r="A281" s="80" t="s">
        <v>2146</v>
      </c>
      <c r="B281" s="80">
        <v>92</v>
      </c>
      <c r="C281" s="80">
        <v>7</v>
      </c>
      <c r="D281" s="80">
        <v>6</v>
      </c>
      <c r="E281" s="80">
        <v>2010</v>
      </c>
      <c r="F281" s="80" t="s">
        <v>86</v>
      </c>
      <c r="G281" s="80" t="s">
        <v>2139</v>
      </c>
      <c r="H281" s="80" t="s">
        <v>2140</v>
      </c>
      <c r="I281" s="177"/>
      <c r="J281" s="81">
        <v>8.7319121853307262</v>
      </c>
      <c r="K281" s="81">
        <v>0.74748513816677986</v>
      </c>
      <c r="L281" s="81">
        <v>9.3371160177388255</v>
      </c>
      <c r="M281" s="81">
        <v>17.543569767085938</v>
      </c>
      <c r="N281" s="81">
        <v>10.807239617055165</v>
      </c>
      <c r="O281" s="81">
        <v>8.785652423610891</v>
      </c>
      <c r="P281" s="81">
        <v>10.70609868587367</v>
      </c>
      <c r="Q281" s="81">
        <v>0.46476648888146221</v>
      </c>
      <c r="R281" s="81">
        <v>0</v>
      </c>
      <c r="S281" s="81">
        <v>0</v>
      </c>
      <c r="T281" s="82"/>
      <c r="U281" s="81">
        <v>1302289</v>
      </c>
      <c r="V281" s="81">
        <v>349</v>
      </c>
      <c r="W281" s="81">
        <v>183</v>
      </c>
      <c r="X281" s="81">
        <v>3733</v>
      </c>
      <c r="Y281" s="81">
        <v>2228</v>
      </c>
      <c r="Z281" s="81">
        <v>4462</v>
      </c>
      <c r="AA281" s="81">
        <v>2101</v>
      </c>
      <c r="AB281" s="81">
        <v>7639</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4.327</v>
      </c>
      <c r="BL281" s="81">
        <v>0</v>
      </c>
      <c r="BM281" s="82"/>
      <c r="BN281" s="81">
        <v>0</v>
      </c>
      <c r="BO281" s="81">
        <v>0</v>
      </c>
      <c r="BP281" s="81">
        <v>0</v>
      </c>
      <c r="BQ281" s="81">
        <v>0</v>
      </c>
      <c r="BR281" s="81">
        <v>1</v>
      </c>
      <c r="BS281" s="81">
        <v>0</v>
      </c>
      <c r="BT281"/>
      <c r="BU281" s="80">
        <v>4.327</v>
      </c>
      <c r="BV281" s="80">
        <v>0</v>
      </c>
      <c r="BW281" s="80">
        <v>0</v>
      </c>
      <c r="BX281" s="80">
        <v>0</v>
      </c>
      <c r="BY281" s="80">
        <v>0</v>
      </c>
      <c r="BZ281" s="80">
        <v>0</v>
      </c>
      <c r="CA281" s="80">
        <v>0</v>
      </c>
      <c r="CB281" s="80">
        <v>0</v>
      </c>
      <c r="CC281" s="80">
        <v>0</v>
      </c>
    </row>
    <row r="282" spans="1:81">
      <c r="A282" s="80" t="s">
        <v>2147</v>
      </c>
      <c r="B282" s="80">
        <v>93</v>
      </c>
      <c r="C282" s="80">
        <v>8</v>
      </c>
      <c r="D282" s="80">
        <v>6</v>
      </c>
      <c r="E282" s="80">
        <v>2011</v>
      </c>
      <c r="F282" s="80" t="s">
        <v>87</v>
      </c>
      <c r="G282" s="80" t="s">
        <v>2139</v>
      </c>
      <c r="H282" s="80" t="s">
        <v>2140</v>
      </c>
      <c r="I282" s="177"/>
      <c r="J282" s="81">
        <v>9.6831438473871199</v>
      </c>
      <c r="K282" s="81">
        <v>0.96024487369047862</v>
      </c>
      <c r="L282" s="81">
        <v>7.378328417472626</v>
      </c>
      <c r="M282" s="81">
        <v>19.765567309996282</v>
      </c>
      <c r="N282" s="81">
        <v>12.671409105525889</v>
      </c>
      <c r="O282" s="81">
        <v>8.7530127298261746</v>
      </c>
      <c r="P282" s="81">
        <v>10.218564703379945</v>
      </c>
      <c r="Q282" s="81">
        <v>0.53693429396463266</v>
      </c>
      <c r="R282" s="81">
        <v>0</v>
      </c>
      <c r="S282" s="81">
        <v>0</v>
      </c>
      <c r="T282" s="82"/>
      <c r="U282" s="81">
        <v>1332718</v>
      </c>
      <c r="V282" s="81">
        <v>349</v>
      </c>
      <c r="W282" s="81">
        <v>183</v>
      </c>
      <c r="X282" s="81">
        <v>3733</v>
      </c>
      <c r="Y282" s="81">
        <v>2257</v>
      </c>
      <c r="Z282" s="81">
        <v>4542</v>
      </c>
      <c r="AA282" s="81">
        <v>2065</v>
      </c>
      <c r="AB282" s="81">
        <v>7651</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3.1</v>
      </c>
      <c r="BL282" s="81">
        <v>0</v>
      </c>
      <c r="BM282" s="82"/>
      <c r="BN282" s="81">
        <v>0</v>
      </c>
      <c r="BO282" s="81">
        <v>0</v>
      </c>
      <c r="BP282" s="81">
        <v>0</v>
      </c>
      <c r="BQ282" s="81">
        <v>0</v>
      </c>
      <c r="BR282" s="81">
        <v>1</v>
      </c>
      <c r="BS282" s="81">
        <v>0</v>
      </c>
      <c r="BT282"/>
      <c r="BU282" s="80">
        <v>3.1</v>
      </c>
      <c r="BV282" s="80">
        <v>0</v>
      </c>
      <c r="BW282" s="80">
        <v>0</v>
      </c>
      <c r="BX282" s="80">
        <v>0</v>
      </c>
      <c r="BY282" s="80">
        <v>0</v>
      </c>
      <c r="BZ282" s="80">
        <v>0</v>
      </c>
      <c r="CA282" s="80">
        <v>0</v>
      </c>
      <c r="CB282" s="80">
        <v>0</v>
      </c>
      <c r="CC282" s="80">
        <v>0</v>
      </c>
    </row>
    <row r="283" spans="1:81">
      <c r="A283" s="80" t="s">
        <v>2148</v>
      </c>
      <c r="B283" s="80">
        <v>94</v>
      </c>
      <c r="C283" s="80">
        <v>9</v>
      </c>
      <c r="D283" s="80">
        <v>6</v>
      </c>
      <c r="E283" s="80">
        <v>2012</v>
      </c>
      <c r="F283" s="80" t="s">
        <v>88</v>
      </c>
      <c r="G283" s="80" t="s">
        <v>2139</v>
      </c>
      <c r="H283" s="80" t="s">
        <v>2140</v>
      </c>
      <c r="I283" s="177"/>
      <c r="J283" s="81">
        <v>12.611404228841451</v>
      </c>
      <c r="K283" s="81">
        <v>0.90130175130786694</v>
      </c>
      <c r="L283" s="81">
        <v>7.2673380749609562</v>
      </c>
      <c r="M283" s="81">
        <v>19.692902986763123</v>
      </c>
      <c r="N283" s="81">
        <v>12.957715146260487</v>
      </c>
      <c r="O283" s="81">
        <v>8.7816436775840234</v>
      </c>
      <c r="P283" s="81">
        <v>10.301587564684169</v>
      </c>
      <c r="Q283" s="81">
        <v>0.58062138238448235</v>
      </c>
      <c r="R283" s="81">
        <v>0</v>
      </c>
      <c r="S283" s="81">
        <v>0</v>
      </c>
      <c r="T283" s="82"/>
      <c r="U283" s="81">
        <v>1530516</v>
      </c>
      <c r="V283" s="81">
        <v>349</v>
      </c>
      <c r="W283" s="81">
        <v>183</v>
      </c>
      <c r="X283" s="81">
        <v>3733</v>
      </c>
      <c r="Y283" s="81">
        <v>2315</v>
      </c>
      <c r="Z283" s="81">
        <v>4593</v>
      </c>
      <c r="AA283" s="81">
        <v>2070</v>
      </c>
      <c r="AB283" s="81">
        <v>7615</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3.2970000000000002</v>
      </c>
      <c r="BL283" s="81">
        <v>0</v>
      </c>
      <c r="BM283" s="82"/>
      <c r="BN283" s="81">
        <v>0</v>
      </c>
      <c r="BO283" s="81">
        <v>0</v>
      </c>
      <c r="BP283" s="81">
        <v>0</v>
      </c>
      <c r="BQ283" s="81">
        <v>0</v>
      </c>
      <c r="BR283" s="81">
        <v>1</v>
      </c>
      <c r="BS283" s="81">
        <v>0</v>
      </c>
      <c r="BT283"/>
      <c r="BU283" s="80">
        <v>3.2970000000000002</v>
      </c>
      <c r="BV283" s="80">
        <v>0</v>
      </c>
      <c r="BW283" s="80">
        <v>0</v>
      </c>
      <c r="BX283" s="80">
        <v>0</v>
      </c>
      <c r="BY283" s="80">
        <v>0</v>
      </c>
      <c r="BZ283" s="80">
        <v>0</v>
      </c>
      <c r="CA283" s="80">
        <v>0</v>
      </c>
      <c r="CB283" s="80">
        <v>0</v>
      </c>
      <c r="CC283" s="80">
        <v>0</v>
      </c>
    </row>
    <row r="284" spans="1:81">
      <c r="A284" s="80" t="s">
        <v>2149</v>
      </c>
      <c r="B284" s="80">
        <v>95</v>
      </c>
      <c r="C284" s="80">
        <v>10</v>
      </c>
      <c r="D284" s="80">
        <v>6</v>
      </c>
      <c r="E284" s="80">
        <v>2013</v>
      </c>
      <c r="F284" s="80" t="s">
        <v>89</v>
      </c>
      <c r="G284" s="80" t="s">
        <v>2139</v>
      </c>
      <c r="H284" s="80" t="s">
        <v>2140</v>
      </c>
      <c r="I284" s="177"/>
      <c r="J284" s="81">
        <v>12.204518476233245</v>
      </c>
      <c r="K284" s="81">
        <v>0.77742524949191261</v>
      </c>
      <c r="L284" s="81">
        <v>6.6388052324217401</v>
      </c>
      <c r="M284" s="81">
        <v>18.890467739929328</v>
      </c>
      <c r="N284" s="81">
        <v>13.708907132228179</v>
      </c>
      <c r="O284" s="81">
        <v>8.5600576926382708</v>
      </c>
      <c r="P284" s="81">
        <v>10.315426020165109</v>
      </c>
      <c r="Q284" s="81">
        <v>0.58968643175383351</v>
      </c>
      <c r="R284" s="81">
        <v>0</v>
      </c>
      <c r="S284" s="81">
        <v>0</v>
      </c>
      <c r="T284" s="82"/>
      <c r="U284" s="81">
        <v>1452397</v>
      </c>
      <c r="V284" s="81">
        <v>349</v>
      </c>
      <c r="W284" s="81">
        <v>183</v>
      </c>
      <c r="X284" s="81">
        <v>3733</v>
      </c>
      <c r="Y284" s="81">
        <v>2325</v>
      </c>
      <c r="Z284" s="81">
        <v>4677</v>
      </c>
      <c r="AA284" s="81">
        <v>2065</v>
      </c>
      <c r="AB284" s="81">
        <v>7623</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3.9390000000000001</v>
      </c>
      <c r="BL284" s="81">
        <v>0</v>
      </c>
      <c r="BM284" s="82"/>
      <c r="BN284" s="81">
        <v>0</v>
      </c>
      <c r="BO284" s="81">
        <v>0</v>
      </c>
      <c r="BP284" s="81">
        <v>0</v>
      </c>
      <c r="BQ284" s="81">
        <v>0</v>
      </c>
      <c r="BR284" s="81">
        <v>1</v>
      </c>
      <c r="BS284" s="81">
        <v>0</v>
      </c>
      <c r="BT284"/>
      <c r="BU284" s="80">
        <v>3.9390000000000001</v>
      </c>
      <c r="BV284" s="80">
        <v>0</v>
      </c>
      <c r="BW284" s="80">
        <v>0</v>
      </c>
      <c r="BX284" s="80">
        <v>0</v>
      </c>
      <c r="BY284" s="80">
        <v>0</v>
      </c>
      <c r="BZ284" s="80">
        <v>0</v>
      </c>
      <c r="CA284" s="80">
        <v>0</v>
      </c>
      <c r="CB284" s="80">
        <v>0</v>
      </c>
      <c r="CC284" s="80">
        <v>0</v>
      </c>
    </row>
    <row r="285" spans="1:81">
      <c r="A285" s="80" t="s">
        <v>2150</v>
      </c>
      <c r="B285" s="80">
        <v>96</v>
      </c>
      <c r="C285" s="80">
        <v>11</v>
      </c>
      <c r="D285" s="80">
        <v>6</v>
      </c>
      <c r="E285" s="80">
        <v>2014</v>
      </c>
      <c r="F285" s="80" t="s">
        <v>90</v>
      </c>
      <c r="G285" s="80" t="s">
        <v>2139</v>
      </c>
      <c r="H285" s="80" t="s">
        <v>2140</v>
      </c>
      <c r="I285" s="177"/>
      <c r="J285" s="81">
        <v>11.891725827167097</v>
      </c>
      <c r="K285" s="81">
        <v>0.81428527701541686</v>
      </c>
      <c r="L285" s="81">
        <v>3.6497365429770201</v>
      </c>
      <c r="M285" s="81">
        <v>19.310289187271252</v>
      </c>
      <c r="N285" s="81">
        <v>11.981289083299879</v>
      </c>
      <c r="O285" s="81">
        <v>8.2509613861630289</v>
      </c>
      <c r="P285" s="81">
        <v>10.263629181340919</v>
      </c>
      <c r="Q285" s="81">
        <v>0.56266027210016534</v>
      </c>
      <c r="R285" s="81">
        <v>0</v>
      </c>
      <c r="S285" s="81">
        <v>0</v>
      </c>
      <c r="T285" s="82"/>
      <c r="U285" s="81">
        <v>1694460</v>
      </c>
      <c r="V285" s="81">
        <v>334</v>
      </c>
      <c r="W285" s="81">
        <v>83</v>
      </c>
      <c r="X285" s="81">
        <v>3793</v>
      </c>
      <c r="Y285" s="81">
        <v>2328</v>
      </c>
      <c r="Z285" s="81">
        <v>4748</v>
      </c>
      <c r="AA285" s="81">
        <v>2044</v>
      </c>
      <c r="AB285" s="81">
        <v>7581</v>
      </c>
      <c r="AC285" s="81">
        <v>0</v>
      </c>
      <c r="AD285" s="81">
        <v>0</v>
      </c>
      <c r="AE285" s="82"/>
      <c r="AF285" s="81">
        <v>16235278.658287087</v>
      </c>
      <c r="AG285" s="81">
        <v>636533.16785316356</v>
      </c>
      <c r="AH285" s="81">
        <v>882749.56288642343</v>
      </c>
      <c r="AI285" s="81">
        <v>22537196.258141275</v>
      </c>
      <c r="AJ285" s="81">
        <v>13865292.125768829</v>
      </c>
      <c r="AK285" s="81">
        <v>0</v>
      </c>
      <c r="AL285" s="81">
        <v>0</v>
      </c>
      <c r="AM285" s="81">
        <v>1040758.0154873311</v>
      </c>
      <c r="AN285" s="81">
        <v>0</v>
      </c>
      <c r="AO285" s="81">
        <v>0</v>
      </c>
      <c r="AP285" s="82"/>
      <c r="AQ285" s="81">
        <v>107</v>
      </c>
      <c r="AR285" s="81">
        <v>10</v>
      </c>
      <c r="AS285" s="81">
        <v>0</v>
      </c>
      <c r="AT285" s="81">
        <v>0</v>
      </c>
      <c r="AU285" s="81">
        <v>0</v>
      </c>
      <c r="AV285" s="81">
        <v>0</v>
      </c>
      <c r="AW285" s="81" t="s">
        <v>564</v>
      </c>
      <c r="AX285" s="82"/>
      <c r="AY285" s="81">
        <v>492.29999999999995</v>
      </c>
      <c r="AZ285" s="81">
        <v>677.1</v>
      </c>
      <c r="BA285" s="81">
        <v>0</v>
      </c>
      <c r="BB285" s="81">
        <v>0</v>
      </c>
      <c r="BC285" s="81">
        <v>0</v>
      </c>
      <c r="BD285" s="81">
        <v>0</v>
      </c>
      <c r="BE285" s="81" t="s">
        <v>564</v>
      </c>
      <c r="BF285" s="82"/>
      <c r="BG285" s="81">
        <v>0</v>
      </c>
      <c r="BH285" s="81">
        <v>0</v>
      </c>
      <c r="BI285" s="81">
        <v>0</v>
      </c>
      <c r="BJ285" s="81">
        <v>0</v>
      </c>
      <c r="BK285" s="81">
        <v>3.536</v>
      </c>
      <c r="BL285" s="81">
        <v>0</v>
      </c>
      <c r="BM285" s="82"/>
      <c r="BN285" s="81">
        <v>0</v>
      </c>
      <c r="BO285" s="81">
        <v>0</v>
      </c>
      <c r="BP285" s="81">
        <v>0</v>
      </c>
      <c r="BQ285" s="81">
        <v>0</v>
      </c>
      <c r="BR285" s="81">
        <v>1</v>
      </c>
      <c r="BS285" s="81">
        <v>0</v>
      </c>
      <c r="BT285"/>
      <c r="BU285" s="80">
        <v>3.536</v>
      </c>
      <c r="BV285" s="80">
        <v>0</v>
      </c>
      <c r="BW285" s="80">
        <v>0</v>
      </c>
      <c r="BX285" s="80">
        <v>0</v>
      </c>
      <c r="BY285" s="80">
        <v>0</v>
      </c>
      <c r="BZ285" s="80">
        <v>0</v>
      </c>
      <c r="CA285" s="80">
        <v>0</v>
      </c>
      <c r="CB285" s="80">
        <v>0</v>
      </c>
      <c r="CC285" s="80">
        <v>0</v>
      </c>
    </row>
    <row r="286" spans="1:81">
      <c r="A286" s="80" t="s">
        <v>2151</v>
      </c>
      <c r="B286" s="80">
        <v>97</v>
      </c>
      <c r="C286" s="80">
        <v>12</v>
      </c>
      <c r="D286" s="80">
        <v>6</v>
      </c>
      <c r="E286" s="80">
        <v>2015</v>
      </c>
      <c r="F286" s="80" t="s">
        <v>91</v>
      </c>
      <c r="G286" s="80" t="s">
        <v>2139</v>
      </c>
      <c r="H286" s="80" t="s">
        <v>2140</v>
      </c>
      <c r="I286" s="177"/>
      <c r="J286" s="81">
        <v>12.516273018364558</v>
      </c>
      <c r="K286" s="81">
        <v>0.82439859325688969</v>
      </c>
      <c r="L286" s="81">
        <v>3.711550427949073</v>
      </c>
      <c r="M286" s="81">
        <v>19.761579177618135</v>
      </c>
      <c r="N286" s="81">
        <v>10.813975586534903</v>
      </c>
      <c r="O286" s="81">
        <v>8.3443432552737402</v>
      </c>
      <c r="P286" s="81">
        <v>10.065667645978241</v>
      </c>
      <c r="Q286" s="81">
        <v>0.54929066657879033</v>
      </c>
      <c r="R286" s="81">
        <v>0</v>
      </c>
      <c r="S286" s="81">
        <v>0</v>
      </c>
      <c r="T286" s="82"/>
      <c r="U286" s="81">
        <v>1752852</v>
      </c>
      <c r="V286" s="81">
        <v>334</v>
      </c>
      <c r="W286" s="81">
        <v>83</v>
      </c>
      <c r="X286" s="81">
        <v>3793</v>
      </c>
      <c r="Y286" s="81">
        <v>2339</v>
      </c>
      <c r="Z286" s="81">
        <v>4848</v>
      </c>
      <c r="AA286" s="81">
        <v>2003</v>
      </c>
      <c r="AB286" s="81">
        <v>7560</v>
      </c>
      <c r="AC286" s="81">
        <v>0</v>
      </c>
      <c r="AD286" s="81">
        <v>0</v>
      </c>
      <c r="AE286" s="82"/>
      <c r="AF286" s="81">
        <v>17447066.031148817</v>
      </c>
      <c r="AG286" s="81">
        <v>594932.58160012669</v>
      </c>
      <c r="AH286" s="81">
        <v>733585.05616993725</v>
      </c>
      <c r="AI286" s="81">
        <v>25423556.023984022</v>
      </c>
      <c r="AJ286" s="81">
        <v>13053908.056348523</v>
      </c>
      <c r="AK286" s="81">
        <v>0</v>
      </c>
      <c r="AL286" s="81">
        <v>0</v>
      </c>
      <c r="AM286" s="81">
        <v>1036066.2869927489</v>
      </c>
      <c r="AN286" s="81">
        <v>0</v>
      </c>
      <c r="AO286" s="81">
        <v>0</v>
      </c>
      <c r="AP286" s="82"/>
      <c r="AQ286" s="81">
        <v>124</v>
      </c>
      <c r="AR286" s="81">
        <v>15</v>
      </c>
      <c r="AS286" s="81">
        <v>0</v>
      </c>
      <c r="AT286" s="81">
        <v>0</v>
      </c>
      <c r="AU286" s="81">
        <v>0</v>
      </c>
      <c r="AV286" s="81">
        <v>0</v>
      </c>
      <c r="AW286" s="81" t="s">
        <v>564</v>
      </c>
      <c r="AX286" s="82"/>
      <c r="AY286" s="81">
        <v>588</v>
      </c>
      <c r="AZ286" s="81">
        <v>1049.4000000000001</v>
      </c>
      <c r="BA286" s="81">
        <v>0</v>
      </c>
      <c r="BB286" s="81">
        <v>0</v>
      </c>
      <c r="BC286" s="81">
        <v>0</v>
      </c>
      <c r="BD286" s="81">
        <v>0</v>
      </c>
      <c r="BE286" s="81" t="s">
        <v>564</v>
      </c>
      <c r="BF286" s="82"/>
      <c r="BG286" s="81">
        <v>0</v>
      </c>
      <c r="BH286" s="81">
        <v>0</v>
      </c>
      <c r="BI286" s="81">
        <v>0</v>
      </c>
      <c r="BJ286" s="81">
        <v>0</v>
      </c>
      <c r="BK286" s="81">
        <v>3.5070000000000001</v>
      </c>
      <c r="BL286" s="81">
        <v>0</v>
      </c>
      <c r="BM286" s="82"/>
      <c r="BN286" s="81">
        <v>0</v>
      </c>
      <c r="BO286" s="81">
        <v>0</v>
      </c>
      <c r="BP286" s="81">
        <v>0</v>
      </c>
      <c r="BQ286" s="81">
        <v>0</v>
      </c>
      <c r="BR286" s="81">
        <v>1</v>
      </c>
      <c r="BS286" s="81">
        <v>0</v>
      </c>
      <c r="BT286"/>
      <c r="BU286" s="80">
        <v>3.5070000000000001</v>
      </c>
      <c r="BV286" s="80">
        <v>0</v>
      </c>
      <c r="BW286" s="80">
        <v>0</v>
      </c>
      <c r="BX286" s="80">
        <v>0</v>
      </c>
      <c r="BY286" s="80">
        <v>0</v>
      </c>
      <c r="BZ286" s="80">
        <v>0</v>
      </c>
      <c r="CA286" s="80">
        <v>0</v>
      </c>
      <c r="CB286" s="80">
        <v>0</v>
      </c>
      <c r="CC286" s="80">
        <v>0</v>
      </c>
    </row>
    <row r="287" spans="1:81">
      <c r="A287" s="80" t="s">
        <v>2152</v>
      </c>
      <c r="B287" s="80">
        <v>98</v>
      </c>
      <c r="C287" s="80">
        <v>13</v>
      </c>
      <c r="D287" s="80">
        <v>6</v>
      </c>
      <c r="E287" s="80">
        <v>2016</v>
      </c>
      <c r="F287" s="80" t="s">
        <v>92</v>
      </c>
      <c r="G287" s="80" t="s">
        <v>2139</v>
      </c>
      <c r="H287" s="80" t="s">
        <v>2140</v>
      </c>
      <c r="I287" s="177"/>
      <c r="J287" s="81">
        <v>14.662095593753731</v>
      </c>
      <c r="K287" s="81">
        <v>0.82329298114718885</v>
      </c>
      <c r="L287" s="81">
        <v>4.3331263303875334</v>
      </c>
      <c r="M287" s="81">
        <v>16.824689663962097</v>
      </c>
      <c r="N287" s="81">
        <v>10.899992655973062</v>
      </c>
      <c r="O287" s="81">
        <v>8.2685185425372563</v>
      </c>
      <c r="P287" s="81">
        <v>10.558002762713942</v>
      </c>
      <c r="Q287" s="81">
        <v>0.53284801811025306</v>
      </c>
      <c r="R287" s="81">
        <v>0</v>
      </c>
      <c r="S287" s="81">
        <v>0</v>
      </c>
      <c r="T287" s="82"/>
      <c r="U287" s="81">
        <v>2181860</v>
      </c>
      <c r="V287" s="81">
        <v>334</v>
      </c>
      <c r="W287" s="81">
        <v>83</v>
      </c>
      <c r="X287" s="81">
        <v>3793</v>
      </c>
      <c r="Y287" s="81">
        <v>2370</v>
      </c>
      <c r="Z287" s="81">
        <v>4863</v>
      </c>
      <c r="AA287" s="81">
        <v>2173</v>
      </c>
      <c r="AB287" s="81">
        <v>7544</v>
      </c>
      <c r="AC287" s="81">
        <v>0</v>
      </c>
      <c r="AD287" s="81">
        <v>0</v>
      </c>
      <c r="AE287" s="82"/>
      <c r="AF287" s="81">
        <v>20435085.2556055</v>
      </c>
      <c r="AG287" s="81">
        <v>576134.57281192834</v>
      </c>
      <c r="AH287" s="81">
        <v>652145.71541382128</v>
      </c>
      <c r="AI287" s="81">
        <v>23577597.876299821</v>
      </c>
      <c r="AJ287" s="81">
        <v>11879466.71495251</v>
      </c>
      <c r="AK287" s="81">
        <v>0</v>
      </c>
      <c r="AL287" s="81">
        <v>0</v>
      </c>
      <c r="AM287" s="81">
        <v>1034676.772419004</v>
      </c>
      <c r="AN287" s="81">
        <v>0</v>
      </c>
      <c r="AO287" s="81">
        <v>0</v>
      </c>
      <c r="AP287" s="82"/>
      <c r="AQ287" s="81">
        <v>144</v>
      </c>
      <c r="AR287" s="81">
        <v>17</v>
      </c>
      <c r="AS287" s="81">
        <v>1</v>
      </c>
      <c r="AT287" s="81">
        <v>0</v>
      </c>
      <c r="AU287" s="81">
        <v>0</v>
      </c>
      <c r="AV287" s="81">
        <v>0</v>
      </c>
      <c r="AW287" s="81" t="s">
        <v>564</v>
      </c>
      <c r="AX287" s="82"/>
      <c r="AY287" s="81">
        <v>681.7</v>
      </c>
      <c r="AZ287" s="81">
        <v>1106.8</v>
      </c>
      <c r="BA287" s="81">
        <v>19.2</v>
      </c>
      <c r="BB287" s="81">
        <v>0</v>
      </c>
      <c r="BC287" s="81">
        <v>0</v>
      </c>
      <c r="BD287" s="81">
        <v>0</v>
      </c>
      <c r="BE287" s="81" t="s">
        <v>564</v>
      </c>
      <c r="BF287" s="82"/>
      <c r="BG287" s="81">
        <v>0</v>
      </c>
      <c r="BH287" s="81">
        <v>0</v>
      </c>
      <c r="BI287" s="81">
        <v>0</v>
      </c>
      <c r="BJ287" s="81">
        <v>0</v>
      </c>
      <c r="BK287" s="81">
        <v>3.4329999999999998</v>
      </c>
      <c r="BL287" s="81">
        <v>0</v>
      </c>
      <c r="BM287" s="82"/>
      <c r="BN287" s="81">
        <v>0</v>
      </c>
      <c r="BO287" s="81">
        <v>0</v>
      </c>
      <c r="BP287" s="81">
        <v>0</v>
      </c>
      <c r="BQ287" s="81">
        <v>0</v>
      </c>
      <c r="BR287" s="81">
        <v>1</v>
      </c>
      <c r="BS287" s="81">
        <v>0</v>
      </c>
      <c r="BT287"/>
      <c r="BU287" s="80">
        <v>3.4329999999999998</v>
      </c>
      <c r="BV287" s="80">
        <v>0</v>
      </c>
      <c r="BW287" s="80">
        <v>0</v>
      </c>
      <c r="BX287" s="80">
        <v>0</v>
      </c>
      <c r="BY287" s="80">
        <v>0</v>
      </c>
      <c r="BZ287" s="80">
        <v>0</v>
      </c>
      <c r="CA287" s="80">
        <v>0</v>
      </c>
      <c r="CB287" s="80">
        <v>0</v>
      </c>
      <c r="CC287" s="80">
        <v>0</v>
      </c>
    </row>
    <row r="288" spans="1:81">
      <c r="A288" s="80" t="s">
        <v>2153</v>
      </c>
      <c r="B288" s="80">
        <v>99</v>
      </c>
      <c r="C288" s="80">
        <v>14</v>
      </c>
      <c r="D288" s="80">
        <v>6</v>
      </c>
      <c r="E288" s="80">
        <v>2017</v>
      </c>
      <c r="F288" s="80" t="s">
        <v>71</v>
      </c>
      <c r="G288" s="80" t="s">
        <v>2139</v>
      </c>
      <c r="H288" s="80" t="s">
        <v>2140</v>
      </c>
      <c r="I288" s="177"/>
      <c r="J288" s="81">
        <v>14.489208778990321</v>
      </c>
      <c r="K288" s="81">
        <v>0.7912449742415929</v>
      </c>
      <c r="L288" s="81">
        <v>3.8485255718928513</v>
      </c>
      <c r="M288" s="81">
        <v>14.529573698381308</v>
      </c>
      <c r="N288" s="81">
        <v>11.533210845724689</v>
      </c>
      <c r="O288" s="81">
        <v>8.2924879859164911</v>
      </c>
      <c r="P288" s="81">
        <v>10.495949529004282</v>
      </c>
      <c r="Q288" s="81">
        <v>0.51047912436037102</v>
      </c>
      <c r="R288" s="81">
        <v>0</v>
      </c>
      <c r="S288" s="81">
        <v>0</v>
      </c>
      <c r="T288" s="82"/>
      <c r="U288" s="81">
        <v>2486447</v>
      </c>
      <c r="V288" s="81">
        <v>334</v>
      </c>
      <c r="W288" s="81">
        <v>83</v>
      </c>
      <c r="X288" s="81">
        <v>3793</v>
      </c>
      <c r="Y288" s="81">
        <v>2369</v>
      </c>
      <c r="Z288" s="81">
        <v>4958</v>
      </c>
      <c r="AA288" s="81">
        <v>2174</v>
      </c>
      <c r="AB288" s="81">
        <v>7474</v>
      </c>
      <c r="AC288" s="81">
        <v>0</v>
      </c>
      <c r="AD288" s="81">
        <v>0</v>
      </c>
      <c r="AE288" s="82"/>
      <c r="AF288" s="81">
        <v>20879883.638076659</v>
      </c>
      <c r="AG288" s="81">
        <v>564574.22997086751</v>
      </c>
      <c r="AH288" s="81">
        <v>777170.1249079766</v>
      </c>
      <c r="AI288" s="81">
        <v>21321617.396923151</v>
      </c>
      <c r="AJ288" s="81">
        <v>13460953.87880557</v>
      </c>
      <c r="AK288" s="81">
        <v>0</v>
      </c>
      <c r="AL288" s="81">
        <v>0</v>
      </c>
      <c r="AM288" s="81">
        <v>1026680.077379157</v>
      </c>
      <c r="AN288" s="81">
        <v>0</v>
      </c>
      <c r="AO288" s="81">
        <v>0</v>
      </c>
      <c r="AP288" s="82"/>
      <c r="AQ288" s="81">
        <v>155</v>
      </c>
      <c r="AR288" s="81">
        <v>19</v>
      </c>
      <c r="AS288" s="81">
        <v>2</v>
      </c>
      <c r="AT288" s="81">
        <v>0</v>
      </c>
      <c r="AU288" s="81">
        <v>0</v>
      </c>
      <c r="AV288" s="81">
        <v>0</v>
      </c>
      <c r="AW288" s="81" t="s">
        <v>564</v>
      </c>
      <c r="AX288" s="82"/>
      <c r="AY288" s="81">
        <v>734.2</v>
      </c>
      <c r="AZ288" s="81">
        <v>1206.2</v>
      </c>
      <c r="BA288" s="81">
        <v>38.4</v>
      </c>
      <c r="BB288" s="81">
        <v>0</v>
      </c>
      <c r="BC288" s="81">
        <v>0</v>
      </c>
      <c r="BD288" s="81">
        <v>0</v>
      </c>
      <c r="BE288" s="81" t="s">
        <v>564</v>
      </c>
      <c r="BF288" s="82"/>
      <c r="BG288" s="81">
        <v>0</v>
      </c>
      <c r="BH288" s="81">
        <v>0</v>
      </c>
      <c r="BI288" s="81">
        <v>0</v>
      </c>
      <c r="BJ288" s="81">
        <v>0</v>
      </c>
      <c r="BK288" s="81">
        <v>3.41</v>
      </c>
      <c r="BL288" s="81">
        <v>0</v>
      </c>
      <c r="BM288" s="82"/>
      <c r="BN288" s="81">
        <v>0</v>
      </c>
      <c r="BO288" s="81">
        <v>0</v>
      </c>
      <c r="BP288" s="81">
        <v>0</v>
      </c>
      <c r="BQ288" s="81">
        <v>0</v>
      </c>
      <c r="BR288" s="81">
        <v>1</v>
      </c>
      <c r="BS288" s="81">
        <v>0</v>
      </c>
      <c r="BT288"/>
      <c r="BU288" s="80">
        <v>3.41</v>
      </c>
      <c r="BV288" s="80">
        <v>0</v>
      </c>
      <c r="BW288" s="80">
        <v>0</v>
      </c>
      <c r="BX288" s="80">
        <v>0</v>
      </c>
      <c r="BY288" s="80">
        <v>0</v>
      </c>
      <c r="BZ288" s="80">
        <v>0</v>
      </c>
      <c r="CA288" s="80">
        <v>0</v>
      </c>
      <c r="CB288" s="80">
        <v>0</v>
      </c>
      <c r="CC288" s="80">
        <v>0</v>
      </c>
    </row>
    <row r="289" spans="1:81">
      <c r="A289" s="80" t="s">
        <v>2154</v>
      </c>
      <c r="B289" s="80">
        <v>100</v>
      </c>
      <c r="C289" s="80">
        <v>15</v>
      </c>
      <c r="D289" s="80">
        <v>6</v>
      </c>
      <c r="E289" s="80">
        <v>2018</v>
      </c>
      <c r="F289" s="80" t="s">
        <v>93</v>
      </c>
      <c r="G289" s="80" t="s">
        <v>2139</v>
      </c>
      <c r="H289" s="80" t="s">
        <v>2140</v>
      </c>
      <c r="I289" s="177"/>
      <c r="J289" s="81">
        <v>13.554823993059887</v>
      </c>
      <c r="K289" s="81">
        <v>0.7512546791115684</v>
      </c>
      <c r="L289" s="81">
        <v>3.5513808190966309</v>
      </c>
      <c r="M289" s="81">
        <v>14.680063660688855</v>
      </c>
      <c r="N289" s="81">
        <v>10.468550906710126</v>
      </c>
      <c r="O289" s="81">
        <v>8.090738776990392</v>
      </c>
      <c r="P289" s="81">
        <v>10.152476097686446</v>
      </c>
      <c r="Q289" s="81">
        <v>0.46900877784936096</v>
      </c>
      <c r="R289" s="81">
        <v>0</v>
      </c>
      <c r="S289" s="81">
        <v>0</v>
      </c>
      <c r="T289" s="82"/>
      <c r="U289" s="81">
        <v>2209909</v>
      </c>
      <c r="V289" s="81">
        <v>334</v>
      </c>
      <c r="W289" s="81">
        <v>83</v>
      </c>
      <c r="X289" s="81">
        <v>3793</v>
      </c>
      <c r="Y289" s="81">
        <v>2387</v>
      </c>
      <c r="Z289" s="81">
        <v>4930</v>
      </c>
      <c r="AA289" s="81">
        <v>2124</v>
      </c>
      <c r="AB289" s="81">
        <v>7400</v>
      </c>
      <c r="AC289" s="81">
        <v>0</v>
      </c>
      <c r="AD289" s="81">
        <v>0</v>
      </c>
      <c r="AE289" s="82"/>
      <c r="AF289" s="81">
        <v>19404069.872165222</v>
      </c>
      <c r="AG289" s="81">
        <v>501771.62969278469</v>
      </c>
      <c r="AH289" s="81">
        <v>737448.82792291534</v>
      </c>
      <c r="AI289" s="81">
        <v>21093587.4400841</v>
      </c>
      <c r="AJ289" s="81">
        <v>12742987.97250212</v>
      </c>
      <c r="AK289" s="81">
        <v>0</v>
      </c>
      <c r="AL289" s="81">
        <v>0</v>
      </c>
      <c r="AM289" s="81">
        <v>1018618.219266202</v>
      </c>
      <c r="AN289" s="81">
        <v>0</v>
      </c>
      <c r="AO289" s="81">
        <v>0</v>
      </c>
      <c r="AP289" s="82"/>
      <c r="AQ289" s="81">
        <v>169</v>
      </c>
      <c r="AR289" s="81">
        <v>22</v>
      </c>
      <c r="AS289" s="81">
        <v>3</v>
      </c>
      <c r="AT289" s="81">
        <v>0</v>
      </c>
      <c r="AU289" s="81">
        <v>0</v>
      </c>
      <c r="AV289" s="81">
        <v>0</v>
      </c>
      <c r="AW289" s="81" t="s">
        <v>564</v>
      </c>
      <c r="AX289" s="82"/>
      <c r="AY289" s="81">
        <v>808.80000000000007</v>
      </c>
      <c r="AZ289" s="81">
        <v>1290</v>
      </c>
      <c r="BA289" s="81">
        <v>58</v>
      </c>
      <c r="BB289" s="81">
        <v>0</v>
      </c>
      <c r="BC289" s="81">
        <v>0</v>
      </c>
      <c r="BD289" s="81">
        <v>0</v>
      </c>
      <c r="BE289" s="81" t="s">
        <v>564</v>
      </c>
      <c r="BF289" s="82"/>
      <c r="BG289" s="81">
        <v>0</v>
      </c>
      <c r="BH289" s="81">
        <v>0</v>
      </c>
      <c r="BI289" s="81">
        <v>0</v>
      </c>
      <c r="BJ289" s="81">
        <v>0</v>
      </c>
      <c r="BK289" s="81">
        <v>3.2469999999999999</v>
      </c>
      <c r="BL289" s="81">
        <v>0</v>
      </c>
      <c r="BM289" s="82"/>
      <c r="BN289" s="81">
        <v>0</v>
      </c>
      <c r="BO289" s="81">
        <v>0</v>
      </c>
      <c r="BP289" s="81">
        <v>0</v>
      </c>
      <c r="BQ289" s="81">
        <v>0</v>
      </c>
      <c r="BR289" s="81">
        <v>1</v>
      </c>
      <c r="BS289" s="81">
        <v>0</v>
      </c>
      <c r="BT289"/>
      <c r="BU289" s="80">
        <v>3.2469999999999999</v>
      </c>
      <c r="BV289" s="80">
        <v>0</v>
      </c>
      <c r="BW289" s="80">
        <v>0</v>
      </c>
      <c r="BX289" s="80">
        <v>0</v>
      </c>
      <c r="BY289" s="80">
        <v>0</v>
      </c>
      <c r="BZ289" s="80">
        <v>0</v>
      </c>
      <c r="CA289" s="80">
        <v>0</v>
      </c>
      <c r="CB289" s="80">
        <v>0</v>
      </c>
      <c r="CC289" s="80">
        <v>0</v>
      </c>
    </row>
    <row r="290" spans="1:81">
      <c r="A290" s="80" t="s">
        <v>2155</v>
      </c>
      <c r="B290" s="80">
        <v>101</v>
      </c>
      <c r="C290" s="80">
        <v>16</v>
      </c>
      <c r="D290" s="80">
        <v>6</v>
      </c>
      <c r="E290" s="80">
        <v>2019</v>
      </c>
      <c r="F290" s="80" t="s">
        <v>73</v>
      </c>
      <c r="G290" s="80" t="s">
        <v>2139</v>
      </c>
      <c r="H290" s="80" t="s">
        <v>2140</v>
      </c>
      <c r="I290" s="177"/>
      <c r="J290" s="81">
        <v>11.389451282840751</v>
      </c>
      <c r="K290" s="81">
        <v>0.69477381814242212</v>
      </c>
      <c r="L290" s="81">
        <v>3.5873991780905685</v>
      </c>
      <c r="M290" s="81">
        <v>14.395487807016282</v>
      </c>
      <c r="N290" s="81">
        <v>10.229310502798912</v>
      </c>
      <c r="O290" s="81">
        <v>7.9336363737800433</v>
      </c>
      <c r="P290" s="81">
        <v>9.7040984382781765</v>
      </c>
      <c r="Q290" s="81">
        <v>0.45726213331306609</v>
      </c>
      <c r="R290" s="81">
        <v>0</v>
      </c>
      <c r="S290" s="81">
        <v>0</v>
      </c>
      <c r="T290" s="82"/>
      <c r="U290" s="81">
        <v>2125433</v>
      </c>
      <c r="V290" s="81">
        <v>334</v>
      </c>
      <c r="W290" s="81">
        <v>83</v>
      </c>
      <c r="X290" s="81">
        <v>3793</v>
      </c>
      <c r="Y290" s="81">
        <v>2427</v>
      </c>
      <c r="Z290" s="81">
        <v>4967</v>
      </c>
      <c r="AA290" s="81">
        <v>2015</v>
      </c>
      <c r="AB290" s="81">
        <v>7410</v>
      </c>
      <c r="AC290" s="81">
        <v>0</v>
      </c>
      <c r="AD290" s="81">
        <v>0</v>
      </c>
      <c r="AE290" s="82"/>
      <c r="AF290" s="81">
        <v>16434610.26237449</v>
      </c>
      <c r="AG290" s="81">
        <v>485425.96578029142</v>
      </c>
      <c r="AH290" s="81">
        <v>783551.30114084959</v>
      </c>
      <c r="AI290" s="81">
        <v>21325789.685314499</v>
      </c>
      <c r="AJ290" s="81">
        <v>12582234.685962794</v>
      </c>
      <c r="AK290" s="81">
        <v>0</v>
      </c>
      <c r="AL290" s="81">
        <v>0</v>
      </c>
      <c r="AM290" s="81">
        <v>1009186.2175498658</v>
      </c>
      <c r="AN290" s="81">
        <v>0</v>
      </c>
      <c r="AO290" s="81">
        <v>0</v>
      </c>
      <c r="AP290" s="82"/>
      <c r="AQ290" s="81">
        <v>176</v>
      </c>
      <c r="AR290" s="81">
        <v>25</v>
      </c>
      <c r="AS290" s="81">
        <v>3</v>
      </c>
      <c r="AT290" s="81">
        <v>0</v>
      </c>
      <c r="AU290" s="81">
        <v>0</v>
      </c>
      <c r="AV290" s="81">
        <v>0</v>
      </c>
      <c r="AW290" s="81" t="s">
        <v>564</v>
      </c>
      <c r="AX290" s="82"/>
      <c r="AY290" s="81">
        <v>849.40000000000009</v>
      </c>
      <c r="AZ290" s="81">
        <v>1360.4</v>
      </c>
      <c r="BA290" s="81">
        <v>57.599999999999987</v>
      </c>
      <c r="BB290" s="81">
        <v>0</v>
      </c>
      <c r="BC290" s="81">
        <v>0</v>
      </c>
      <c r="BD290" s="81">
        <v>0</v>
      </c>
      <c r="BE290" s="81" t="s">
        <v>564</v>
      </c>
      <c r="BF290" s="82"/>
      <c r="BG290" s="81">
        <v>0</v>
      </c>
      <c r="BH290" s="81">
        <v>0</v>
      </c>
      <c r="BI290" s="81">
        <v>0</v>
      </c>
      <c r="BJ290" s="81">
        <v>0</v>
      </c>
      <c r="BK290" s="81">
        <v>3.1269999999999998</v>
      </c>
      <c r="BL290" s="81">
        <v>0</v>
      </c>
      <c r="BM290" s="82"/>
      <c r="BN290" s="81">
        <v>0</v>
      </c>
      <c r="BO290" s="81">
        <v>0</v>
      </c>
      <c r="BP290" s="81">
        <v>0</v>
      </c>
      <c r="BQ290" s="81">
        <v>0</v>
      </c>
      <c r="BR290" s="81">
        <v>1</v>
      </c>
      <c r="BS290" s="81">
        <v>0</v>
      </c>
      <c r="BT290"/>
      <c r="BU290" s="80">
        <v>3.1269999999999998</v>
      </c>
      <c r="BV290" s="80">
        <v>0</v>
      </c>
      <c r="BW290" s="80">
        <v>0</v>
      </c>
      <c r="BX290" s="80">
        <v>0</v>
      </c>
      <c r="BY290" s="80">
        <v>0</v>
      </c>
      <c r="BZ290" s="80">
        <v>0</v>
      </c>
      <c r="CA290" s="80">
        <v>0</v>
      </c>
      <c r="CB290" s="80">
        <v>0</v>
      </c>
      <c r="CC290" s="80">
        <v>0</v>
      </c>
    </row>
    <row r="291" spans="1:81">
      <c r="A291" s="80" t="s">
        <v>2156</v>
      </c>
      <c r="B291" s="80">
        <v>102</v>
      </c>
      <c r="C291" s="80">
        <v>17</v>
      </c>
      <c r="D291" s="80">
        <v>6</v>
      </c>
      <c r="E291" s="80">
        <v>2020</v>
      </c>
      <c r="F291" s="80" t="s">
        <v>218</v>
      </c>
      <c r="G291" s="80" t="s">
        <v>2139</v>
      </c>
      <c r="H291" s="80" t="s">
        <v>2140</v>
      </c>
      <c r="I291" s="177"/>
      <c r="J291" s="81">
        <v>9.5269013545832539</v>
      </c>
      <c r="K291" s="81">
        <v>0.80234141016924865</v>
      </c>
      <c r="L291" s="81">
        <v>2.5993313358271655</v>
      </c>
      <c r="M291" s="81">
        <v>15.121191887736106</v>
      </c>
      <c r="N291" s="81">
        <v>9.6415156088647489</v>
      </c>
      <c r="O291" s="81">
        <v>6.9775773287310141</v>
      </c>
      <c r="P291" s="81">
        <v>9.2774025550500809</v>
      </c>
      <c r="Q291" s="81">
        <v>0.43497131285206497</v>
      </c>
      <c r="R291" s="81">
        <v>0</v>
      </c>
      <c r="S291" s="81">
        <v>0</v>
      </c>
      <c r="T291" s="82"/>
      <c r="U291" s="81">
        <v>1837024</v>
      </c>
      <c r="V291" s="81">
        <v>341</v>
      </c>
      <c r="W291" s="81">
        <v>76</v>
      </c>
      <c r="X291" s="81">
        <v>4053</v>
      </c>
      <c r="Y291" s="81">
        <v>2459</v>
      </c>
      <c r="Z291" s="81">
        <v>4986</v>
      </c>
      <c r="AA291" s="81">
        <v>2093</v>
      </c>
      <c r="AB291" s="81">
        <v>7377</v>
      </c>
      <c r="AC291" s="81">
        <v>0</v>
      </c>
      <c r="AD291" s="81">
        <v>0</v>
      </c>
      <c r="AE291" s="82"/>
      <c r="AF291" s="81">
        <v>14889326.22663708</v>
      </c>
      <c r="AG291" s="81">
        <v>543662.16005061683</v>
      </c>
      <c r="AH291" s="81">
        <v>642962.41535438807</v>
      </c>
      <c r="AI291" s="81">
        <v>23824512.564231757</v>
      </c>
      <c r="AJ291" s="81">
        <v>13010378.566393174</v>
      </c>
      <c r="AK291" s="81"/>
      <c r="AL291" s="81"/>
      <c r="AM291" s="81">
        <v>962780.46017944731</v>
      </c>
      <c r="AN291" s="81"/>
      <c r="AO291" s="81"/>
      <c r="AP291" s="82"/>
      <c r="AQ291" s="81">
        <v>181</v>
      </c>
      <c r="AR291" s="81">
        <v>26</v>
      </c>
      <c r="AS291" s="81">
        <v>3</v>
      </c>
      <c r="AT291" s="81">
        <v>0</v>
      </c>
      <c r="AU291" s="81">
        <v>0</v>
      </c>
      <c r="AV291" s="81">
        <v>0</v>
      </c>
      <c r="AW291" s="81">
        <v>3</v>
      </c>
      <c r="AX291" s="82"/>
      <c r="AY291" s="81">
        <v>879.40000000000009</v>
      </c>
      <c r="AZ291" s="81">
        <v>1409.900000000001</v>
      </c>
      <c r="BA291" s="81">
        <v>57.599999999999987</v>
      </c>
      <c r="BB291" s="81">
        <v>0</v>
      </c>
      <c r="BC291" s="81">
        <v>0</v>
      </c>
      <c r="BD291" s="81">
        <v>0</v>
      </c>
      <c r="BE291" s="81">
        <v>57.599999999999994</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2157</v>
      </c>
      <c r="B292" s="80">
        <v>102</v>
      </c>
      <c r="C292" s="80">
        <v>18</v>
      </c>
      <c r="D292" s="80">
        <v>6</v>
      </c>
      <c r="E292" s="80">
        <v>2021</v>
      </c>
      <c r="F292" s="80" t="s">
        <v>75</v>
      </c>
      <c r="G292" s="174" t="s">
        <v>2139</v>
      </c>
      <c r="H292" s="80" t="s">
        <v>2140</v>
      </c>
      <c r="I292" s="177"/>
      <c r="J292" s="81">
        <v>9.144851851002219</v>
      </c>
      <c r="K292" s="81">
        <v>0.83552588616385404</v>
      </c>
      <c r="L292" s="81">
        <v>2.2584560128824482</v>
      </c>
      <c r="M292" s="81">
        <v>15.804817950814407</v>
      </c>
      <c r="N292" s="81">
        <v>9.7973223828245537</v>
      </c>
      <c r="O292" s="81">
        <v>6.8144718563463869</v>
      </c>
      <c r="P292" s="81">
        <v>9.4451165926801188</v>
      </c>
      <c r="Q292" s="81">
        <v>0.43625305004695231</v>
      </c>
      <c r="R292" s="81">
        <v>0</v>
      </c>
      <c r="S292" s="81">
        <v>0</v>
      </c>
      <c r="T292" s="82"/>
      <c r="U292" s="81">
        <v>1911392</v>
      </c>
      <c r="V292" s="81">
        <v>341</v>
      </c>
      <c r="W292" s="81">
        <v>76</v>
      </c>
      <c r="X292" s="81">
        <v>4053</v>
      </c>
      <c r="Y292" s="81">
        <v>2474</v>
      </c>
      <c r="Z292" s="81">
        <v>5014</v>
      </c>
      <c r="AA292" s="81">
        <v>2078</v>
      </c>
      <c r="AB292" s="81">
        <v>7311</v>
      </c>
      <c r="AC292" s="81">
        <v>0</v>
      </c>
      <c r="AD292" s="81">
        <v>0</v>
      </c>
      <c r="AE292" s="82"/>
      <c r="AF292" s="81">
        <v>13774628.919851646</v>
      </c>
      <c r="AG292" s="81">
        <v>551546.37778242608</v>
      </c>
      <c r="AH292" s="81">
        <v>505119.8660726719</v>
      </c>
      <c r="AI292" s="81">
        <v>24470921.718245253</v>
      </c>
      <c r="AJ292" s="81">
        <v>12634514.695777414</v>
      </c>
      <c r="AK292" s="81">
        <v>0</v>
      </c>
      <c r="AL292" s="81">
        <v>0</v>
      </c>
      <c r="AM292" s="81">
        <v>959670.28376284719</v>
      </c>
      <c r="AN292" s="81">
        <v>0</v>
      </c>
      <c r="AO292" s="81">
        <v>0</v>
      </c>
      <c r="AP292" s="82"/>
      <c r="AQ292" s="81">
        <v>193</v>
      </c>
      <c r="AR292" s="81">
        <v>26</v>
      </c>
      <c r="AS292" s="81">
        <v>3</v>
      </c>
      <c r="AT292" s="81">
        <v>0</v>
      </c>
      <c r="AU292" s="81">
        <v>0</v>
      </c>
      <c r="AV292" s="81">
        <v>0</v>
      </c>
      <c r="AW292" s="81"/>
      <c r="AX292" s="82"/>
      <c r="AY292" s="81">
        <v>947.4</v>
      </c>
      <c r="AZ292" s="81">
        <v>1409.900000000001</v>
      </c>
      <c r="BA292" s="81">
        <v>57.599999999999987</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2158</v>
      </c>
      <c r="B293" s="80">
        <v>102</v>
      </c>
      <c r="C293" s="80">
        <v>19</v>
      </c>
      <c r="D293" s="80">
        <v>6</v>
      </c>
      <c r="E293" s="80">
        <v>2022</v>
      </c>
      <c r="F293" s="80" t="s">
        <v>568</v>
      </c>
      <c r="G293" s="174" t="s">
        <v>2139</v>
      </c>
      <c r="H293" s="80" t="s">
        <v>2140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200</v>
      </c>
      <c r="AR293" s="81">
        <v>26</v>
      </c>
      <c r="AS293" s="81">
        <v>3</v>
      </c>
      <c r="AT293" s="81">
        <v>0</v>
      </c>
      <c r="AU293" s="81">
        <v>0</v>
      </c>
      <c r="AV293" s="81">
        <v>0</v>
      </c>
      <c r="AW293" s="81"/>
      <c r="AX293" s="82"/>
      <c r="AY293" s="81">
        <v>999.39999999999986</v>
      </c>
      <c r="AZ293" s="81">
        <v>1409.9000000000005</v>
      </c>
      <c r="BA293" s="81">
        <v>57.599999999999994</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2159</v>
      </c>
      <c r="B294" s="80">
        <v>358</v>
      </c>
      <c r="C294" s="80">
        <v>1</v>
      </c>
      <c r="D294" s="80">
        <v>22</v>
      </c>
      <c r="E294" s="80">
        <v>1990</v>
      </c>
      <c r="F294" s="80" t="s">
        <v>562</v>
      </c>
      <c r="G294" s="80" t="s">
        <v>1861</v>
      </c>
      <c r="H294" s="80" t="s">
        <v>1862</v>
      </c>
      <c r="I294" s="177"/>
      <c r="J294" s="81">
        <v>61.960892143162027</v>
      </c>
      <c r="K294" s="81">
        <v>4.0717035132255601</v>
      </c>
      <c r="L294" s="81">
        <v>23.340282346131779</v>
      </c>
      <c r="M294" s="81">
        <v>7.7208498883350991</v>
      </c>
      <c r="N294" s="81">
        <v>16.047586827121162</v>
      </c>
      <c r="O294" s="81">
        <v>9.82709721483414</v>
      </c>
      <c r="P294" s="81">
        <v>18.928294977549804</v>
      </c>
      <c r="Q294" s="81">
        <v>0.65906642347753397</v>
      </c>
      <c r="R294" s="81">
        <v>0</v>
      </c>
      <c r="S294" s="81">
        <v>0.53668583472353948</v>
      </c>
      <c r="T294" s="82"/>
      <c r="U294" s="81">
        <v>1739642</v>
      </c>
      <c r="V294" s="81">
        <v>745</v>
      </c>
      <c r="W294" s="81">
        <v>273</v>
      </c>
      <c r="X294" s="81">
        <v>2589</v>
      </c>
      <c r="Y294" s="81">
        <v>3433</v>
      </c>
      <c r="Z294" s="81">
        <v>4042</v>
      </c>
      <c r="AA294" s="81">
        <v>4596</v>
      </c>
      <c r="AB294" s="81">
        <v>10701</v>
      </c>
      <c r="AC294" s="81">
        <v>0</v>
      </c>
      <c r="AD294" s="81">
        <v>0.53668583472353948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2160</v>
      </c>
      <c r="B295" s="80">
        <v>359</v>
      </c>
      <c r="C295" s="80">
        <v>2</v>
      </c>
      <c r="D295" s="80">
        <v>22</v>
      </c>
      <c r="E295" s="80">
        <v>2005</v>
      </c>
      <c r="F295" s="80" t="s">
        <v>565</v>
      </c>
      <c r="G295" s="80" t="s">
        <v>1861</v>
      </c>
      <c r="H295" s="80" t="s">
        <v>1862</v>
      </c>
      <c r="I295" s="177"/>
      <c r="J295" s="81">
        <v>67.743355242841233</v>
      </c>
      <c r="K295" s="81">
        <v>2.0161499870369677</v>
      </c>
      <c r="L295" s="81">
        <v>13.401073668633924</v>
      </c>
      <c r="M295" s="81">
        <v>10.874577281136002</v>
      </c>
      <c r="N295" s="81">
        <v>17.711541203849833</v>
      </c>
      <c r="O295" s="81">
        <v>12.360125147254264</v>
      </c>
      <c r="P295" s="81">
        <v>14.371920305961803</v>
      </c>
      <c r="Q295" s="81">
        <v>0.53105803328259926</v>
      </c>
      <c r="R295" s="81">
        <v>0</v>
      </c>
      <c r="S295" s="81">
        <v>0.84020957475000013</v>
      </c>
      <c r="T295" s="82"/>
      <c r="U295" s="81">
        <v>2092279</v>
      </c>
      <c r="V295" s="81">
        <v>615</v>
      </c>
      <c r="W295" s="81">
        <v>119</v>
      </c>
      <c r="X295" s="81">
        <v>1766</v>
      </c>
      <c r="Y295" s="81">
        <v>3611</v>
      </c>
      <c r="Z295" s="81">
        <v>5883</v>
      </c>
      <c r="AA295" s="81">
        <v>2858</v>
      </c>
      <c r="AB295" s="81">
        <v>9014</v>
      </c>
      <c r="AC295" s="81">
        <v>0</v>
      </c>
      <c r="AD295" s="81">
        <v>0.84020957475000013</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2161</v>
      </c>
      <c r="B296" s="80">
        <v>360</v>
      </c>
      <c r="C296" s="80">
        <v>3</v>
      </c>
      <c r="D296" s="80">
        <v>22</v>
      </c>
      <c r="E296" s="80">
        <v>2006</v>
      </c>
      <c r="F296" s="80" t="s">
        <v>566</v>
      </c>
      <c r="G296" s="80" t="s">
        <v>1861</v>
      </c>
      <c r="H296" s="80" t="s">
        <v>1862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2162</v>
      </c>
      <c r="B297" s="80">
        <v>361</v>
      </c>
      <c r="C297" s="80">
        <v>4</v>
      </c>
      <c r="D297" s="80">
        <v>22</v>
      </c>
      <c r="E297" s="80">
        <v>2007</v>
      </c>
      <c r="F297" s="80" t="s">
        <v>567</v>
      </c>
      <c r="G297" s="80" t="s">
        <v>1861</v>
      </c>
      <c r="H297" s="80" t="s">
        <v>1862</v>
      </c>
      <c r="I297" s="177"/>
      <c r="J297" s="81">
        <v>65.327344614563756</v>
      </c>
      <c r="K297" s="81">
        <v>1.7191843276929559</v>
      </c>
      <c r="L297" s="81">
        <v>11.982047219961958</v>
      </c>
      <c r="M297" s="81">
        <v>12.664043674636439</v>
      </c>
      <c r="N297" s="81">
        <v>17.503618700223228</v>
      </c>
      <c r="O297" s="81">
        <v>11.606914335433823</v>
      </c>
      <c r="P297" s="81">
        <v>14.267564940623469</v>
      </c>
      <c r="Q297" s="81">
        <v>0.53626505181429407</v>
      </c>
      <c r="R297" s="81">
        <v>0</v>
      </c>
      <c r="S297" s="81">
        <v>0.83995560000000002</v>
      </c>
      <c r="T297" s="82"/>
      <c r="U297" s="81">
        <v>2145364</v>
      </c>
      <c r="V297" s="81">
        <v>572</v>
      </c>
      <c r="W297" s="81">
        <v>146</v>
      </c>
      <c r="X297" s="81">
        <v>2576</v>
      </c>
      <c r="Y297" s="81">
        <v>3578</v>
      </c>
      <c r="Z297" s="81">
        <v>5743</v>
      </c>
      <c r="AA297" s="81">
        <v>2794</v>
      </c>
      <c r="AB297" s="81">
        <v>8621</v>
      </c>
      <c r="AC297" s="81">
        <v>0</v>
      </c>
      <c r="AD297" s="81">
        <v>0.83995560000000002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2163</v>
      </c>
      <c r="B298" s="80">
        <v>362</v>
      </c>
      <c r="C298" s="80">
        <v>5</v>
      </c>
      <c r="D298" s="80">
        <v>22</v>
      </c>
      <c r="E298" s="80">
        <v>2008</v>
      </c>
      <c r="F298" s="80" t="s">
        <v>84</v>
      </c>
      <c r="G298" s="80" t="s">
        <v>1861</v>
      </c>
      <c r="H298" s="80" t="s">
        <v>1862</v>
      </c>
      <c r="I298" s="177"/>
      <c r="J298" s="81">
        <v>68.890929244245186</v>
      </c>
      <c r="K298" s="81">
        <v>1.5088549751223113</v>
      </c>
      <c r="L298" s="81">
        <v>10.346045548854971</v>
      </c>
      <c r="M298" s="81">
        <v>14.818157428011439</v>
      </c>
      <c r="N298" s="81">
        <v>17.897868046892441</v>
      </c>
      <c r="O298" s="81">
        <v>11.143054692141655</v>
      </c>
      <c r="P298" s="81">
        <v>13.736136077063176</v>
      </c>
      <c r="Q298" s="81">
        <v>0.52031284903489405</v>
      </c>
      <c r="R298" s="81">
        <v>0</v>
      </c>
      <c r="S298" s="81">
        <v>0.70549675894999997</v>
      </c>
      <c r="T298" s="82"/>
      <c r="U298" s="81">
        <v>2377073</v>
      </c>
      <c r="V298" s="81">
        <v>572</v>
      </c>
      <c r="W298" s="81">
        <v>146</v>
      </c>
      <c r="X298" s="81">
        <v>2576</v>
      </c>
      <c r="Y298" s="81">
        <v>3610</v>
      </c>
      <c r="Z298" s="81">
        <v>5707</v>
      </c>
      <c r="AA298" s="81">
        <v>2693</v>
      </c>
      <c r="AB298" s="81">
        <v>8502</v>
      </c>
      <c r="AC298" s="81">
        <v>0</v>
      </c>
      <c r="AD298" s="81">
        <v>0.70549675894999997</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2164</v>
      </c>
      <c r="B299" s="80">
        <v>363</v>
      </c>
      <c r="C299" s="80">
        <v>6</v>
      </c>
      <c r="D299" s="80">
        <v>22</v>
      </c>
      <c r="E299" s="80">
        <v>2009</v>
      </c>
      <c r="F299" s="80" t="s">
        <v>85</v>
      </c>
      <c r="G299" s="80" t="s">
        <v>1861</v>
      </c>
      <c r="H299" s="80" t="s">
        <v>1862</v>
      </c>
      <c r="I299" s="177"/>
      <c r="J299" s="81">
        <v>70.071867826873842</v>
      </c>
      <c r="K299" s="81">
        <v>1.0510413008948565</v>
      </c>
      <c r="L299" s="81">
        <v>16.758503405379045</v>
      </c>
      <c r="M299" s="81">
        <v>11.364438533850226</v>
      </c>
      <c r="N299" s="81">
        <v>15.509272162046834</v>
      </c>
      <c r="O299" s="81">
        <v>11.382239365351211</v>
      </c>
      <c r="P299" s="81">
        <v>13.355212089082677</v>
      </c>
      <c r="Q299" s="81">
        <v>0.4953016572201957</v>
      </c>
      <c r="R299" s="81">
        <v>0</v>
      </c>
      <c r="S299" s="81">
        <v>0.72535650880000002</v>
      </c>
      <c r="T299" s="82"/>
      <c r="U299" s="81">
        <v>2441660</v>
      </c>
      <c r="V299" s="81">
        <v>488</v>
      </c>
      <c r="W299" s="81">
        <v>271</v>
      </c>
      <c r="X299" s="81">
        <v>2495</v>
      </c>
      <c r="Y299" s="81">
        <v>3642</v>
      </c>
      <c r="Z299" s="81">
        <v>5754</v>
      </c>
      <c r="AA299" s="81">
        <v>2688</v>
      </c>
      <c r="AB299" s="81">
        <v>8496</v>
      </c>
      <c r="AC299" s="81">
        <v>0</v>
      </c>
      <c r="AD299" s="81">
        <v>0.72535650880000002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26.1</v>
      </c>
      <c r="BJ299" s="81">
        <v>0</v>
      </c>
      <c r="BK299" s="81">
        <v>0</v>
      </c>
      <c r="BL299" s="81">
        <v>0</v>
      </c>
      <c r="BM299" s="82"/>
      <c r="BN299" s="81">
        <v>0</v>
      </c>
      <c r="BO299" s="81">
        <v>0</v>
      </c>
      <c r="BP299" s="81">
        <v>1</v>
      </c>
      <c r="BQ299" s="81">
        <v>0</v>
      </c>
      <c r="BR299" s="81">
        <v>0</v>
      </c>
      <c r="BS299" s="81">
        <v>0</v>
      </c>
      <c r="BT299"/>
      <c r="BU299" s="80"/>
      <c r="BV299" s="80"/>
      <c r="BW299" s="80"/>
      <c r="BX299" s="80"/>
      <c r="BY299" s="80"/>
      <c r="BZ299" s="80"/>
      <c r="CA299" s="80"/>
      <c r="CB299" s="80"/>
      <c r="CC299" s="80"/>
    </row>
    <row r="300" spans="1:81">
      <c r="A300" s="80" t="s">
        <v>2165</v>
      </c>
      <c r="B300" s="80">
        <v>364</v>
      </c>
      <c r="C300" s="80">
        <v>7</v>
      </c>
      <c r="D300" s="80">
        <v>22</v>
      </c>
      <c r="E300" s="80">
        <v>2010</v>
      </c>
      <c r="F300" s="80" t="s">
        <v>86</v>
      </c>
      <c r="G300" s="80" t="s">
        <v>1861</v>
      </c>
      <c r="H300" s="80" t="s">
        <v>1862</v>
      </c>
      <c r="I300" s="177"/>
      <c r="J300" s="81">
        <v>67.309296511887069</v>
      </c>
      <c r="K300" s="81">
        <v>1.0961375150299382</v>
      </c>
      <c r="L300" s="81">
        <v>15.256979259078083</v>
      </c>
      <c r="M300" s="81">
        <v>10.172757461507286</v>
      </c>
      <c r="N300" s="81">
        <v>15.132307060430096</v>
      </c>
      <c r="O300" s="81">
        <v>11.365034914630673</v>
      </c>
      <c r="P300" s="81">
        <v>13.743145243122935</v>
      </c>
      <c r="Q300" s="81">
        <v>0.51003239642535647</v>
      </c>
      <c r="R300" s="81">
        <v>0</v>
      </c>
      <c r="S300" s="81">
        <v>0.888714765372</v>
      </c>
      <c r="T300" s="82"/>
      <c r="U300" s="81">
        <v>2625478</v>
      </c>
      <c r="V300" s="81">
        <v>488</v>
      </c>
      <c r="W300" s="81">
        <v>271</v>
      </c>
      <c r="X300" s="81">
        <v>2495</v>
      </c>
      <c r="Y300" s="81">
        <v>3614</v>
      </c>
      <c r="Z300" s="81">
        <v>5772</v>
      </c>
      <c r="AA300" s="81">
        <v>2697</v>
      </c>
      <c r="AB300" s="81">
        <v>8383</v>
      </c>
      <c r="AC300" s="81">
        <v>0</v>
      </c>
      <c r="AD300" s="81">
        <v>0.888714765372</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2166</v>
      </c>
      <c r="B301" s="80">
        <v>365</v>
      </c>
      <c r="C301" s="80">
        <v>8</v>
      </c>
      <c r="D301" s="80">
        <v>22</v>
      </c>
      <c r="E301" s="80">
        <v>2011</v>
      </c>
      <c r="F301" s="80" t="s">
        <v>87</v>
      </c>
      <c r="G301" s="80" t="s">
        <v>1861</v>
      </c>
      <c r="H301" s="80" t="s">
        <v>1862</v>
      </c>
      <c r="I301" s="177"/>
      <c r="J301" s="81">
        <v>62.637117327888944</v>
      </c>
      <c r="K301" s="81">
        <v>1.535892547338414</v>
      </c>
      <c r="L301" s="81">
        <v>14.235873346089356</v>
      </c>
      <c r="M301" s="81">
        <v>12.851052688336418</v>
      </c>
      <c r="N301" s="81">
        <v>18.259796472278996</v>
      </c>
      <c r="O301" s="81">
        <v>11.030877337191772</v>
      </c>
      <c r="P301" s="81">
        <v>12.217741526704641</v>
      </c>
      <c r="Q301" s="81">
        <v>0.58577840174131335</v>
      </c>
      <c r="R301" s="81">
        <v>0</v>
      </c>
      <c r="S301" s="81">
        <v>0.81594163632000016</v>
      </c>
      <c r="T301" s="82"/>
      <c r="U301" s="81">
        <v>2301029</v>
      </c>
      <c r="V301" s="81">
        <v>488</v>
      </c>
      <c r="W301" s="81">
        <v>271</v>
      </c>
      <c r="X301" s="81">
        <v>2495</v>
      </c>
      <c r="Y301" s="81">
        <v>3623</v>
      </c>
      <c r="Z301" s="81">
        <v>5724</v>
      </c>
      <c r="AA301" s="81">
        <v>2469</v>
      </c>
      <c r="AB301" s="81">
        <v>8347</v>
      </c>
      <c r="AC301" s="81">
        <v>0</v>
      </c>
      <c r="AD301" s="81">
        <v>0.81594163632000016</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26.151</v>
      </c>
      <c r="BJ301" s="81">
        <v>0</v>
      </c>
      <c r="BK301" s="81">
        <v>0</v>
      </c>
      <c r="BL301" s="81">
        <v>0</v>
      </c>
      <c r="BM301" s="82"/>
      <c r="BN301" s="81">
        <v>0</v>
      </c>
      <c r="BO301" s="81">
        <v>0</v>
      </c>
      <c r="BP301" s="81">
        <v>1</v>
      </c>
      <c r="BQ301" s="81">
        <v>0</v>
      </c>
      <c r="BR301" s="81">
        <v>0</v>
      </c>
      <c r="BS301" s="81">
        <v>0</v>
      </c>
      <c r="BT301"/>
      <c r="BU301" s="80">
        <v>26.151</v>
      </c>
      <c r="BV301" s="80">
        <v>0</v>
      </c>
      <c r="BW301" s="80">
        <v>0</v>
      </c>
      <c r="BX301" s="80">
        <v>0</v>
      </c>
      <c r="BY301" s="80">
        <v>0</v>
      </c>
      <c r="BZ301" s="80">
        <v>0</v>
      </c>
      <c r="CA301" s="80">
        <v>0</v>
      </c>
      <c r="CB301" s="80">
        <v>0</v>
      </c>
      <c r="CC301" s="80">
        <v>0</v>
      </c>
    </row>
    <row r="302" spans="1:81">
      <c r="A302" s="80" t="s">
        <v>2167</v>
      </c>
      <c r="B302" s="80">
        <v>366</v>
      </c>
      <c r="C302" s="80">
        <v>9</v>
      </c>
      <c r="D302" s="80">
        <v>22</v>
      </c>
      <c r="E302" s="80">
        <v>2012</v>
      </c>
      <c r="F302" s="80" t="s">
        <v>88</v>
      </c>
      <c r="G302" s="80" t="s">
        <v>1861</v>
      </c>
      <c r="H302" s="80" t="s">
        <v>1862</v>
      </c>
      <c r="I302" s="177"/>
      <c r="J302" s="81">
        <v>68.754116604586471</v>
      </c>
      <c r="K302" s="81">
        <v>1.7302423567953866</v>
      </c>
      <c r="L302" s="81">
        <v>14.363572891209175</v>
      </c>
      <c r="M302" s="81">
        <v>15.960966606789572</v>
      </c>
      <c r="N302" s="81">
        <v>20.20804834078368</v>
      </c>
      <c r="O302" s="81">
        <v>11.045407255694078</v>
      </c>
      <c r="P302" s="81">
        <v>12.212606707118335</v>
      </c>
      <c r="Q302" s="81">
        <v>0.62758957300153295</v>
      </c>
      <c r="R302" s="81">
        <v>0</v>
      </c>
      <c r="S302" s="81">
        <v>1.061680121752</v>
      </c>
      <c r="T302" s="82"/>
      <c r="U302" s="81">
        <v>2420006</v>
      </c>
      <c r="V302" s="81">
        <v>488</v>
      </c>
      <c r="W302" s="81">
        <v>271</v>
      </c>
      <c r="X302" s="81">
        <v>2495</v>
      </c>
      <c r="Y302" s="81">
        <v>3650</v>
      </c>
      <c r="Z302" s="81">
        <v>5777</v>
      </c>
      <c r="AA302" s="81">
        <v>2454</v>
      </c>
      <c r="AB302" s="81">
        <v>8231</v>
      </c>
      <c r="AC302" s="81">
        <v>0</v>
      </c>
      <c r="AD302" s="81">
        <v>1.061680121752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26.565000000000001</v>
      </c>
      <c r="BJ302" s="81">
        <v>0</v>
      </c>
      <c r="BK302" s="81">
        <v>0</v>
      </c>
      <c r="BL302" s="81">
        <v>0</v>
      </c>
      <c r="BM302" s="82"/>
      <c r="BN302" s="81">
        <v>0</v>
      </c>
      <c r="BO302" s="81">
        <v>0</v>
      </c>
      <c r="BP302" s="81">
        <v>1</v>
      </c>
      <c r="BQ302" s="81">
        <v>0</v>
      </c>
      <c r="BR302" s="81">
        <v>0</v>
      </c>
      <c r="BS302" s="81">
        <v>0</v>
      </c>
      <c r="BT302"/>
      <c r="BU302" s="80">
        <v>26.565000000000001</v>
      </c>
      <c r="BV302" s="80">
        <v>0</v>
      </c>
      <c r="BW302" s="80">
        <v>0</v>
      </c>
      <c r="BX302" s="80">
        <v>0</v>
      </c>
      <c r="BY302" s="80">
        <v>0</v>
      </c>
      <c r="BZ302" s="80">
        <v>0</v>
      </c>
      <c r="CA302" s="80">
        <v>0</v>
      </c>
      <c r="CB302" s="80">
        <v>0</v>
      </c>
      <c r="CC302" s="80">
        <v>0</v>
      </c>
    </row>
    <row r="303" spans="1:81">
      <c r="A303" s="80" t="s">
        <v>2168</v>
      </c>
      <c r="B303" s="80">
        <v>367</v>
      </c>
      <c r="C303" s="80">
        <v>10</v>
      </c>
      <c r="D303" s="80">
        <v>22</v>
      </c>
      <c r="E303" s="80">
        <v>2013</v>
      </c>
      <c r="F303" s="80" t="s">
        <v>89</v>
      </c>
      <c r="G303" s="80" t="s">
        <v>1861</v>
      </c>
      <c r="H303" s="80" t="s">
        <v>1862</v>
      </c>
      <c r="I303" s="177"/>
      <c r="J303" s="81">
        <v>70.169028703633899</v>
      </c>
      <c r="K303" s="81">
        <v>1.4300512096902638</v>
      </c>
      <c r="L303" s="81">
        <v>12.684167453955181</v>
      </c>
      <c r="M303" s="81">
        <v>14.844080542314499</v>
      </c>
      <c r="N303" s="81">
        <v>19.417954411136012</v>
      </c>
      <c r="O303" s="81">
        <v>10.719747253748631</v>
      </c>
      <c r="P303" s="81">
        <v>13.442523690200632</v>
      </c>
      <c r="Q303" s="81">
        <v>0.6271268401191562</v>
      </c>
      <c r="R303" s="81">
        <v>0</v>
      </c>
      <c r="S303" s="81">
        <v>0.89429183199999995</v>
      </c>
      <c r="T303" s="82"/>
      <c r="U303" s="81">
        <v>2514772</v>
      </c>
      <c r="V303" s="81">
        <v>488</v>
      </c>
      <c r="W303" s="81">
        <v>271</v>
      </c>
      <c r="X303" s="81">
        <v>2495</v>
      </c>
      <c r="Y303" s="81">
        <v>3619</v>
      </c>
      <c r="Z303" s="81">
        <v>5857</v>
      </c>
      <c r="AA303" s="81">
        <v>2691</v>
      </c>
      <c r="AB303" s="81">
        <v>8107</v>
      </c>
      <c r="AC303" s="81">
        <v>0</v>
      </c>
      <c r="AD303" s="81">
        <v>0.89429183199999995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27.88</v>
      </c>
      <c r="BJ303" s="81">
        <v>0</v>
      </c>
      <c r="BK303" s="81">
        <v>0</v>
      </c>
      <c r="BL303" s="81">
        <v>0</v>
      </c>
      <c r="BM303" s="82"/>
      <c r="BN303" s="81">
        <v>0</v>
      </c>
      <c r="BO303" s="81">
        <v>0</v>
      </c>
      <c r="BP303" s="81">
        <v>1</v>
      </c>
      <c r="BQ303" s="81">
        <v>0</v>
      </c>
      <c r="BR303" s="81">
        <v>0</v>
      </c>
      <c r="BS303" s="81">
        <v>0</v>
      </c>
      <c r="BT303"/>
      <c r="BU303" s="80">
        <v>27.88</v>
      </c>
      <c r="BV303" s="80">
        <v>0</v>
      </c>
      <c r="BW303" s="80">
        <v>0</v>
      </c>
      <c r="BX303" s="80">
        <v>0</v>
      </c>
      <c r="BY303" s="80">
        <v>0</v>
      </c>
      <c r="BZ303" s="80">
        <v>0</v>
      </c>
      <c r="CA303" s="80">
        <v>0</v>
      </c>
      <c r="CB303" s="80">
        <v>0</v>
      </c>
      <c r="CC303" s="80">
        <v>0</v>
      </c>
    </row>
    <row r="304" spans="1:81">
      <c r="A304" s="80" t="s">
        <v>2169</v>
      </c>
      <c r="B304" s="80">
        <v>368</v>
      </c>
      <c r="C304" s="80">
        <v>11</v>
      </c>
      <c r="D304" s="80">
        <v>22</v>
      </c>
      <c r="E304" s="80">
        <v>2014</v>
      </c>
      <c r="F304" s="80" t="s">
        <v>90</v>
      </c>
      <c r="G304" s="80" t="s">
        <v>1861</v>
      </c>
      <c r="H304" s="80" t="s">
        <v>1862</v>
      </c>
      <c r="I304" s="177"/>
      <c r="J304" s="81">
        <v>64.514384606520693</v>
      </c>
      <c r="K304" s="81">
        <v>1.2883605996574734</v>
      </c>
      <c r="L304" s="81">
        <v>16.186130862209016</v>
      </c>
      <c r="M304" s="81">
        <v>15.413563672706204</v>
      </c>
      <c r="N304" s="81">
        <v>20.657691503799121</v>
      </c>
      <c r="O304" s="81">
        <v>10.148612993932623</v>
      </c>
      <c r="P304" s="81">
        <v>13.758485301797514</v>
      </c>
      <c r="Q304" s="81">
        <v>0.59427790511885292</v>
      </c>
      <c r="R304" s="81">
        <v>0</v>
      </c>
      <c r="S304" s="81">
        <v>0.81629938446000005</v>
      </c>
      <c r="T304" s="82"/>
      <c r="U304" s="81">
        <v>2567874</v>
      </c>
      <c r="V304" s="81">
        <v>382</v>
      </c>
      <c r="W304" s="81">
        <v>353</v>
      </c>
      <c r="X304" s="81">
        <v>2463</v>
      </c>
      <c r="Y304" s="81">
        <v>3636</v>
      </c>
      <c r="Z304" s="81">
        <v>5840</v>
      </c>
      <c r="AA304" s="81">
        <v>2740</v>
      </c>
      <c r="AB304" s="81">
        <v>8007</v>
      </c>
      <c r="AC304" s="81">
        <v>0</v>
      </c>
      <c r="AD304" s="81">
        <v>0.81629938446000005</v>
      </c>
      <c r="AE304" s="82"/>
      <c r="AF304" s="81">
        <v>20913159.768599287</v>
      </c>
      <c r="AG304" s="81">
        <v>904035.72798476915</v>
      </c>
      <c r="AH304" s="81">
        <v>2632675.8562908522</v>
      </c>
      <c r="AI304" s="81">
        <v>16219874.083199818</v>
      </c>
      <c r="AJ304" s="81">
        <v>15638348.27989395</v>
      </c>
      <c r="AK304" s="81">
        <v>0</v>
      </c>
      <c r="AL304" s="81">
        <v>0</v>
      </c>
      <c r="AM304" s="81">
        <v>1099241.4496777551</v>
      </c>
      <c r="AN304" s="81">
        <v>0</v>
      </c>
      <c r="AO304" s="81">
        <v>0</v>
      </c>
      <c r="AP304" s="82"/>
      <c r="AQ304" s="81">
        <v>72</v>
      </c>
      <c r="AR304" s="81">
        <v>44</v>
      </c>
      <c r="AS304" s="81">
        <v>0</v>
      </c>
      <c r="AT304" s="81">
        <v>0</v>
      </c>
      <c r="AU304" s="81">
        <v>0</v>
      </c>
      <c r="AV304" s="81">
        <v>1</v>
      </c>
      <c r="AW304" s="81" t="s">
        <v>564</v>
      </c>
      <c r="AX304" s="82"/>
      <c r="AY304" s="81">
        <v>433.815</v>
      </c>
      <c r="AZ304" s="81">
        <v>2392.44</v>
      </c>
      <c r="BA304" s="81">
        <v>0</v>
      </c>
      <c r="BB304" s="81">
        <v>0</v>
      </c>
      <c r="BC304" s="81">
        <v>0</v>
      </c>
      <c r="BD304" s="81">
        <v>50</v>
      </c>
      <c r="BE304" s="81" t="s">
        <v>564</v>
      </c>
      <c r="BF304" s="82"/>
      <c r="BG304" s="81">
        <v>0</v>
      </c>
      <c r="BH304" s="81">
        <v>0</v>
      </c>
      <c r="BI304" s="81">
        <v>26.771000000000001</v>
      </c>
      <c r="BJ304" s="81">
        <v>0</v>
      </c>
      <c r="BK304" s="81">
        <v>0</v>
      </c>
      <c r="BL304" s="81">
        <v>0</v>
      </c>
      <c r="BM304" s="82"/>
      <c r="BN304" s="81">
        <v>0</v>
      </c>
      <c r="BO304" s="81">
        <v>0</v>
      </c>
      <c r="BP304" s="81">
        <v>1</v>
      </c>
      <c r="BQ304" s="81">
        <v>0</v>
      </c>
      <c r="BR304" s="81">
        <v>0</v>
      </c>
      <c r="BS304" s="81">
        <v>0</v>
      </c>
      <c r="BT304"/>
      <c r="BU304" s="80">
        <v>26.771000000000001</v>
      </c>
      <c r="BV304" s="80">
        <v>0</v>
      </c>
      <c r="BW304" s="80">
        <v>0</v>
      </c>
      <c r="BX304" s="80">
        <v>0</v>
      </c>
      <c r="BY304" s="80">
        <v>0</v>
      </c>
      <c r="BZ304" s="80">
        <v>0</v>
      </c>
      <c r="CA304" s="80">
        <v>0</v>
      </c>
      <c r="CB304" s="80">
        <v>0</v>
      </c>
      <c r="CC304" s="80">
        <v>0</v>
      </c>
    </row>
    <row r="305" spans="1:81">
      <c r="A305" s="80" t="s">
        <v>2170</v>
      </c>
      <c r="B305" s="80">
        <v>369</v>
      </c>
      <c r="C305" s="80">
        <v>12</v>
      </c>
      <c r="D305" s="80">
        <v>22</v>
      </c>
      <c r="E305" s="80">
        <v>2015</v>
      </c>
      <c r="F305" s="80" t="s">
        <v>91</v>
      </c>
      <c r="G305" s="80" t="s">
        <v>1861</v>
      </c>
      <c r="H305" s="80" t="s">
        <v>1862</v>
      </c>
      <c r="I305" s="177"/>
      <c r="J305" s="81">
        <v>69.024351724807232</v>
      </c>
      <c r="K305" s="81">
        <v>1.2354038863952497</v>
      </c>
      <c r="L305" s="81">
        <v>17.037591330070629</v>
      </c>
      <c r="M305" s="81">
        <v>14.913745601819642</v>
      </c>
      <c r="N305" s="81">
        <v>19.107449524983352</v>
      </c>
      <c r="O305" s="81">
        <v>10.132662694677498</v>
      </c>
      <c r="P305" s="81">
        <v>13.955246656456103</v>
      </c>
      <c r="Q305" s="81">
        <v>0.57617393994309629</v>
      </c>
      <c r="R305" s="81">
        <v>0</v>
      </c>
      <c r="S305" s="81">
        <v>0.90609526455</v>
      </c>
      <c r="T305" s="82"/>
      <c r="U305" s="81">
        <v>2754557</v>
      </c>
      <c r="V305" s="81">
        <v>382</v>
      </c>
      <c r="W305" s="81">
        <v>353</v>
      </c>
      <c r="X305" s="81">
        <v>2463</v>
      </c>
      <c r="Y305" s="81">
        <v>3654</v>
      </c>
      <c r="Z305" s="81">
        <v>5887</v>
      </c>
      <c r="AA305" s="81">
        <v>2777</v>
      </c>
      <c r="AB305" s="81">
        <v>7930</v>
      </c>
      <c r="AC305" s="81">
        <v>0</v>
      </c>
      <c r="AD305" s="81">
        <v>0.90609526455</v>
      </c>
      <c r="AE305" s="82"/>
      <c r="AF305" s="81">
        <v>21257744.301227979</v>
      </c>
      <c r="AG305" s="81">
        <v>823050.61386730871</v>
      </c>
      <c r="AH305" s="81">
        <v>2202992.3236151291</v>
      </c>
      <c r="AI305" s="81">
        <v>15664879.90747728</v>
      </c>
      <c r="AJ305" s="81">
        <v>15082084.917599915</v>
      </c>
      <c r="AK305" s="81">
        <v>0</v>
      </c>
      <c r="AL305" s="81">
        <v>0</v>
      </c>
      <c r="AM305" s="81">
        <v>1086773.2349011244</v>
      </c>
      <c r="AN305" s="81">
        <v>0</v>
      </c>
      <c r="AO305" s="81">
        <v>0</v>
      </c>
      <c r="AP305" s="82"/>
      <c r="AQ305" s="81">
        <v>115</v>
      </c>
      <c r="AR305" s="81">
        <v>47</v>
      </c>
      <c r="AS305" s="81">
        <v>0</v>
      </c>
      <c r="AT305" s="81">
        <v>0</v>
      </c>
      <c r="AU305" s="81">
        <v>0</v>
      </c>
      <c r="AV305" s="81">
        <v>1</v>
      </c>
      <c r="AW305" s="81" t="s">
        <v>564</v>
      </c>
      <c r="AX305" s="82"/>
      <c r="AY305" s="81">
        <v>803.91500000000008</v>
      </c>
      <c r="AZ305" s="81">
        <v>2521.2399999999998</v>
      </c>
      <c r="BA305" s="81">
        <v>0</v>
      </c>
      <c r="BB305" s="81">
        <v>0</v>
      </c>
      <c r="BC305" s="81">
        <v>0</v>
      </c>
      <c r="BD305" s="81">
        <v>50</v>
      </c>
      <c r="BE305" s="81" t="s">
        <v>564</v>
      </c>
      <c r="BF305" s="82"/>
      <c r="BG305" s="81">
        <v>0</v>
      </c>
      <c r="BH305" s="81">
        <v>0</v>
      </c>
      <c r="BI305" s="81">
        <v>27.148</v>
      </c>
      <c r="BJ305" s="81">
        <v>0</v>
      </c>
      <c r="BK305" s="81">
        <v>0</v>
      </c>
      <c r="BL305" s="81">
        <v>0</v>
      </c>
      <c r="BM305" s="82"/>
      <c r="BN305" s="81">
        <v>0</v>
      </c>
      <c r="BO305" s="81">
        <v>0</v>
      </c>
      <c r="BP305" s="81">
        <v>1</v>
      </c>
      <c r="BQ305" s="81">
        <v>0</v>
      </c>
      <c r="BR305" s="81">
        <v>0</v>
      </c>
      <c r="BS305" s="81">
        <v>0</v>
      </c>
      <c r="BT305"/>
      <c r="BU305" s="80">
        <v>27.148</v>
      </c>
      <c r="BV305" s="80">
        <v>0</v>
      </c>
      <c r="BW305" s="80">
        <v>0</v>
      </c>
      <c r="BX305" s="80">
        <v>0</v>
      </c>
      <c r="BY305" s="80">
        <v>0</v>
      </c>
      <c r="BZ305" s="80">
        <v>0</v>
      </c>
      <c r="CA305" s="80">
        <v>0</v>
      </c>
      <c r="CB305" s="80">
        <v>0</v>
      </c>
      <c r="CC305" s="80">
        <v>0</v>
      </c>
    </row>
    <row r="306" spans="1:81">
      <c r="A306" s="80" t="s">
        <v>2171</v>
      </c>
      <c r="B306" s="80">
        <v>370</v>
      </c>
      <c r="C306" s="80">
        <v>13</v>
      </c>
      <c r="D306" s="80">
        <v>22</v>
      </c>
      <c r="E306" s="80">
        <v>2016</v>
      </c>
      <c r="F306" s="80" t="s">
        <v>92</v>
      </c>
      <c r="G306" s="80" t="s">
        <v>1861</v>
      </c>
      <c r="H306" s="80" t="s">
        <v>1862</v>
      </c>
      <c r="I306" s="177"/>
      <c r="J306" s="81">
        <v>74.944642191240078</v>
      </c>
      <c r="K306" s="81">
        <v>1.1653293789067534</v>
      </c>
      <c r="L306" s="81">
        <v>18.321342725092741</v>
      </c>
      <c r="M306" s="81">
        <v>12.786807251223784</v>
      </c>
      <c r="N306" s="81">
        <v>19.484191149504781</v>
      </c>
      <c r="O306" s="81">
        <v>10.033421328297832</v>
      </c>
      <c r="P306" s="81">
        <v>15.353561311631871</v>
      </c>
      <c r="Q306" s="81">
        <v>0.55241308982506487</v>
      </c>
      <c r="R306" s="81">
        <v>0</v>
      </c>
      <c r="S306" s="81">
        <v>1.2202950449999999</v>
      </c>
      <c r="T306" s="82"/>
      <c r="U306" s="81">
        <v>2846855</v>
      </c>
      <c r="V306" s="81">
        <v>382</v>
      </c>
      <c r="W306" s="81">
        <v>353</v>
      </c>
      <c r="X306" s="81">
        <v>2463</v>
      </c>
      <c r="Y306" s="81">
        <v>3664</v>
      </c>
      <c r="Z306" s="81">
        <v>5901</v>
      </c>
      <c r="AA306" s="81">
        <v>3160</v>
      </c>
      <c r="AB306" s="81">
        <v>7821</v>
      </c>
      <c r="AC306" s="81">
        <v>0</v>
      </c>
      <c r="AD306" s="81">
        <v>1.2202950450000001</v>
      </c>
      <c r="AE306" s="82"/>
      <c r="AF306" s="81">
        <v>23485118.63561156</v>
      </c>
      <c r="AG306" s="81">
        <v>784535.55770928436</v>
      </c>
      <c r="AH306" s="81">
        <v>1867144.5480387949</v>
      </c>
      <c r="AI306" s="81">
        <v>15636673.372863941</v>
      </c>
      <c r="AJ306" s="81">
        <v>15741259.21755993</v>
      </c>
      <c r="AK306" s="81">
        <v>0</v>
      </c>
      <c r="AL306" s="81">
        <v>0</v>
      </c>
      <c r="AM306" s="81">
        <v>1072667.9529545379</v>
      </c>
      <c r="AN306" s="81">
        <v>0</v>
      </c>
      <c r="AO306" s="81">
        <v>0</v>
      </c>
      <c r="AP306" s="82"/>
      <c r="AQ306" s="81">
        <v>153</v>
      </c>
      <c r="AR306" s="81">
        <v>52</v>
      </c>
      <c r="AS306" s="81">
        <v>0</v>
      </c>
      <c r="AT306" s="81">
        <v>0</v>
      </c>
      <c r="AU306" s="81">
        <v>0</v>
      </c>
      <c r="AV306" s="81">
        <v>1</v>
      </c>
      <c r="AW306" s="81" t="s">
        <v>564</v>
      </c>
      <c r="AX306" s="82"/>
      <c r="AY306" s="81">
        <v>1141.0150000000001</v>
      </c>
      <c r="AZ306" s="81">
        <v>4264.84</v>
      </c>
      <c r="BA306" s="81">
        <v>0</v>
      </c>
      <c r="BB306" s="81">
        <v>0</v>
      </c>
      <c r="BC306" s="81">
        <v>0</v>
      </c>
      <c r="BD306" s="81">
        <v>50</v>
      </c>
      <c r="BE306" s="81" t="s">
        <v>564</v>
      </c>
      <c r="BF306" s="82"/>
      <c r="BG306" s="81">
        <v>0</v>
      </c>
      <c r="BH306" s="81">
        <v>0</v>
      </c>
      <c r="BI306" s="81">
        <v>23.966999999999999</v>
      </c>
      <c r="BJ306" s="81">
        <v>0</v>
      </c>
      <c r="BK306" s="81">
        <v>0</v>
      </c>
      <c r="BL306" s="81">
        <v>0</v>
      </c>
      <c r="BM306" s="82"/>
      <c r="BN306" s="81">
        <v>0</v>
      </c>
      <c r="BO306" s="81">
        <v>0</v>
      </c>
      <c r="BP306" s="81">
        <v>1</v>
      </c>
      <c r="BQ306" s="81">
        <v>0</v>
      </c>
      <c r="BR306" s="81">
        <v>0</v>
      </c>
      <c r="BS306" s="81">
        <v>0</v>
      </c>
      <c r="BT306"/>
      <c r="BU306" s="80">
        <v>23.966999999999999</v>
      </c>
      <c r="BV306" s="80">
        <v>0</v>
      </c>
      <c r="BW306" s="80">
        <v>0</v>
      </c>
      <c r="BX306" s="80">
        <v>0</v>
      </c>
      <c r="BY306" s="80">
        <v>0</v>
      </c>
      <c r="BZ306" s="80">
        <v>0</v>
      </c>
      <c r="CA306" s="80">
        <v>0</v>
      </c>
      <c r="CB306" s="80">
        <v>0</v>
      </c>
      <c r="CC306" s="80">
        <v>0</v>
      </c>
    </row>
    <row r="307" spans="1:81">
      <c r="A307" s="80" t="s">
        <v>2172</v>
      </c>
      <c r="B307" s="80">
        <v>371</v>
      </c>
      <c r="C307" s="80">
        <v>14</v>
      </c>
      <c r="D307" s="80">
        <v>22</v>
      </c>
      <c r="E307" s="80">
        <v>2017</v>
      </c>
      <c r="F307" s="80" t="s">
        <v>71</v>
      </c>
      <c r="G307" s="80" t="s">
        <v>1861</v>
      </c>
      <c r="H307" s="80" t="s">
        <v>1862</v>
      </c>
      <c r="I307" s="177"/>
      <c r="J307" s="81">
        <v>79.253662937084499</v>
      </c>
      <c r="K307" s="81">
        <v>1.1907921427868386</v>
      </c>
      <c r="L307" s="81">
        <v>16.538860300044572</v>
      </c>
      <c r="M307" s="81">
        <v>12.821203385341697</v>
      </c>
      <c r="N307" s="81">
        <v>19.149665222419586</v>
      </c>
      <c r="O307" s="81">
        <v>9.9784153537672005</v>
      </c>
      <c r="P307" s="81">
        <v>15.700472800516065</v>
      </c>
      <c r="Q307" s="81">
        <v>0.52782749171219523</v>
      </c>
      <c r="R307" s="81">
        <v>0</v>
      </c>
      <c r="S307" s="81">
        <v>0.91500935880000012</v>
      </c>
      <c r="T307" s="82"/>
      <c r="U307" s="81">
        <v>2962313</v>
      </c>
      <c r="V307" s="81">
        <v>382</v>
      </c>
      <c r="W307" s="81">
        <v>353</v>
      </c>
      <c r="X307" s="81">
        <v>2463</v>
      </c>
      <c r="Y307" s="81">
        <v>3680</v>
      </c>
      <c r="Z307" s="81">
        <v>5966</v>
      </c>
      <c r="AA307" s="81">
        <v>3252</v>
      </c>
      <c r="AB307" s="81">
        <v>7728</v>
      </c>
      <c r="AC307" s="81">
        <v>0</v>
      </c>
      <c r="AD307" s="81">
        <v>0.91500935880000012</v>
      </c>
      <c r="AE307" s="82"/>
      <c r="AF307" s="81">
        <v>24013319.03738454</v>
      </c>
      <c r="AG307" s="81">
        <v>786815.06356053962</v>
      </c>
      <c r="AH307" s="81">
        <v>2280914.6152491928</v>
      </c>
      <c r="AI307" s="81">
        <v>15249812.23089979</v>
      </c>
      <c r="AJ307" s="81">
        <v>13854910.087088879</v>
      </c>
      <c r="AK307" s="81">
        <v>0</v>
      </c>
      <c r="AL307" s="81">
        <v>0</v>
      </c>
      <c r="AM307" s="81">
        <v>1061571.265451716</v>
      </c>
      <c r="AN307" s="81">
        <v>0</v>
      </c>
      <c r="AO307" s="81">
        <v>0</v>
      </c>
      <c r="AP307" s="82"/>
      <c r="AQ307" s="81">
        <v>167</v>
      </c>
      <c r="AR307" s="81">
        <v>59</v>
      </c>
      <c r="AS307" s="81">
        <v>0</v>
      </c>
      <c r="AT307" s="81">
        <v>0</v>
      </c>
      <c r="AU307" s="81">
        <v>0</v>
      </c>
      <c r="AV307" s="81">
        <v>1</v>
      </c>
      <c r="AW307" s="81" t="s">
        <v>564</v>
      </c>
      <c r="AX307" s="82"/>
      <c r="AY307" s="81">
        <v>1258.0150000000001</v>
      </c>
      <c r="AZ307" s="81">
        <v>5433.3400000000011</v>
      </c>
      <c r="BA307" s="81">
        <v>0</v>
      </c>
      <c r="BB307" s="81">
        <v>0</v>
      </c>
      <c r="BC307" s="81">
        <v>0</v>
      </c>
      <c r="BD307" s="81">
        <v>50</v>
      </c>
      <c r="BE307" s="81" t="s">
        <v>564</v>
      </c>
      <c r="BF307" s="82"/>
      <c r="BG307" s="81">
        <v>0</v>
      </c>
      <c r="BH307" s="81">
        <v>0</v>
      </c>
      <c r="BI307" s="81">
        <v>17.213999999999999</v>
      </c>
      <c r="BJ307" s="81">
        <v>0</v>
      </c>
      <c r="BK307" s="81">
        <v>0</v>
      </c>
      <c r="BL307" s="81">
        <v>0</v>
      </c>
      <c r="BM307" s="82"/>
      <c r="BN307" s="81">
        <v>0</v>
      </c>
      <c r="BO307" s="81">
        <v>0</v>
      </c>
      <c r="BP307" s="81">
        <v>1</v>
      </c>
      <c r="BQ307" s="81">
        <v>0</v>
      </c>
      <c r="BR307" s="81">
        <v>0</v>
      </c>
      <c r="BS307" s="81">
        <v>0</v>
      </c>
      <c r="BT307"/>
      <c r="BU307" s="80">
        <v>17.213999999999999</v>
      </c>
      <c r="BV307" s="80">
        <v>0</v>
      </c>
      <c r="BW307" s="80">
        <v>0</v>
      </c>
      <c r="BX307" s="80">
        <v>0</v>
      </c>
      <c r="BY307" s="80">
        <v>0</v>
      </c>
      <c r="BZ307" s="80">
        <v>0</v>
      </c>
      <c r="CA307" s="80">
        <v>0</v>
      </c>
      <c r="CB307" s="80">
        <v>0</v>
      </c>
      <c r="CC307" s="80">
        <v>0</v>
      </c>
    </row>
    <row r="308" spans="1:81">
      <c r="A308" s="80" t="s">
        <v>2173</v>
      </c>
      <c r="B308" s="80">
        <v>372</v>
      </c>
      <c r="C308" s="80">
        <v>15</v>
      </c>
      <c r="D308" s="80">
        <v>22</v>
      </c>
      <c r="E308" s="80">
        <v>2018</v>
      </c>
      <c r="F308" s="80" t="s">
        <v>93</v>
      </c>
      <c r="G308" s="80" t="s">
        <v>1861</v>
      </c>
      <c r="H308" s="80" t="s">
        <v>1862</v>
      </c>
      <c r="I308" s="177"/>
      <c r="J308" s="81">
        <v>73.756138787553027</v>
      </c>
      <c r="K308" s="81">
        <v>1.1083049539827847</v>
      </c>
      <c r="L308" s="81">
        <v>15.17227406181099</v>
      </c>
      <c r="M308" s="81">
        <v>12.884438539723034</v>
      </c>
      <c r="N308" s="81">
        <v>17.544535825269701</v>
      </c>
      <c r="O308" s="81">
        <v>9.7745314717555321</v>
      </c>
      <c r="P308" s="81">
        <v>15.821419907411551</v>
      </c>
      <c r="Q308" s="81">
        <v>0.48288890249111904</v>
      </c>
      <c r="R308" s="81">
        <v>0</v>
      </c>
      <c r="S308" s="81">
        <v>1.0500878389999999</v>
      </c>
      <c r="T308" s="82"/>
      <c r="U308" s="81">
        <v>2880560</v>
      </c>
      <c r="V308" s="81">
        <v>382</v>
      </c>
      <c r="W308" s="81">
        <v>353</v>
      </c>
      <c r="X308" s="81">
        <v>2463</v>
      </c>
      <c r="Y308" s="81">
        <v>3662</v>
      </c>
      <c r="Z308" s="81">
        <v>5956</v>
      </c>
      <c r="AA308" s="81">
        <v>3310</v>
      </c>
      <c r="AB308" s="81">
        <v>7619</v>
      </c>
      <c r="AC308" s="81">
        <v>0</v>
      </c>
      <c r="AD308" s="81">
        <v>1.0500878389999999</v>
      </c>
      <c r="AE308" s="82"/>
      <c r="AF308" s="81">
        <v>23439905.00589601</v>
      </c>
      <c r="AG308" s="81">
        <v>711879.40915228787</v>
      </c>
      <c r="AH308" s="81">
        <v>2149762.305526434</v>
      </c>
      <c r="AI308" s="81">
        <v>15588423.095567379</v>
      </c>
      <c r="AJ308" s="81">
        <v>13362188.786178671</v>
      </c>
      <c r="AK308" s="81">
        <v>0</v>
      </c>
      <c r="AL308" s="81">
        <v>0</v>
      </c>
      <c r="AM308" s="81">
        <v>1048763.812512052</v>
      </c>
      <c r="AN308" s="81">
        <v>0</v>
      </c>
      <c r="AO308" s="81">
        <v>0</v>
      </c>
      <c r="AP308" s="82"/>
      <c r="AQ308" s="81">
        <v>179</v>
      </c>
      <c r="AR308" s="81">
        <v>77</v>
      </c>
      <c r="AS308" s="81">
        <v>0</v>
      </c>
      <c r="AT308" s="81">
        <v>0</v>
      </c>
      <c r="AU308" s="81">
        <v>0</v>
      </c>
      <c r="AV308" s="81">
        <v>1</v>
      </c>
      <c r="AW308" s="81" t="s">
        <v>564</v>
      </c>
      <c r="AX308" s="82"/>
      <c r="AY308" s="81">
        <v>1336.115</v>
      </c>
      <c r="AZ308" s="81">
        <v>6125.64</v>
      </c>
      <c r="BA308" s="81">
        <v>0</v>
      </c>
      <c r="BB308" s="81">
        <v>0</v>
      </c>
      <c r="BC308" s="81">
        <v>0</v>
      </c>
      <c r="BD308" s="81">
        <v>50</v>
      </c>
      <c r="BE308" s="81" t="s">
        <v>564</v>
      </c>
      <c r="BF308" s="82"/>
      <c r="BG308" s="81">
        <v>0</v>
      </c>
      <c r="BH308" s="81">
        <v>0</v>
      </c>
      <c r="BI308" s="81">
        <v>17.417999999999999</v>
      </c>
      <c r="BJ308" s="81">
        <v>0</v>
      </c>
      <c r="BK308" s="81">
        <v>0</v>
      </c>
      <c r="BL308" s="81">
        <v>0</v>
      </c>
      <c r="BM308" s="82"/>
      <c r="BN308" s="81">
        <v>0</v>
      </c>
      <c r="BO308" s="81">
        <v>0</v>
      </c>
      <c r="BP308" s="81">
        <v>1</v>
      </c>
      <c r="BQ308" s="81">
        <v>0</v>
      </c>
      <c r="BR308" s="81">
        <v>0</v>
      </c>
      <c r="BS308" s="81">
        <v>0</v>
      </c>
      <c r="BT308"/>
      <c r="BU308" s="80">
        <v>17.417999999999999</v>
      </c>
      <c r="BV308" s="80">
        <v>0</v>
      </c>
      <c r="BW308" s="80">
        <v>0</v>
      </c>
      <c r="BX308" s="80">
        <v>0</v>
      </c>
      <c r="BY308" s="80">
        <v>0</v>
      </c>
      <c r="BZ308" s="80">
        <v>0</v>
      </c>
      <c r="CA308" s="80">
        <v>0</v>
      </c>
      <c r="CB308" s="80">
        <v>0</v>
      </c>
      <c r="CC308" s="80">
        <v>0</v>
      </c>
    </row>
    <row r="309" spans="1:81">
      <c r="A309" s="80" t="s">
        <v>2174</v>
      </c>
      <c r="B309" s="80">
        <v>373</v>
      </c>
      <c r="C309" s="80">
        <v>16</v>
      </c>
      <c r="D309" s="80">
        <v>22</v>
      </c>
      <c r="E309" s="80">
        <v>2019</v>
      </c>
      <c r="F309" s="80" t="s">
        <v>73</v>
      </c>
      <c r="G309" s="80" t="s">
        <v>1861</v>
      </c>
      <c r="H309" s="80" t="s">
        <v>1862</v>
      </c>
      <c r="I309" s="177"/>
      <c r="J309" s="81">
        <v>71.936688802232979</v>
      </c>
      <c r="K309" s="81">
        <v>1.0284253870215818</v>
      </c>
      <c r="L309" s="81">
        <v>15.240251026555532</v>
      </c>
      <c r="M309" s="81">
        <v>11.558511315151025</v>
      </c>
      <c r="N309" s="81">
        <v>17.722411572190708</v>
      </c>
      <c r="O309" s="81">
        <v>9.5101411253244184</v>
      </c>
      <c r="P309" s="81">
        <v>14.158833453368652</v>
      </c>
      <c r="Q309" s="81">
        <v>0.46337130351522449</v>
      </c>
      <c r="R309" s="81">
        <v>0</v>
      </c>
      <c r="S309" s="81">
        <v>1.3988375308800001</v>
      </c>
      <c r="T309" s="82"/>
      <c r="U309" s="81">
        <v>2955454</v>
      </c>
      <c r="V309" s="81">
        <v>382</v>
      </c>
      <c r="W309" s="81">
        <v>353</v>
      </c>
      <c r="X309" s="81">
        <v>2463</v>
      </c>
      <c r="Y309" s="81">
        <v>3654</v>
      </c>
      <c r="Z309" s="81">
        <v>5954</v>
      </c>
      <c r="AA309" s="81">
        <v>2940</v>
      </c>
      <c r="AB309" s="81">
        <v>7509</v>
      </c>
      <c r="AC309" s="81">
        <v>0</v>
      </c>
      <c r="AD309" s="81">
        <v>1.3988375308800001</v>
      </c>
      <c r="AE309" s="82"/>
      <c r="AF309" s="81">
        <v>23598798.077167109</v>
      </c>
      <c r="AG309" s="81">
        <v>711668.60168050299</v>
      </c>
      <c r="AH309" s="81">
        <v>2321101.1513435538</v>
      </c>
      <c r="AI309" s="81">
        <v>15275360.557120601</v>
      </c>
      <c r="AJ309" s="81">
        <v>13560223.049747285</v>
      </c>
      <c r="AK309" s="81">
        <v>0</v>
      </c>
      <c r="AL309" s="81">
        <v>0</v>
      </c>
      <c r="AM309" s="81">
        <v>1022669.2722782646</v>
      </c>
      <c r="AN309" s="81">
        <v>0</v>
      </c>
      <c r="AO309" s="81">
        <v>0</v>
      </c>
      <c r="AP309" s="82"/>
      <c r="AQ309" s="81">
        <v>185</v>
      </c>
      <c r="AR309" s="81">
        <v>91</v>
      </c>
      <c r="AS309" s="81">
        <v>0</v>
      </c>
      <c r="AT309" s="81">
        <v>0</v>
      </c>
      <c r="AU309" s="81">
        <v>0</v>
      </c>
      <c r="AV309" s="81">
        <v>1</v>
      </c>
      <c r="AW309" s="81" t="s">
        <v>564</v>
      </c>
      <c r="AX309" s="82"/>
      <c r="AY309" s="81">
        <v>1383.2150000000011</v>
      </c>
      <c r="AZ309" s="81">
        <v>10421.64</v>
      </c>
      <c r="BA309" s="81">
        <v>0</v>
      </c>
      <c r="BB309" s="81">
        <v>0</v>
      </c>
      <c r="BC309" s="81">
        <v>0</v>
      </c>
      <c r="BD309" s="81">
        <v>50</v>
      </c>
      <c r="BE309" s="81" t="s">
        <v>564</v>
      </c>
      <c r="BF309" s="82"/>
      <c r="BG309" s="81">
        <v>0</v>
      </c>
      <c r="BH309" s="81">
        <v>0</v>
      </c>
      <c r="BI309" s="81">
        <v>19.452999999999999</v>
      </c>
      <c r="BJ309" s="81">
        <v>0</v>
      </c>
      <c r="BK309" s="81">
        <v>0</v>
      </c>
      <c r="BL309" s="81">
        <v>0</v>
      </c>
      <c r="BM309" s="82"/>
      <c r="BN309" s="81">
        <v>0</v>
      </c>
      <c r="BO309" s="81">
        <v>0</v>
      </c>
      <c r="BP309" s="81">
        <v>1</v>
      </c>
      <c r="BQ309" s="81">
        <v>0</v>
      </c>
      <c r="BR309" s="81">
        <v>0</v>
      </c>
      <c r="BS309" s="81">
        <v>0</v>
      </c>
      <c r="BT309"/>
      <c r="BU309" s="80">
        <v>19.452999999999999</v>
      </c>
      <c r="BV309" s="80">
        <v>0</v>
      </c>
      <c r="BW309" s="80">
        <v>0</v>
      </c>
      <c r="BX309" s="80">
        <v>0</v>
      </c>
      <c r="BY309" s="80">
        <v>0</v>
      </c>
      <c r="BZ309" s="80">
        <v>0</v>
      </c>
      <c r="CA309" s="80">
        <v>0</v>
      </c>
      <c r="CB309" s="80">
        <v>0</v>
      </c>
      <c r="CC309" s="80">
        <v>0</v>
      </c>
    </row>
    <row r="310" spans="1:81">
      <c r="A310" s="80" t="s">
        <v>2175</v>
      </c>
      <c r="B310" s="80">
        <v>374</v>
      </c>
      <c r="C310" s="80">
        <v>17</v>
      </c>
      <c r="D310" s="80">
        <v>22</v>
      </c>
      <c r="E310" s="80">
        <v>2020</v>
      </c>
      <c r="F310" s="80" t="s">
        <v>218</v>
      </c>
      <c r="G310" s="80" t="s">
        <v>1861</v>
      </c>
      <c r="H310" s="80" t="s">
        <v>1862</v>
      </c>
      <c r="I310" s="177"/>
      <c r="J310" s="81">
        <v>47.435622872908461</v>
      </c>
      <c r="K310" s="81">
        <v>1.0737561805551796</v>
      </c>
      <c r="L310" s="81">
        <v>21.670163851935726</v>
      </c>
      <c r="M310" s="81">
        <v>9.8715241488299501</v>
      </c>
      <c r="N310" s="81">
        <v>16.288045035479872</v>
      </c>
      <c r="O310" s="81">
        <v>8.3098383830735578</v>
      </c>
      <c r="P310" s="81">
        <v>15.26582627787505</v>
      </c>
      <c r="Q310" s="81">
        <v>0.43780154506257046</v>
      </c>
      <c r="R310" s="81">
        <v>0</v>
      </c>
      <c r="S310" s="81">
        <v>1.0829544555599999</v>
      </c>
      <c r="T310" s="82"/>
      <c r="U310" s="81">
        <v>2209193</v>
      </c>
      <c r="V310" s="81">
        <v>369</v>
      </c>
      <c r="W310" s="81">
        <v>446</v>
      </c>
      <c r="X310" s="81">
        <v>2212</v>
      </c>
      <c r="Y310" s="81">
        <v>3664</v>
      </c>
      <c r="Z310" s="81">
        <v>5938</v>
      </c>
      <c r="AA310" s="81">
        <v>3444</v>
      </c>
      <c r="AB310" s="81">
        <v>7425</v>
      </c>
      <c r="AC310" s="81">
        <v>0</v>
      </c>
      <c r="AD310" s="81">
        <v>1.0829544555599999</v>
      </c>
      <c r="AE310" s="82"/>
      <c r="AF310" s="81">
        <v>17249174.448277019</v>
      </c>
      <c r="AG310" s="81">
        <v>687956.22477450431</v>
      </c>
      <c r="AH310" s="81">
        <v>3177892.431305293</v>
      </c>
      <c r="AI310" s="81">
        <v>12700599.827638298</v>
      </c>
      <c r="AJ310" s="81">
        <v>13881500.835997367</v>
      </c>
      <c r="AK310" s="81"/>
      <c r="AL310" s="81"/>
      <c r="AM310" s="81">
        <v>969044.99347057019</v>
      </c>
      <c r="AN310" s="81"/>
      <c r="AO310" s="81"/>
      <c r="AP310" s="82"/>
      <c r="AQ310" s="81">
        <v>188</v>
      </c>
      <c r="AR310" s="81">
        <v>107</v>
      </c>
      <c r="AS310" s="81">
        <v>0</v>
      </c>
      <c r="AT310" s="81">
        <v>0</v>
      </c>
      <c r="AU310" s="81">
        <v>0</v>
      </c>
      <c r="AV310" s="81">
        <v>1</v>
      </c>
      <c r="AW310" s="81">
        <v>0</v>
      </c>
      <c r="AX310" s="82"/>
      <c r="AY310" s="81">
        <v>1408.4350000000011</v>
      </c>
      <c r="AZ310" s="81">
        <v>11055.14</v>
      </c>
      <c r="BA310" s="81">
        <v>0</v>
      </c>
      <c r="BB310" s="81">
        <v>0</v>
      </c>
      <c r="BC310" s="81">
        <v>0</v>
      </c>
      <c r="BD310" s="81">
        <v>50</v>
      </c>
      <c r="BE310" s="81">
        <v>0</v>
      </c>
      <c r="BF310" s="82"/>
      <c r="BG310" s="81">
        <v>0</v>
      </c>
      <c r="BH310" s="81">
        <v>0</v>
      </c>
      <c r="BI310" s="81">
        <v>22.800999999999998</v>
      </c>
      <c r="BJ310" s="81">
        <v>0</v>
      </c>
      <c r="BK310" s="81">
        <v>0</v>
      </c>
      <c r="BL310" s="81">
        <v>0</v>
      </c>
      <c r="BM310" s="82"/>
      <c r="BN310" s="81">
        <v>0</v>
      </c>
      <c r="BO310" s="81">
        <v>0</v>
      </c>
      <c r="BP310" s="81">
        <v>1</v>
      </c>
      <c r="BQ310" s="81">
        <v>0</v>
      </c>
      <c r="BR310" s="81">
        <v>0</v>
      </c>
      <c r="BS310" s="81">
        <v>0</v>
      </c>
      <c r="BT310"/>
      <c r="BU310" s="80">
        <v>22.800999999999998</v>
      </c>
      <c r="BV310" s="80">
        <v>0</v>
      </c>
      <c r="BW310" s="80">
        <v>0</v>
      </c>
      <c r="BX310" s="80">
        <v>0</v>
      </c>
      <c r="BY310" s="80">
        <v>0</v>
      </c>
      <c r="BZ310" s="80">
        <v>0</v>
      </c>
      <c r="CA310" s="80">
        <v>0</v>
      </c>
      <c r="CB310" s="80">
        <v>0</v>
      </c>
      <c r="CC310" s="80">
        <v>0</v>
      </c>
    </row>
    <row r="311" spans="1:81">
      <c r="A311" s="80" t="s">
        <v>1866</v>
      </c>
      <c r="B311" s="80">
        <v>374</v>
      </c>
      <c r="C311" s="80">
        <v>18</v>
      </c>
      <c r="D311" s="80">
        <v>22</v>
      </c>
      <c r="E311" s="80">
        <v>2021</v>
      </c>
      <c r="F311" s="80" t="s">
        <v>75</v>
      </c>
      <c r="G311" s="174" t="s">
        <v>1861</v>
      </c>
      <c r="H311" s="80" t="s">
        <v>1862</v>
      </c>
      <c r="I311" s="177"/>
      <c r="J311" s="81">
        <v>46.905947027474724</v>
      </c>
      <c r="K311" s="81">
        <v>1.0343252582650062</v>
      </c>
      <c r="L311" s="81">
        <v>19.77595194060909</v>
      </c>
      <c r="M311" s="81">
        <v>9.9705532529405811</v>
      </c>
      <c r="N311" s="81">
        <v>15.37924023445901</v>
      </c>
      <c r="O311" s="81">
        <v>7.9493111064559265</v>
      </c>
      <c r="P311" s="81">
        <v>15.781253517702297</v>
      </c>
      <c r="Q311" s="81">
        <v>0.4348209514009222</v>
      </c>
      <c r="R311" s="81">
        <v>0</v>
      </c>
      <c r="S311" s="81">
        <v>0.93900295901999997</v>
      </c>
      <c r="T311" s="82"/>
      <c r="U311" s="81">
        <v>2243357</v>
      </c>
      <c r="V311" s="81">
        <v>369</v>
      </c>
      <c r="W311" s="81">
        <v>446</v>
      </c>
      <c r="X311" s="81">
        <v>2212</v>
      </c>
      <c r="Y311" s="81">
        <v>3642</v>
      </c>
      <c r="Z311" s="81">
        <v>5849</v>
      </c>
      <c r="AA311" s="81">
        <v>3472</v>
      </c>
      <c r="AB311" s="81">
        <v>7287</v>
      </c>
      <c r="AC311" s="81">
        <v>0</v>
      </c>
      <c r="AD311" s="81">
        <v>0.93900295901999997</v>
      </c>
      <c r="AE311" s="82"/>
      <c r="AF311" s="81">
        <v>17183148.999372076</v>
      </c>
      <c r="AG311" s="81">
        <v>699836.1489159296</v>
      </c>
      <c r="AH311" s="81">
        <v>2849165.5065035983</v>
      </c>
      <c r="AI311" s="81">
        <v>13858230.730540086</v>
      </c>
      <c r="AJ311" s="81">
        <v>13446623.4683058</v>
      </c>
      <c r="AK311" s="81">
        <v>0</v>
      </c>
      <c r="AL311" s="81">
        <v>0</v>
      </c>
      <c r="AM311" s="81">
        <v>956519.95045545988</v>
      </c>
      <c r="AN311" s="81">
        <v>0</v>
      </c>
      <c r="AO311" s="81">
        <v>0</v>
      </c>
      <c r="AP311" s="82"/>
      <c r="AQ311" s="81">
        <v>193</v>
      </c>
      <c r="AR311" s="81">
        <v>119</v>
      </c>
      <c r="AS311" s="81">
        <v>0</v>
      </c>
      <c r="AT311" s="81">
        <v>0</v>
      </c>
      <c r="AU311" s="81">
        <v>0</v>
      </c>
      <c r="AV311" s="81">
        <v>1</v>
      </c>
      <c r="AW311" s="81"/>
      <c r="AX311" s="82"/>
      <c r="AY311" s="81">
        <v>1450.8350000000009</v>
      </c>
      <c r="AZ311" s="81">
        <v>11591.04</v>
      </c>
      <c r="BA311" s="81">
        <v>0</v>
      </c>
      <c r="BB311" s="81">
        <v>0</v>
      </c>
      <c r="BC311" s="81">
        <v>0</v>
      </c>
      <c r="BD311" s="81">
        <v>50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1860</v>
      </c>
      <c r="B312" s="80">
        <v>374</v>
      </c>
      <c r="C312" s="80">
        <v>19</v>
      </c>
      <c r="D312" s="80">
        <v>22</v>
      </c>
      <c r="E312" s="80">
        <v>2022</v>
      </c>
      <c r="F312" s="80" t="s">
        <v>568</v>
      </c>
      <c r="G312" s="174" t="s">
        <v>1861</v>
      </c>
      <c r="H312" s="80" t="s">
        <v>1862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200</v>
      </c>
      <c r="AR312" s="81">
        <v>125</v>
      </c>
      <c r="AS312" s="81">
        <v>0</v>
      </c>
      <c r="AT312" s="81">
        <v>0</v>
      </c>
      <c r="AU312" s="81">
        <v>0</v>
      </c>
      <c r="AV312" s="81">
        <v>1</v>
      </c>
      <c r="AW312" s="81"/>
      <c r="AX312" s="82"/>
      <c r="AY312" s="81">
        <v>1497.4510000000014</v>
      </c>
      <c r="AZ312" s="81">
        <v>11890.439999999997</v>
      </c>
      <c r="BA312" s="81">
        <v>0</v>
      </c>
      <c r="BB312" s="81">
        <v>0</v>
      </c>
      <c r="BC312" s="81">
        <v>0</v>
      </c>
      <c r="BD312" s="81">
        <v>50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2176</v>
      </c>
      <c r="B313" s="80">
        <v>307</v>
      </c>
      <c r="C313" s="80">
        <v>1</v>
      </c>
      <c r="D313" s="80">
        <v>19</v>
      </c>
      <c r="E313" s="80">
        <v>1990</v>
      </c>
      <c r="F313" s="80" t="s">
        <v>562</v>
      </c>
      <c r="G313" s="80" t="s">
        <v>2177</v>
      </c>
      <c r="H313" s="80" t="s">
        <v>2178</v>
      </c>
      <c r="I313" s="177"/>
      <c r="J313" s="81">
        <v>0.29234827918949469</v>
      </c>
      <c r="K313" s="81">
        <v>1.4741397503160378</v>
      </c>
      <c r="L313" s="81">
        <v>3.6125959037123869</v>
      </c>
      <c r="M313" s="81">
        <v>9.5944039222457143</v>
      </c>
      <c r="N313" s="81">
        <v>9.139699395623575</v>
      </c>
      <c r="O313" s="81">
        <v>6.1097217468773355</v>
      </c>
      <c r="P313" s="81">
        <v>18.574110171616539</v>
      </c>
      <c r="Q313" s="81">
        <v>0.61675461776507112</v>
      </c>
      <c r="R313" s="81">
        <v>31.483165898057045</v>
      </c>
      <c r="S313" s="81">
        <v>0.77559863876730273</v>
      </c>
      <c r="T313" s="82"/>
      <c r="U313" s="81">
        <v>72925</v>
      </c>
      <c r="V313" s="81">
        <v>566</v>
      </c>
      <c r="W313" s="81">
        <v>33</v>
      </c>
      <c r="X313" s="81">
        <v>4002</v>
      </c>
      <c r="Y313" s="81">
        <v>4001</v>
      </c>
      <c r="Z313" s="81">
        <v>2513</v>
      </c>
      <c r="AA313" s="81">
        <v>4510</v>
      </c>
      <c r="AB313" s="81">
        <v>10014</v>
      </c>
      <c r="AC313" s="81">
        <v>5452941</v>
      </c>
      <c r="AD313" s="81">
        <v>0.77559863876730273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2179</v>
      </c>
      <c r="B314" s="80">
        <v>308</v>
      </c>
      <c r="C314" s="80">
        <v>2</v>
      </c>
      <c r="D314" s="80">
        <v>19</v>
      </c>
      <c r="E314" s="80">
        <v>2005</v>
      </c>
      <c r="F314" s="80" t="s">
        <v>565</v>
      </c>
      <c r="G314" s="80" t="s">
        <v>2177</v>
      </c>
      <c r="H314" s="80" t="s">
        <v>2178</v>
      </c>
      <c r="I314" s="177"/>
      <c r="J314" s="81">
        <v>0.46892226297740247</v>
      </c>
      <c r="K314" s="81">
        <v>1.0882694850266874</v>
      </c>
      <c r="L314" s="81">
        <v>0.83252473011934425</v>
      </c>
      <c r="M314" s="81">
        <v>9.8677477981377208</v>
      </c>
      <c r="N314" s="81">
        <v>12.64624044772337</v>
      </c>
      <c r="O314" s="81">
        <v>8.4669903694432573</v>
      </c>
      <c r="P314" s="81">
        <v>23.006135549256559</v>
      </c>
      <c r="Q314" s="81">
        <v>0.52699291188294317</v>
      </c>
      <c r="R314" s="81">
        <v>19.402593994286995</v>
      </c>
      <c r="S314" s="81">
        <v>0.77446464599999987</v>
      </c>
      <c r="T314" s="82"/>
      <c r="U314" s="81">
        <v>59589</v>
      </c>
      <c r="V314" s="81">
        <v>510</v>
      </c>
      <c r="W314" s="81">
        <v>10</v>
      </c>
      <c r="X314" s="81">
        <v>2350</v>
      </c>
      <c r="Y314" s="81">
        <v>4778</v>
      </c>
      <c r="Z314" s="81">
        <v>4030</v>
      </c>
      <c r="AA314" s="81">
        <v>4575</v>
      </c>
      <c r="AB314" s="81">
        <v>8945</v>
      </c>
      <c r="AC314" s="81">
        <v>3430947</v>
      </c>
      <c r="AD314" s="81">
        <v>0.77446464599999987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2180</v>
      </c>
      <c r="B315" s="80">
        <v>309</v>
      </c>
      <c r="C315" s="80">
        <v>3</v>
      </c>
      <c r="D315" s="80">
        <v>19</v>
      </c>
      <c r="E315" s="80">
        <v>2006</v>
      </c>
      <c r="F315" s="80" t="s">
        <v>566</v>
      </c>
      <c r="G315" s="80" t="s">
        <v>2177</v>
      </c>
      <c r="H315" s="80" t="s">
        <v>2178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2181</v>
      </c>
      <c r="B316" s="80">
        <v>310</v>
      </c>
      <c r="C316" s="80">
        <v>4</v>
      </c>
      <c r="D316" s="80">
        <v>19</v>
      </c>
      <c r="E316" s="80">
        <v>2007</v>
      </c>
      <c r="F316" s="80" t="s">
        <v>567</v>
      </c>
      <c r="G316" s="80" t="s">
        <v>2177</v>
      </c>
      <c r="H316" s="80" t="s">
        <v>2178</v>
      </c>
      <c r="I316" s="177"/>
      <c r="J316" s="81">
        <v>0.50369078238573917</v>
      </c>
      <c r="K316" s="81">
        <v>1.2656732658293108</v>
      </c>
      <c r="L316" s="81">
        <v>1.1161883902307048</v>
      </c>
      <c r="M316" s="81">
        <v>13.301079233344236</v>
      </c>
      <c r="N316" s="81">
        <v>13.24843674419855</v>
      </c>
      <c r="O316" s="81">
        <v>8.2903643747082612</v>
      </c>
      <c r="P316" s="81">
        <v>22.632014250838662</v>
      </c>
      <c r="Q316" s="81">
        <v>0.54217447994587487</v>
      </c>
      <c r="R316" s="81">
        <v>18.469911671365921</v>
      </c>
      <c r="S316" s="81">
        <v>0.52345657516799993</v>
      </c>
      <c r="T316" s="82"/>
      <c r="U316" s="81">
        <v>55400</v>
      </c>
      <c r="V316" s="81">
        <v>534</v>
      </c>
      <c r="W316" s="81">
        <v>10</v>
      </c>
      <c r="X316" s="81">
        <v>3393</v>
      </c>
      <c r="Y316" s="81">
        <v>4769</v>
      </c>
      <c r="Z316" s="81">
        <v>4102</v>
      </c>
      <c r="AA316" s="81">
        <v>4432</v>
      </c>
      <c r="AB316" s="81">
        <v>8716</v>
      </c>
      <c r="AC316" s="81">
        <v>3359732</v>
      </c>
      <c r="AD316" s="81">
        <v>0.52345657516799993</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2182</v>
      </c>
      <c r="B317" s="80">
        <v>311</v>
      </c>
      <c r="C317" s="80">
        <v>5</v>
      </c>
      <c r="D317" s="80">
        <v>19</v>
      </c>
      <c r="E317" s="80">
        <v>2008</v>
      </c>
      <c r="F317" s="80" t="s">
        <v>84</v>
      </c>
      <c r="G317" s="80" t="s">
        <v>2177</v>
      </c>
      <c r="H317" s="80" t="s">
        <v>2178</v>
      </c>
      <c r="I317" s="177"/>
      <c r="J317" s="81">
        <v>0.39184717180277395</v>
      </c>
      <c r="K317" s="81">
        <v>1.0040085226198459</v>
      </c>
      <c r="L317" s="81">
        <v>0.99884765206458903</v>
      </c>
      <c r="M317" s="81">
        <v>13.273110693309764</v>
      </c>
      <c r="N317" s="81">
        <v>12.994805221724183</v>
      </c>
      <c r="O317" s="81">
        <v>8.0053485610269473</v>
      </c>
      <c r="P317" s="81">
        <v>22.177764449710615</v>
      </c>
      <c r="Q317" s="81">
        <v>0.53169584008646908</v>
      </c>
      <c r="R317" s="81">
        <v>25.506722860911374</v>
      </c>
      <c r="S317" s="81">
        <v>0.85485208480000019</v>
      </c>
      <c r="T317" s="82"/>
      <c r="U317" s="81">
        <v>54962</v>
      </c>
      <c r="V317" s="81">
        <v>534</v>
      </c>
      <c r="W317" s="81">
        <v>10</v>
      </c>
      <c r="X317" s="81">
        <v>3393</v>
      </c>
      <c r="Y317" s="81">
        <v>4758</v>
      </c>
      <c r="Z317" s="81">
        <v>4100</v>
      </c>
      <c r="AA317" s="81">
        <v>4348</v>
      </c>
      <c r="AB317" s="81">
        <v>8688</v>
      </c>
      <c r="AC317" s="81">
        <v>4817869</v>
      </c>
      <c r="AD317" s="81">
        <v>0.85485208480000019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2183</v>
      </c>
      <c r="B318" s="80">
        <v>312</v>
      </c>
      <c r="C318" s="80">
        <v>6</v>
      </c>
      <c r="D318" s="80">
        <v>19</v>
      </c>
      <c r="E318" s="80">
        <v>2009</v>
      </c>
      <c r="F318" s="80" t="s">
        <v>85</v>
      </c>
      <c r="G318" s="80" t="s">
        <v>2177</v>
      </c>
      <c r="H318" s="80" t="s">
        <v>2178</v>
      </c>
      <c r="I318" s="177"/>
      <c r="J318" s="81">
        <v>0.48031524372405038</v>
      </c>
      <c r="K318" s="81">
        <v>0.83332033470744138</v>
      </c>
      <c r="L318" s="81">
        <v>0.31104699142104025</v>
      </c>
      <c r="M318" s="81">
        <v>11.479109179853474</v>
      </c>
      <c r="N318" s="81">
        <v>11.808899436767074</v>
      </c>
      <c r="O318" s="81">
        <v>8.2231437333620061</v>
      </c>
      <c r="P318" s="81">
        <v>21.394175318299858</v>
      </c>
      <c r="Q318" s="81">
        <v>0.50083998789768147</v>
      </c>
      <c r="R318" s="81">
        <v>22.593976885269008</v>
      </c>
      <c r="S318" s="81">
        <v>0.77214726900000008</v>
      </c>
      <c r="T318" s="82"/>
      <c r="U318" s="81">
        <v>59335</v>
      </c>
      <c r="V318" s="81">
        <v>511</v>
      </c>
      <c r="W318" s="81">
        <v>3</v>
      </c>
      <c r="X318" s="81">
        <v>3353</v>
      </c>
      <c r="Y318" s="81">
        <v>4738</v>
      </c>
      <c r="Z318" s="81">
        <v>4157</v>
      </c>
      <c r="AA318" s="81">
        <v>4306</v>
      </c>
      <c r="AB318" s="81">
        <v>8591</v>
      </c>
      <c r="AC318" s="81">
        <v>4163475</v>
      </c>
      <c r="AD318" s="81">
        <v>0.77214726900000008</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0.876</v>
      </c>
      <c r="BK318" s="81">
        <v>0</v>
      </c>
      <c r="BL318" s="81">
        <v>0</v>
      </c>
      <c r="BM318" s="82"/>
      <c r="BN318" s="81">
        <v>0</v>
      </c>
      <c r="BO318" s="81">
        <v>0</v>
      </c>
      <c r="BP318" s="81">
        <v>0</v>
      </c>
      <c r="BQ318" s="81">
        <v>1</v>
      </c>
      <c r="BR318" s="81">
        <v>0</v>
      </c>
      <c r="BS318" s="81">
        <v>0</v>
      </c>
      <c r="BT318"/>
      <c r="BU318" s="80"/>
      <c r="BV318" s="80"/>
      <c r="BW318" s="80"/>
      <c r="BX318" s="80"/>
      <c r="BY318" s="80"/>
      <c r="BZ318" s="80"/>
      <c r="CA318" s="80"/>
      <c r="CB318" s="80"/>
      <c r="CC318" s="80"/>
    </row>
    <row r="319" spans="1:81">
      <c r="A319" s="80" t="s">
        <v>2184</v>
      </c>
      <c r="B319" s="80">
        <v>313</v>
      </c>
      <c r="C319" s="80">
        <v>7</v>
      </c>
      <c r="D319" s="80">
        <v>19</v>
      </c>
      <c r="E319" s="80">
        <v>2010</v>
      </c>
      <c r="F319" s="80" t="s">
        <v>86</v>
      </c>
      <c r="G319" s="80" t="s">
        <v>2177</v>
      </c>
      <c r="H319" s="80" t="s">
        <v>2178</v>
      </c>
      <c r="I319" s="177"/>
      <c r="J319" s="81">
        <v>0.43531729554942805</v>
      </c>
      <c r="K319" s="81">
        <v>0.74703907456172258</v>
      </c>
      <c r="L319" s="81">
        <v>0.29053432125068468</v>
      </c>
      <c r="M319" s="81">
        <v>11.612642465409222</v>
      </c>
      <c r="N319" s="81">
        <v>11.95142135112425</v>
      </c>
      <c r="O319" s="81">
        <v>8.2835588852826145</v>
      </c>
      <c r="P319" s="81">
        <v>21.498824538648744</v>
      </c>
      <c r="Q319" s="81">
        <v>0.51611652378340667</v>
      </c>
      <c r="R319" s="81">
        <v>19.801863356836982</v>
      </c>
      <c r="S319" s="81">
        <v>1.0719915494800001</v>
      </c>
      <c r="T319" s="82"/>
      <c r="U319" s="81">
        <v>57482</v>
      </c>
      <c r="V319" s="81">
        <v>511</v>
      </c>
      <c r="W319" s="81">
        <v>3</v>
      </c>
      <c r="X319" s="81">
        <v>3353</v>
      </c>
      <c r="Y319" s="81">
        <v>4730</v>
      </c>
      <c r="Z319" s="81">
        <v>4207</v>
      </c>
      <c r="AA319" s="81">
        <v>4219</v>
      </c>
      <c r="AB319" s="81">
        <v>8483</v>
      </c>
      <c r="AC319" s="81">
        <v>3457971</v>
      </c>
      <c r="AD319" s="81">
        <v>1.0719915494800001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0.93500000000000005</v>
      </c>
      <c r="BK319" s="81">
        <v>0</v>
      </c>
      <c r="BL319" s="81">
        <v>0</v>
      </c>
      <c r="BM319" s="82"/>
      <c r="BN319" s="81">
        <v>0</v>
      </c>
      <c r="BO319" s="81">
        <v>0</v>
      </c>
      <c r="BP319" s="81">
        <v>0</v>
      </c>
      <c r="BQ319" s="81">
        <v>1</v>
      </c>
      <c r="BR319" s="81">
        <v>0</v>
      </c>
      <c r="BS319" s="81">
        <v>0</v>
      </c>
      <c r="BT319"/>
      <c r="BU319" s="80">
        <v>0.93500000000000005</v>
      </c>
      <c r="BV319" s="80">
        <v>0</v>
      </c>
      <c r="BW319" s="80">
        <v>0</v>
      </c>
      <c r="BX319" s="80">
        <v>0</v>
      </c>
      <c r="BY319" s="80">
        <v>0</v>
      </c>
      <c r="BZ319" s="80">
        <v>0</v>
      </c>
      <c r="CA319" s="80">
        <v>0</v>
      </c>
      <c r="CB319" s="80">
        <v>0</v>
      </c>
      <c r="CC319" s="80">
        <v>0</v>
      </c>
    </row>
    <row r="320" spans="1:81">
      <c r="A320" s="80" t="s">
        <v>2185</v>
      </c>
      <c r="B320" s="80">
        <v>314</v>
      </c>
      <c r="C320" s="80">
        <v>8</v>
      </c>
      <c r="D320" s="80">
        <v>19</v>
      </c>
      <c r="E320" s="80">
        <v>2011</v>
      </c>
      <c r="F320" s="80" t="s">
        <v>87</v>
      </c>
      <c r="G320" s="80" t="s">
        <v>2177</v>
      </c>
      <c r="H320" s="80" t="s">
        <v>2178</v>
      </c>
      <c r="I320" s="177"/>
      <c r="J320" s="81">
        <v>0.72763834765617696</v>
      </c>
      <c r="K320" s="81">
        <v>1.1277685078977704</v>
      </c>
      <c r="L320" s="81">
        <v>0.12810485400710908</v>
      </c>
      <c r="M320" s="81">
        <v>14.766880527730448</v>
      </c>
      <c r="N320" s="81">
        <v>13.729127598267851</v>
      </c>
      <c r="O320" s="81">
        <v>8.3001377867374142</v>
      </c>
      <c r="P320" s="81">
        <v>20.402490204375553</v>
      </c>
      <c r="Q320" s="81">
        <v>0.58549768847822892</v>
      </c>
      <c r="R320" s="81">
        <v>20.28046363945478</v>
      </c>
      <c r="S320" s="81">
        <v>0.75707884349999999</v>
      </c>
      <c r="T320" s="82"/>
      <c r="U320" s="81">
        <v>90275</v>
      </c>
      <c r="V320" s="81">
        <v>511</v>
      </c>
      <c r="W320" s="81">
        <v>3</v>
      </c>
      <c r="X320" s="81">
        <v>3353</v>
      </c>
      <c r="Y320" s="81">
        <v>4704</v>
      </c>
      <c r="Z320" s="81">
        <v>4307</v>
      </c>
      <c r="AA320" s="81">
        <v>4123</v>
      </c>
      <c r="AB320" s="81">
        <v>8343</v>
      </c>
      <c r="AC320" s="81">
        <v>3535691</v>
      </c>
      <c r="AD320" s="81">
        <v>0.75707884349999999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0.83799999999999997</v>
      </c>
      <c r="BK320" s="81">
        <v>0</v>
      </c>
      <c r="BL320" s="81">
        <v>0</v>
      </c>
      <c r="BM320" s="82"/>
      <c r="BN320" s="81">
        <v>0</v>
      </c>
      <c r="BO320" s="81">
        <v>0</v>
      </c>
      <c r="BP320" s="81">
        <v>0</v>
      </c>
      <c r="BQ320" s="81">
        <v>1</v>
      </c>
      <c r="BR320" s="81">
        <v>0</v>
      </c>
      <c r="BS320" s="81">
        <v>0</v>
      </c>
      <c r="BT320"/>
      <c r="BU320" s="80">
        <v>0.83799999999999997</v>
      </c>
      <c r="BV320" s="80">
        <v>0</v>
      </c>
      <c r="BW320" s="80">
        <v>0</v>
      </c>
      <c r="BX320" s="80">
        <v>0</v>
      </c>
      <c r="BY320" s="80">
        <v>0</v>
      </c>
      <c r="BZ320" s="80">
        <v>0</v>
      </c>
      <c r="CA320" s="80">
        <v>0</v>
      </c>
      <c r="CB320" s="80">
        <v>0</v>
      </c>
      <c r="CC320" s="80">
        <v>0</v>
      </c>
    </row>
    <row r="321" spans="1:81">
      <c r="A321" s="80" t="s">
        <v>2186</v>
      </c>
      <c r="B321" s="80">
        <v>315</v>
      </c>
      <c r="C321" s="80">
        <v>9</v>
      </c>
      <c r="D321" s="80">
        <v>19</v>
      </c>
      <c r="E321" s="80">
        <v>2012</v>
      </c>
      <c r="F321" s="80" t="s">
        <v>88</v>
      </c>
      <c r="G321" s="80" t="s">
        <v>2177</v>
      </c>
      <c r="H321" s="80" t="s">
        <v>2178</v>
      </c>
      <c r="I321" s="177"/>
      <c r="J321" s="81">
        <v>0.42615866730402957</v>
      </c>
      <c r="K321" s="81">
        <v>1.1124640594962634</v>
      </c>
      <c r="L321" s="81">
        <v>0.12683054799166377</v>
      </c>
      <c r="M321" s="81">
        <v>15.54825440103744</v>
      </c>
      <c r="N321" s="81">
        <v>14.476438487505657</v>
      </c>
      <c r="O321" s="81">
        <v>8.284533432390937</v>
      </c>
      <c r="P321" s="81">
        <v>20.075654220258908</v>
      </c>
      <c r="Q321" s="81">
        <v>0.62621712587311262</v>
      </c>
      <c r="R321" s="81">
        <v>22.035285609397185</v>
      </c>
      <c r="S321" s="81">
        <v>0.72400352903999998</v>
      </c>
      <c r="T321" s="82"/>
      <c r="U321" s="81">
        <v>57012</v>
      </c>
      <c r="V321" s="81">
        <v>511</v>
      </c>
      <c r="W321" s="81">
        <v>3</v>
      </c>
      <c r="X321" s="81">
        <v>3353</v>
      </c>
      <c r="Y321" s="81">
        <v>4698</v>
      </c>
      <c r="Z321" s="81">
        <v>4333</v>
      </c>
      <c r="AA321" s="81">
        <v>4034</v>
      </c>
      <c r="AB321" s="81">
        <v>8213</v>
      </c>
      <c r="AC321" s="81">
        <v>3742125</v>
      </c>
      <c r="AD321" s="81">
        <v>0.72400352903999998</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0.83699999999999997</v>
      </c>
      <c r="BK321" s="81">
        <v>0</v>
      </c>
      <c r="BL321" s="81">
        <v>0</v>
      </c>
      <c r="BM321" s="82"/>
      <c r="BN321" s="81">
        <v>0</v>
      </c>
      <c r="BO321" s="81">
        <v>0</v>
      </c>
      <c r="BP321" s="81">
        <v>0</v>
      </c>
      <c r="BQ321" s="81">
        <v>1</v>
      </c>
      <c r="BR321" s="81">
        <v>0</v>
      </c>
      <c r="BS321" s="81">
        <v>0</v>
      </c>
      <c r="BT321"/>
      <c r="BU321" s="80">
        <v>0.83699999999999997</v>
      </c>
      <c r="BV321" s="80">
        <v>0</v>
      </c>
      <c r="BW321" s="80">
        <v>0</v>
      </c>
      <c r="BX321" s="80">
        <v>0</v>
      </c>
      <c r="BY321" s="80">
        <v>0</v>
      </c>
      <c r="BZ321" s="80">
        <v>0</v>
      </c>
      <c r="CA321" s="80">
        <v>0</v>
      </c>
      <c r="CB321" s="80">
        <v>0</v>
      </c>
      <c r="CC321" s="80">
        <v>0</v>
      </c>
    </row>
    <row r="322" spans="1:81">
      <c r="A322" s="80" t="s">
        <v>2187</v>
      </c>
      <c r="B322" s="80">
        <v>316</v>
      </c>
      <c r="C322" s="80">
        <v>10</v>
      </c>
      <c r="D322" s="80">
        <v>19</v>
      </c>
      <c r="E322" s="80">
        <v>2013</v>
      </c>
      <c r="F322" s="80" t="s">
        <v>89</v>
      </c>
      <c r="G322" s="80" t="s">
        <v>2177</v>
      </c>
      <c r="H322" s="80" t="s">
        <v>2178</v>
      </c>
      <c r="I322" s="177"/>
      <c r="J322" s="81">
        <v>0.30333950994603337</v>
      </c>
      <c r="K322" s="81">
        <v>0.95930921252888968</v>
      </c>
      <c r="L322" s="81">
        <v>0.11624335513121345</v>
      </c>
      <c r="M322" s="81">
        <v>16.543644162946819</v>
      </c>
      <c r="N322" s="81">
        <v>14.190041620943257</v>
      </c>
      <c r="O322" s="81">
        <v>8.0805334002561384</v>
      </c>
      <c r="P322" s="81">
        <v>19.886542850497477</v>
      </c>
      <c r="Q322" s="81">
        <v>0.642443370814061</v>
      </c>
      <c r="R322" s="81">
        <v>19.460793758009768</v>
      </c>
      <c r="S322" s="81">
        <v>1.2085209565100001</v>
      </c>
      <c r="T322" s="82"/>
      <c r="U322" s="81">
        <v>39267</v>
      </c>
      <c r="V322" s="81">
        <v>511</v>
      </c>
      <c r="W322" s="81">
        <v>3</v>
      </c>
      <c r="X322" s="81">
        <v>3353</v>
      </c>
      <c r="Y322" s="81">
        <v>4790</v>
      </c>
      <c r="Z322" s="81">
        <v>4415</v>
      </c>
      <c r="AA322" s="81">
        <v>3981</v>
      </c>
      <c r="AB322" s="81">
        <v>8305</v>
      </c>
      <c r="AC322" s="81">
        <v>3226051</v>
      </c>
      <c r="AD322" s="81">
        <v>1.2085209565100001</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0.86899999999999999</v>
      </c>
      <c r="BK322" s="81">
        <v>0</v>
      </c>
      <c r="BL322" s="81">
        <v>0</v>
      </c>
      <c r="BM322" s="82"/>
      <c r="BN322" s="81">
        <v>0</v>
      </c>
      <c r="BO322" s="81">
        <v>0</v>
      </c>
      <c r="BP322" s="81">
        <v>0</v>
      </c>
      <c r="BQ322" s="81">
        <v>1</v>
      </c>
      <c r="BR322" s="81">
        <v>0</v>
      </c>
      <c r="BS322" s="81">
        <v>0</v>
      </c>
      <c r="BT322"/>
      <c r="BU322" s="80">
        <v>0.86899999999999999</v>
      </c>
      <c r="BV322" s="80">
        <v>0</v>
      </c>
      <c r="BW322" s="80">
        <v>0</v>
      </c>
      <c r="BX322" s="80">
        <v>0</v>
      </c>
      <c r="BY322" s="80">
        <v>0</v>
      </c>
      <c r="BZ322" s="80">
        <v>0</v>
      </c>
      <c r="CA322" s="80">
        <v>0</v>
      </c>
      <c r="CB322" s="80">
        <v>0</v>
      </c>
      <c r="CC322" s="80">
        <v>0</v>
      </c>
    </row>
    <row r="323" spans="1:81">
      <c r="A323" s="80" t="s">
        <v>2188</v>
      </c>
      <c r="B323" s="80">
        <v>317</v>
      </c>
      <c r="C323" s="80">
        <v>11</v>
      </c>
      <c r="D323" s="80">
        <v>19</v>
      </c>
      <c r="E323" s="80">
        <v>2014</v>
      </c>
      <c r="F323" s="80" t="s">
        <v>90</v>
      </c>
      <c r="G323" s="80" t="s">
        <v>2177</v>
      </c>
      <c r="H323" s="80" t="s">
        <v>2178</v>
      </c>
      <c r="I323" s="177"/>
      <c r="J323" s="81">
        <v>0.31017915251568534</v>
      </c>
      <c r="K323" s="81">
        <v>1.0209683393427114</v>
      </c>
      <c r="L323" s="81">
        <v>0.79643981505609507</v>
      </c>
      <c r="M323" s="81">
        <v>13.305120017813485</v>
      </c>
      <c r="N323" s="81">
        <v>12.762389010260355</v>
      </c>
      <c r="O323" s="81">
        <v>7.8443217559266873</v>
      </c>
      <c r="P323" s="81">
        <v>19.512946672549319</v>
      </c>
      <c r="Q323" s="81">
        <v>0.61253597489020761</v>
      </c>
      <c r="R323" s="81">
        <v>23.739565782375799</v>
      </c>
      <c r="S323" s="81">
        <v>1.1487260635200001</v>
      </c>
      <c r="T323" s="82"/>
      <c r="U323" s="81">
        <v>46056</v>
      </c>
      <c r="V323" s="81">
        <v>520</v>
      </c>
      <c r="W323" s="81">
        <v>9</v>
      </c>
      <c r="X323" s="81">
        <v>2978</v>
      </c>
      <c r="Y323" s="81">
        <v>4802</v>
      </c>
      <c r="Z323" s="81">
        <v>4514</v>
      </c>
      <c r="AA323" s="81">
        <v>3886</v>
      </c>
      <c r="AB323" s="81">
        <v>8253</v>
      </c>
      <c r="AC323" s="81">
        <v>3947725</v>
      </c>
      <c r="AD323" s="81">
        <v>1.1487260635200001</v>
      </c>
      <c r="AE323" s="82"/>
      <c r="AF323" s="81">
        <v>431046.54348287429</v>
      </c>
      <c r="AG323" s="81">
        <v>961904.94943688728</v>
      </c>
      <c r="AH323" s="81">
        <v>200455.80960926143</v>
      </c>
      <c r="AI323" s="81">
        <v>18271454.42909186</v>
      </c>
      <c r="AJ323" s="81">
        <v>17734874.610571168</v>
      </c>
      <c r="AK323" s="81">
        <v>0</v>
      </c>
      <c r="AL323" s="81">
        <v>0</v>
      </c>
      <c r="AM323" s="81">
        <v>1133013.573646873</v>
      </c>
      <c r="AN323" s="81">
        <v>0</v>
      </c>
      <c r="AO323" s="81">
        <v>0</v>
      </c>
      <c r="AP323" s="82"/>
      <c r="AQ323" s="81">
        <v>73</v>
      </c>
      <c r="AR323" s="81">
        <v>1</v>
      </c>
      <c r="AS323" s="81">
        <v>0</v>
      </c>
      <c r="AT323" s="81">
        <v>0</v>
      </c>
      <c r="AU323" s="81">
        <v>0</v>
      </c>
      <c r="AV323" s="81">
        <v>0</v>
      </c>
      <c r="AW323" s="81" t="s">
        <v>564</v>
      </c>
      <c r="AX323" s="82"/>
      <c r="AY323" s="81">
        <v>289.10000000000002</v>
      </c>
      <c r="AZ323" s="81">
        <v>198.2</v>
      </c>
      <c r="BA323" s="81">
        <v>0</v>
      </c>
      <c r="BB323" s="81">
        <v>0</v>
      </c>
      <c r="BC323" s="81">
        <v>0</v>
      </c>
      <c r="BD323" s="81">
        <v>0</v>
      </c>
      <c r="BE323" s="81" t="s">
        <v>564</v>
      </c>
      <c r="BF323" s="82"/>
      <c r="BG323" s="81">
        <v>0</v>
      </c>
      <c r="BH323" s="81">
        <v>0</v>
      </c>
      <c r="BI323" s="81">
        <v>0</v>
      </c>
      <c r="BJ323" s="81">
        <v>0.86899999999999999</v>
      </c>
      <c r="BK323" s="81">
        <v>0</v>
      </c>
      <c r="BL323" s="81">
        <v>0</v>
      </c>
      <c r="BM323" s="82"/>
      <c r="BN323" s="81">
        <v>0</v>
      </c>
      <c r="BO323" s="81">
        <v>0</v>
      </c>
      <c r="BP323" s="81">
        <v>0</v>
      </c>
      <c r="BQ323" s="81">
        <v>1</v>
      </c>
      <c r="BR323" s="81">
        <v>0</v>
      </c>
      <c r="BS323" s="81">
        <v>0</v>
      </c>
      <c r="BT323"/>
      <c r="BU323" s="80">
        <v>0.86899999999999999</v>
      </c>
      <c r="BV323" s="80">
        <v>0</v>
      </c>
      <c r="BW323" s="80">
        <v>0</v>
      </c>
      <c r="BX323" s="80">
        <v>0</v>
      </c>
      <c r="BY323" s="80">
        <v>0</v>
      </c>
      <c r="BZ323" s="80">
        <v>0</v>
      </c>
      <c r="CA323" s="80">
        <v>0</v>
      </c>
      <c r="CB323" s="80">
        <v>0</v>
      </c>
      <c r="CC323" s="80">
        <v>0</v>
      </c>
    </row>
    <row r="324" spans="1:81">
      <c r="A324" s="80" t="s">
        <v>2189</v>
      </c>
      <c r="B324" s="80">
        <v>318</v>
      </c>
      <c r="C324" s="80">
        <v>12</v>
      </c>
      <c r="D324" s="80">
        <v>19</v>
      </c>
      <c r="E324" s="80">
        <v>2015</v>
      </c>
      <c r="F324" s="80" t="s">
        <v>91</v>
      </c>
      <c r="G324" s="80" t="s">
        <v>2177</v>
      </c>
      <c r="H324" s="80" t="s">
        <v>2178</v>
      </c>
      <c r="I324" s="177"/>
      <c r="J324" s="81">
        <v>0.5858594916484724</v>
      </c>
      <c r="K324" s="81">
        <v>1.0858137425560812</v>
      </c>
      <c r="L324" s="81">
        <v>0.9927410945656221</v>
      </c>
      <c r="M324" s="81">
        <v>14.155841534755567</v>
      </c>
      <c r="N324" s="81">
        <v>12.695002683495364</v>
      </c>
      <c r="O324" s="81">
        <v>7.8933907113624953</v>
      </c>
      <c r="P324" s="81">
        <v>19.327287951289222</v>
      </c>
      <c r="Q324" s="81">
        <v>0.59419299884673904</v>
      </c>
      <c r="R324" s="81">
        <v>23.013512456756271</v>
      </c>
      <c r="S324" s="81">
        <v>1.5308425033600002</v>
      </c>
      <c r="T324" s="82"/>
      <c r="U324" s="81">
        <v>78915</v>
      </c>
      <c r="V324" s="81">
        <v>520</v>
      </c>
      <c r="W324" s="81">
        <v>9</v>
      </c>
      <c r="X324" s="81">
        <v>2978</v>
      </c>
      <c r="Y324" s="81">
        <v>4798</v>
      </c>
      <c r="Z324" s="81">
        <v>4586</v>
      </c>
      <c r="AA324" s="81">
        <v>3846</v>
      </c>
      <c r="AB324" s="81">
        <v>8178</v>
      </c>
      <c r="AC324" s="81">
        <v>3942279</v>
      </c>
      <c r="AD324" s="81">
        <v>1.5308425033600002</v>
      </c>
      <c r="AE324" s="82"/>
      <c r="AF324" s="81">
        <v>793567.0197442082</v>
      </c>
      <c r="AG324" s="81">
        <v>899997.79367445922</v>
      </c>
      <c r="AH324" s="81">
        <v>202330.19713806972</v>
      </c>
      <c r="AI324" s="81">
        <v>17424281.951217387</v>
      </c>
      <c r="AJ324" s="81">
        <v>18113278.27432102</v>
      </c>
      <c r="AK324" s="81">
        <v>0</v>
      </c>
      <c r="AL324" s="81">
        <v>0</v>
      </c>
      <c r="AM324" s="81">
        <v>1120760.5945802515</v>
      </c>
      <c r="AN324" s="81">
        <v>0</v>
      </c>
      <c r="AO324" s="81">
        <v>0</v>
      </c>
      <c r="AP324" s="82"/>
      <c r="AQ324" s="81">
        <v>75</v>
      </c>
      <c r="AR324" s="81">
        <v>2</v>
      </c>
      <c r="AS324" s="81">
        <v>0</v>
      </c>
      <c r="AT324" s="81">
        <v>0</v>
      </c>
      <c r="AU324" s="81">
        <v>0</v>
      </c>
      <c r="AV324" s="81">
        <v>0</v>
      </c>
      <c r="AW324" s="81" t="s">
        <v>564</v>
      </c>
      <c r="AX324" s="82"/>
      <c r="AY324" s="81">
        <v>295.39999999999998</v>
      </c>
      <c r="AZ324" s="81">
        <v>498.2</v>
      </c>
      <c r="BA324" s="81">
        <v>0</v>
      </c>
      <c r="BB324" s="81">
        <v>0</v>
      </c>
      <c r="BC324" s="81">
        <v>0</v>
      </c>
      <c r="BD324" s="81">
        <v>0</v>
      </c>
      <c r="BE324" s="81" t="s">
        <v>564</v>
      </c>
      <c r="BF324" s="82"/>
      <c r="BG324" s="81">
        <v>0</v>
      </c>
      <c r="BH324" s="81">
        <v>0</v>
      </c>
      <c r="BI324" s="81">
        <v>0</v>
      </c>
      <c r="BJ324" s="81">
        <v>0.875</v>
      </c>
      <c r="BK324" s="81">
        <v>0</v>
      </c>
      <c r="BL324" s="81">
        <v>0</v>
      </c>
      <c r="BM324" s="82"/>
      <c r="BN324" s="81">
        <v>0</v>
      </c>
      <c r="BO324" s="81">
        <v>0</v>
      </c>
      <c r="BP324" s="81">
        <v>0</v>
      </c>
      <c r="BQ324" s="81">
        <v>1</v>
      </c>
      <c r="BR324" s="81">
        <v>0</v>
      </c>
      <c r="BS324" s="81">
        <v>0</v>
      </c>
      <c r="BT324"/>
      <c r="BU324" s="80">
        <v>0.875</v>
      </c>
      <c r="BV324" s="80">
        <v>0</v>
      </c>
      <c r="BW324" s="80">
        <v>0</v>
      </c>
      <c r="BX324" s="80">
        <v>0</v>
      </c>
      <c r="BY324" s="80">
        <v>0</v>
      </c>
      <c r="BZ324" s="80">
        <v>0</v>
      </c>
      <c r="CA324" s="80">
        <v>0</v>
      </c>
      <c r="CB324" s="80">
        <v>0</v>
      </c>
      <c r="CC324" s="80">
        <v>0</v>
      </c>
    </row>
    <row r="325" spans="1:81">
      <c r="A325" s="80" t="s">
        <v>2190</v>
      </c>
      <c r="B325" s="80">
        <v>319</v>
      </c>
      <c r="C325" s="80">
        <v>13</v>
      </c>
      <c r="D325" s="80">
        <v>19</v>
      </c>
      <c r="E325" s="80">
        <v>2016</v>
      </c>
      <c r="F325" s="80" t="s">
        <v>92</v>
      </c>
      <c r="G325" s="80" t="s">
        <v>2177</v>
      </c>
      <c r="H325" s="80" t="s">
        <v>2178</v>
      </c>
      <c r="I325" s="177"/>
      <c r="J325" s="81">
        <v>0.29762357995928712</v>
      </c>
      <c r="K325" s="81">
        <v>1.1183754968031241</v>
      </c>
      <c r="L325" s="81">
        <v>1.1218402971075196</v>
      </c>
      <c r="M325" s="81">
        <v>10.903647634260613</v>
      </c>
      <c r="N325" s="81">
        <v>11.926323937641957</v>
      </c>
      <c r="O325" s="81">
        <v>7.8740508678778589</v>
      </c>
      <c r="P325" s="81">
        <v>19.668106389077789</v>
      </c>
      <c r="Q325" s="81">
        <v>0.56611570322821814</v>
      </c>
      <c r="R325" s="81">
        <v>23.370516135130792</v>
      </c>
      <c r="S325" s="81">
        <v>1.5552060300000001</v>
      </c>
      <c r="T325" s="82"/>
      <c r="U325" s="81">
        <v>46877</v>
      </c>
      <c r="V325" s="81">
        <v>520</v>
      </c>
      <c r="W325" s="81">
        <v>9</v>
      </c>
      <c r="X325" s="81">
        <v>2978</v>
      </c>
      <c r="Y325" s="81">
        <v>4752</v>
      </c>
      <c r="Z325" s="81">
        <v>4631</v>
      </c>
      <c r="AA325" s="81">
        <v>4048</v>
      </c>
      <c r="AB325" s="81">
        <v>8015</v>
      </c>
      <c r="AC325" s="81">
        <v>3991454.108671065</v>
      </c>
      <c r="AD325" s="81">
        <v>1.5552060299999999</v>
      </c>
      <c r="AE325" s="82"/>
      <c r="AF325" s="81">
        <v>428248.07118209609</v>
      </c>
      <c r="AG325" s="81">
        <v>884721.70204361761</v>
      </c>
      <c r="AH325" s="81">
        <v>174007.18614818121</v>
      </c>
      <c r="AI325" s="81">
        <v>16846919.925279949</v>
      </c>
      <c r="AJ325" s="81">
        <v>17214053.008058429</v>
      </c>
      <c r="AK325" s="81">
        <v>0</v>
      </c>
      <c r="AL325" s="81">
        <v>0</v>
      </c>
      <c r="AM325" s="81">
        <v>1099275.4945570419</v>
      </c>
      <c r="AN325" s="81">
        <v>0</v>
      </c>
      <c r="AO325" s="81">
        <v>0</v>
      </c>
      <c r="AP325" s="82"/>
      <c r="AQ325" s="81">
        <v>76</v>
      </c>
      <c r="AR325" s="81">
        <v>2</v>
      </c>
      <c r="AS325" s="81">
        <v>0</v>
      </c>
      <c r="AT325" s="81">
        <v>0</v>
      </c>
      <c r="AU325" s="81">
        <v>0</v>
      </c>
      <c r="AV325" s="81">
        <v>0</v>
      </c>
      <c r="AW325" s="81" t="s">
        <v>564</v>
      </c>
      <c r="AX325" s="82"/>
      <c r="AY325" s="81">
        <v>298.39999999999998</v>
      </c>
      <c r="AZ325" s="81">
        <v>498.2</v>
      </c>
      <c r="BA325" s="81">
        <v>0</v>
      </c>
      <c r="BB325" s="81">
        <v>0</v>
      </c>
      <c r="BC325" s="81">
        <v>0</v>
      </c>
      <c r="BD325" s="81">
        <v>0</v>
      </c>
      <c r="BE325" s="81" t="s">
        <v>564</v>
      </c>
      <c r="BF325" s="82"/>
      <c r="BG325" s="81">
        <v>0</v>
      </c>
      <c r="BH325" s="81">
        <v>0</v>
      </c>
      <c r="BI325" s="81">
        <v>0</v>
      </c>
      <c r="BJ325" s="81">
        <v>0.91600000000000004</v>
      </c>
      <c r="BK325" s="81">
        <v>0</v>
      </c>
      <c r="BL325" s="81">
        <v>0</v>
      </c>
      <c r="BM325" s="82"/>
      <c r="BN325" s="81">
        <v>0</v>
      </c>
      <c r="BO325" s="81">
        <v>0</v>
      </c>
      <c r="BP325" s="81">
        <v>0</v>
      </c>
      <c r="BQ325" s="81">
        <v>1</v>
      </c>
      <c r="BR325" s="81">
        <v>0</v>
      </c>
      <c r="BS325" s="81">
        <v>0</v>
      </c>
      <c r="BT325"/>
      <c r="BU325" s="80">
        <v>0.91600000000000004</v>
      </c>
      <c r="BV325" s="80">
        <v>0</v>
      </c>
      <c r="BW325" s="80">
        <v>0</v>
      </c>
      <c r="BX325" s="80">
        <v>0</v>
      </c>
      <c r="BY325" s="80">
        <v>0</v>
      </c>
      <c r="BZ325" s="80">
        <v>0</v>
      </c>
      <c r="CA325" s="80">
        <v>0</v>
      </c>
      <c r="CB325" s="80">
        <v>0</v>
      </c>
      <c r="CC325" s="80">
        <v>0</v>
      </c>
    </row>
    <row r="326" spans="1:81">
      <c r="A326" s="80" t="s">
        <v>2191</v>
      </c>
      <c r="B326" s="80">
        <v>320</v>
      </c>
      <c r="C326" s="80">
        <v>14</v>
      </c>
      <c r="D326" s="80">
        <v>19</v>
      </c>
      <c r="E326" s="80">
        <v>2017</v>
      </c>
      <c r="F326" s="80" t="s">
        <v>71</v>
      </c>
      <c r="G326" s="80" t="s">
        <v>2177</v>
      </c>
      <c r="H326" s="80" t="s">
        <v>2178</v>
      </c>
      <c r="I326" s="177"/>
      <c r="J326" s="81">
        <v>0.237757703855969</v>
      </c>
      <c r="K326" s="81">
        <v>1.1441177696355342</v>
      </c>
      <c r="L326" s="81">
        <v>0.92394563411850239</v>
      </c>
      <c r="M326" s="81">
        <v>10.939114762410931</v>
      </c>
      <c r="N326" s="81">
        <v>12.005848521484074</v>
      </c>
      <c r="O326" s="81">
        <v>7.8509355800508294</v>
      </c>
      <c r="P326" s="81">
        <v>19.104173084760784</v>
      </c>
      <c r="Q326" s="81">
        <v>0.53820919185974359</v>
      </c>
      <c r="R326" s="81">
        <v>26.344853823233237</v>
      </c>
      <c r="S326" s="81">
        <v>0.89635726628000001</v>
      </c>
      <c r="T326" s="82"/>
      <c r="U326" s="81">
        <v>40451</v>
      </c>
      <c r="V326" s="81">
        <v>520</v>
      </c>
      <c r="W326" s="81">
        <v>9</v>
      </c>
      <c r="X326" s="81">
        <v>2978</v>
      </c>
      <c r="Y326" s="81">
        <v>4689</v>
      </c>
      <c r="Z326" s="81">
        <v>4694</v>
      </c>
      <c r="AA326" s="81">
        <v>3957</v>
      </c>
      <c r="AB326" s="81">
        <v>7880</v>
      </c>
      <c r="AC326" s="81">
        <v>4588719.9999999991</v>
      </c>
      <c r="AD326" s="81">
        <v>0.89635726628000001</v>
      </c>
      <c r="AE326" s="82"/>
      <c r="AF326" s="81">
        <v>351550.85706181597</v>
      </c>
      <c r="AG326" s="81">
        <v>925266.66512406582</v>
      </c>
      <c r="AH326" s="81">
        <v>194732.79907148521</v>
      </c>
      <c r="AI326" s="81">
        <v>17632110.666898221</v>
      </c>
      <c r="AJ326" s="81">
        <v>17337837.654480811</v>
      </c>
      <c r="AK326" s="81">
        <v>0</v>
      </c>
      <c r="AL326" s="81">
        <v>0</v>
      </c>
      <c r="AM326" s="81">
        <v>1082451.031542381</v>
      </c>
      <c r="AN326" s="81">
        <v>0</v>
      </c>
      <c r="AO326" s="81">
        <v>0</v>
      </c>
      <c r="AP326" s="82"/>
      <c r="AQ326" s="81">
        <v>77</v>
      </c>
      <c r="AR326" s="81">
        <v>4</v>
      </c>
      <c r="AS326" s="81">
        <v>0</v>
      </c>
      <c r="AT326" s="81">
        <v>0</v>
      </c>
      <c r="AU326" s="81">
        <v>0</v>
      </c>
      <c r="AV326" s="81">
        <v>0</v>
      </c>
      <c r="AW326" s="81" t="s">
        <v>564</v>
      </c>
      <c r="AX326" s="82"/>
      <c r="AY326" s="81">
        <v>308.2</v>
      </c>
      <c r="AZ326" s="81">
        <v>563</v>
      </c>
      <c r="BA326" s="81">
        <v>0</v>
      </c>
      <c r="BB326" s="81">
        <v>0</v>
      </c>
      <c r="BC326" s="81">
        <v>0</v>
      </c>
      <c r="BD326" s="81">
        <v>0</v>
      </c>
      <c r="BE326" s="81" t="s">
        <v>564</v>
      </c>
      <c r="BF326" s="82"/>
      <c r="BG326" s="81">
        <v>0</v>
      </c>
      <c r="BH326" s="81">
        <v>0</v>
      </c>
      <c r="BI326" s="81">
        <v>0</v>
      </c>
      <c r="BJ326" s="81">
        <v>0.93700000000000006</v>
      </c>
      <c r="BK326" s="81">
        <v>0</v>
      </c>
      <c r="BL326" s="81">
        <v>0</v>
      </c>
      <c r="BM326" s="82"/>
      <c r="BN326" s="81">
        <v>0</v>
      </c>
      <c r="BO326" s="81">
        <v>0</v>
      </c>
      <c r="BP326" s="81">
        <v>0</v>
      </c>
      <c r="BQ326" s="81">
        <v>1</v>
      </c>
      <c r="BR326" s="81">
        <v>0</v>
      </c>
      <c r="BS326" s="81">
        <v>0</v>
      </c>
      <c r="BT326"/>
      <c r="BU326" s="80">
        <v>0.93700000000000006</v>
      </c>
      <c r="BV326" s="80">
        <v>0</v>
      </c>
      <c r="BW326" s="80">
        <v>0</v>
      </c>
      <c r="BX326" s="80">
        <v>0</v>
      </c>
      <c r="BY326" s="80">
        <v>0</v>
      </c>
      <c r="BZ326" s="80">
        <v>0</v>
      </c>
      <c r="CA326" s="80">
        <v>0</v>
      </c>
      <c r="CB326" s="80">
        <v>0</v>
      </c>
      <c r="CC326" s="80">
        <v>0</v>
      </c>
    </row>
    <row r="327" spans="1:81">
      <c r="A327" s="80" t="s">
        <v>2192</v>
      </c>
      <c r="B327" s="80">
        <v>321</v>
      </c>
      <c r="C327" s="80">
        <v>15</v>
      </c>
      <c r="D327" s="80">
        <v>19</v>
      </c>
      <c r="E327" s="80">
        <v>2018</v>
      </c>
      <c r="F327" s="80" t="s">
        <v>93</v>
      </c>
      <c r="G327" s="80" t="s">
        <v>2177</v>
      </c>
      <c r="H327" s="80" t="s">
        <v>2178</v>
      </c>
      <c r="I327" s="177"/>
      <c r="J327" s="81">
        <v>0.23416143751677443</v>
      </c>
      <c r="K327" s="81">
        <v>1.0756106193279236</v>
      </c>
      <c r="L327" s="81">
        <v>0.86345494976954895</v>
      </c>
      <c r="M327" s="81">
        <v>10.855704186211799</v>
      </c>
      <c r="N327" s="81">
        <v>11.290791341118769</v>
      </c>
      <c r="O327" s="81">
        <v>7.7411794748607869</v>
      </c>
      <c r="P327" s="81">
        <v>18.756269400810552</v>
      </c>
      <c r="Q327" s="81">
        <v>0.48903672025482009</v>
      </c>
      <c r="R327" s="81">
        <v>24.251759907349637</v>
      </c>
      <c r="S327" s="81">
        <v>0.92851893885800008</v>
      </c>
      <c r="T327" s="82"/>
      <c r="U327" s="81">
        <v>40250</v>
      </c>
      <c r="V327" s="81">
        <v>520</v>
      </c>
      <c r="W327" s="81">
        <v>9</v>
      </c>
      <c r="X327" s="81">
        <v>2978</v>
      </c>
      <c r="Y327" s="81">
        <v>4635</v>
      </c>
      <c r="Z327" s="81">
        <v>4717</v>
      </c>
      <c r="AA327" s="81">
        <v>3924</v>
      </c>
      <c r="AB327" s="81">
        <v>7716</v>
      </c>
      <c r="AC327" s="81">
        <v>4207592</v>
      </c>
      <c r="AD327" s="81">
        <v>0.92851893885800008</v>
      </c>
      <c r="AE327" s="82"/>
      <c r="AF327" s="81">
        <v>340231.26502837701</v>
      </c>
      <c r="AG327" s="81">
        <v>820645.00886454294</v>
      </c>
      <c r="AH327" s="81">
        <v>185486.34328788679</v>
      </c>
      <c r="AI327" s="81">
        <v>16884619.562704369</v>
      </c>
      <c r="AJ327" s="81">
        <v>16764338.969095459</v>
      </c>
      <c r="AK327" s="81">
        <v>0</v>
      </c>
      <c r="AL327" s="81">
        <v>0</v>
      </c>
      <c r="AM327" s="81">
        <v>1062115.9702510829</v>
      </c>
      <c r="AN327" s="81">
        <v>0</v>
      </c>
      <c r="AO327" s="81">
        <v>0</v>
      </c>
      <c r="AP327" s="82"/>
      <c r="AQ327" s="81">
        <v>78</v>
      </c>
      <c r="AR327" s="81">
        <v>9</v>
      </c>
      <c r="AS327" s="81">
        <v>0</v>
      </c>
      <c r="AT327" s="81">
        <v>0</v>
      </c>
      <c r="AU327" s="81">
        <v>0</v>
      </c>
      <c r="AV327" s="81">
        <v>0</v>
      </c>
      <c r="AW327" s="81" t="s">
        <v>564</v>
      </c>
      <c r="AX327" s="82"/>
      <c r="AY327" s="81">
        <v>314.10000000000002</v>
      </c>
      <c r="AZ327" s="81">
        <v>732</v>
      </c>
      <c r="BA327" s="81">
        <v>0</v>
      </c>
      <c r="BB327" s="81">
        <v>0</v>
      </c>
      <c r="BC327" s="81">
        <v>0</v>
      </c>
      <c r="BD327" s="81">
        <v>0</v>
      </c>
      <c r="BE327" s="81" t="s">
        <v>564</v>
      </c>
      <c r="BF327" s="82"/>
      <c r="BG327" s="81">
        <v>0</v>
      </c>
      <c r="BH327" s="81">
        <v>0</v>
      </c>
      <c r="BI327" s="81">
        <v>0</v>
      </c>
      <c r="BJ327" s="81">
        <v>0.98499999999999999</v>
      </c>
      <c r="BK327" s="81">
        <v>0</v>
      </c>
      <c r="BL327" s="81">
        <v>0</v>
      </c>
      <c r="BM327" s="82"/>
      <c r="BN327" s="81">
        <v>0</v>
      </c>
      <c r="BO327" s="81">
        <v>0</v>
      </c>
      <c r="BP327" s="81">
        <v>0</v>
      </c>
      <c r="BQ327" s="81">
        <v>1</v>
      </c>
      <c r="BR327" s="81">
        <v>0</v>
      </c>
      <c r="BS327" s="81">
        <v>0</v>
      </c>
      <c r="BT327"/>
      <c r="BU327" s="80">
        <v>0.98499999999999999</v>
      </c>
      <c r="BV327" s="80">
        <v>0</v>
      </c>
      <c r="BW327" s="80">
        <v>0</v>
      </c>
      <c r="BX327" s="80">
        <v>0</v>
      </c>
      <c r="BY327" s="80">
        <v>0</v>
      </c>
      <c r="BZ327" s="80">
        <v>0</v>
      </c>
      <c r="CA327" s="80">
        <v>0</v>
      </c>
      <c r="CB327" s="80">
        <v>0</v>
      </c>
      <c r="CC327" s="80">
        <v>0</v>
      </c>
    </row>
    <row r="328" spans="1:81">
      <c r="A328" s="80" t="s">
        <v>2193</v>
      </c>
      <c r="B328" s="80">
        <v>322</v>
      </c>
      <c r="C328" s="80">
        <v>16</v>
      </c>
      <c r="D328" s="80">
        <v>19</v>
      </c>
      <c r="E328" s="80">
        <v>2019</v>
      </c>
      <c r="F328" s="80" t="s">
        <v>73</v>
      </c>
      <c r="G328" s="80" t="s">
        <v>2177</v>
      </c>
      <c r="H328" s="80" t="s">
        <v>2178</v>
      </c>
      <c r="I328" s="177"/>
      <c r="J328" s="81">
        <v>0.22553290280239846</v>
      </c>
      <c r="K328" s="81">
        <v>0.97403149153433632</v>
      </c>
      <c r="L328" s="81">
        <v>0.87548937134088889</v>
      </c>
      <c r="M328" s="81">
        <v>10.503377715003529</v>
      </c>
      <c r="N328" s="81">
        <v>10.424655828211758</v>
      </c>
      <c r="O328" s="81">
        <v>7.5439026763364501</v>
      </c>
      <c r="P328" s="81">
        <v>17.452929399662583</v>
      </c>
      <c r="Q328" s="81">
        <v>0.46553111116245222</v>
      </c>
      <c r="R328" s="81">
        <v>25.212237196449742</v>
      </c>
      <c r="S328" s="81">
        <v>1.13884105881</v>
      </c>
      <c r="T328" s="82"/>
      <c r="U328" s="81">
        <v>40536</v>
      </c>
      <c r="V328" s="81">
        <v>520</v>
      </c>
      <c r="W328" s="81">
        <v>9</v>
      </c>
      <c r="X328" s="81">
        <v>2978</v>
      </c>
      <c r="Y328" s="81">
        <v>4569</v>
      </c>
      <c r="Z328" s="81">
        <v>4723</v>
      </c>
      <c r="AA328" s="81">
        <v>3624</v>
      </c>
      <c r="AB328" s="81">
        <v>7544</v>
      </c>
      <c r="AC328" s="81">
        <v>4445876</v>
      </c>
      <c r="AD328" s="81">
        <v>1.13884105881</v>
      </c>
      <c r="AE328" s="82"/>
      <c r="AF328" s="81">
        <v>344740.29167743929</v>
      </c>
      <c r="AG328" s="81">
        <v>791538.9050491401</v>
      </c>
      <c r="AH328" s="81">
        <v>197167.45742390401</v>
      </c>
      <c r="AI328" s="81">
        <v>17047967.24584461</v>
      </c>
      <c r="AJ328" s="81">
        <v>15525249.675533662</v>
      </c>
      <c r="AK328" s="81">
        <v>0</v>
      </c>
      <c r="AL328" s="81">
        <v>0</v>
      </c>
      <c r="AM328" s="81">
        <v>1027436.0087984058</v>
      </c>
      <c r="AN328" s="81">
        <v>0</v>
      </c>
      <c r="AO328" s="81">
        <v>0</v>
      </c>
      <c r="AP328" s="82"/>
      <c r="AQ328" s="81">
        <v>80</v>
      </c>
      <c r="AR328" s="81">
        <v>9</v>
      </c>
      <c r="AS328" s="81">
        <v>0</v>
      </c>
      <c r="AT328" s="81">
        <v>0</v>
      </c>
      <c r="AU328" s="81">
        <v>0</v>
      </c>
      <c r="AV328" s="81">
        <v>0</v>
      </c>
      <c r="AW328" s="81" t="s">
        <v>564</v>
      </c>
      <c r="AX328" s="82"/>
      <c r="AY328" s="81">
        <v>323.2</v>
      </c>
      <c r="AZ328" s="81">
        <v>732.4</v>
      </c>
      <c r="BA328" s="81">
        <v>0</v>
      </c>
      <c r="BB328" s="81">
        <v>0</v>
      </c>
      <c r="BC328" s="81">
        <v>0</v>
      </c>
      <c r="BD328" s="81">
        <v>0</v>
      </c>
      <c r="BE328" s="81" t="s">
        <v>564</v>
      </c>
      <c r="BF328" s="82"/>
      <c r="BG328" s="81">
        <v>0</v>
      </c>
      <c r="BH328" s="81">
        <v>0</v>
      </c>
      <c r="BI328" s="81">
        <v>0</v>
      </c>
      <c r="BJ328" s="81">
        <v>0.996</v>
      </c>
      <c r="BK328" s="81">
        <v>0</v>
      </c>
      <c r="BL328" s="81">
        <v>0</v>
      </c>
      <c r="BM328" s="82"/>
      <c r="BN328" s="81">
        <v>0</v>
      </c>
      <c r="BO328" s="81">
        <v>0</v>
      </c>
      <c r="BP328" s="81">
        <v>0</v>
      </c>
      <c r="BQ328" s="81">
        <v>1</v>
      </c>
      <c r="BR328" s="81">
        <v>0</v>
      </c>
      <c r="BS328" s="81">
        <v>0</v>
      </c>
      <c r="BT328"/>
      <c r="BU328" s="80">
        <v>0.996</v>
      </c>
      <c r="BV328" s="80">
        <v>0</v>
      </c>
      <c r="BW328" s="80">
        <v>0</v>
      </c>
      <c r="BX328" s="80">
        <v>0</v>
      </c>
      <c r="BY328" s="80">
        <v>0</v>
      </c>
      <c r="BZ328" s="80">
        <v>0</v>
      </c>
      <c r="CA328" s="80">
        <v>0</v>
      </c>
      <c r="CB328" s="80">
        <v>0</v>
      </c>
      <c r="CC328" s="80">
        <v>0</v>
      </c>
    </row>
    <row r="329" spans="1:81">
      <c r="A329" s="80" t="s">
        <v>2194</v>
      </c>
      <c r="B329" s="80">
        <v>323</v>
      </c>
      <c r="C329" s="80">
        <v>17</v>
      </c>
      <c r="D329" s="80">
        <v>19</v>
      </c>
      <c r="E329" s="80">
        <v>2020</v>
      </c>
      <c r="F329" s="80" t="s">
        <v>218</v>
      </c>
      <c r="G329" s="174" t="s">
        <v>2177</v>
      </c>
      <c r="H329" s="80" t="s">
        <v>2178</v>
      </c>
      <c r="I329" s="177"/>
      <c r="J329" s="81">
        <v>0.31666984595963282</v>
      </c>
      <c r="K329" s="81">
        <v>0.91082400863582269</v>
      </c>
      <c r="L329" s="81">
        <v>1.4262710191834596</v>
      </c>
      <c r="M329" s="81">
        <v>8.7079904474842209</v>
      </c>
      <c r="N329" s="81">
        <v>10.414955358361382</v>
      </c>
      <c r="O329" s="81">
        <v>6.5241607514127535</v>
      </c>
      <c r="P329" s="81">
        <v>17.047725860832589</v>
      </c>
      <c r="Q329" s="81">
        <v>0.43697606066783973</v>
      </c>
      <c r="R329" s="81">
        <v>22.166061971233812</v>
      </c>
      <c r="S329" s="81">
        <v>0.91319294359999992</v>
      </c>
      <c r="T329" s="82"/>
      <c r="U329" s="81">
        <v>62511</v>
      </c>
      <c r="V329" s="81">
        <v>482</v>
      </c>
      <c r="W329" s="81">
        <v>18</v>
      </c>
      <c r="X329" s="81">
        <v>2829</v>
      </c>
      <c r="Y329" s="81">
        <v>4542</v>
      </c>
      <c r="Z329" s="81">
        <v>4662</v>
      </c>
      <c r="AA329" s="81">
        <v>3846</v>
      </c>
      <c r="AB329" s="81">
        <v>7411</v>
      </c>
      <c r="AC329" s="81">
        <v>3929111</v>
      </c>
      <c r="AD329" s="81">
        <v>0.91319294359999992</v>
      </c>
      <c r="AE329" s="82"/>
      <c r="AF329" s="81">
        <v>498018.72815603338</v>
      </c>
      <c r="AG329" s="81">
        <v>696839.73065133253</v>
      </c>
      <c r="AH329" s="81">
        <v>333646.58297250513</v>
      </c>
      <c r="AI329" s="81">
        <v>14353204.168726265</v>
      </c>
      <c r="AJ329" s="81">
        <v>15468642.85779711</v>
      </c>
      <c r="AK329" s="81"/>
      <c r="AL329" s="81"/>
      <c r="AM329" s="81">
        <v>967217.83792732598</v>
      </c>
      <c r="AN329" s="81"/>
      <c r="AO329" s="81"/>
      <c r="AP329" s="82"/>
      <c r="AQ329" s="81">
        <v>80</v>
      </c>
      <c r="AR329" s="81">
        <v>9</v>
      </c>
      <c r="AS329" s="81">
        <v>0</v>
      </c>
      <c r="AT329" s="81">
        <v>0</v>
      </c>
      <c r="AU329" s="81">
        <v>0</v>
      </c>
      <c r="AV329" s="81">
        <v>0</v>
      </c>
      <c r="AW329" s="81">
        <v>0</v>
      </c>
      <c r="AX329" s="82"/>
      <c r="AY329" s="81">
        <v>323.2</v>
      </c>
      <c r="AZ329" s="81">
        <v>732.4</v>
      </c>
      <c r="BA329" s="81">
        <v>0</v>
      </c>
      <c r="BB329" s="81">
        <v>0</v>
      </c>
      <c r="BC329" s="81">
        <v>0</v>
      </c>
      <c r="BD329" s="81">
        <v>0</v>
      </c>
      <c r="BE329" s="81">
        <v>0</v>
      </c>
      <c r="BF329" s="82"/>
      <c r="BG329" s="81">
        <v>0</v>
      </c>
      <c r="BH329" s="81">
        <v>0</v>
      </c>
      <c r="BI329" s="81">
        <v>0</v>
      </c>
      <c r="BJ329" s="81">
        <v>0.99299999999999999</v>
      </c>
      <c r="BK329" s="81">
        <v>0</v>
      </c>
      <c r="BL329" s="81">
        <v>0</v>
      </c>
      <c r="BM329" s="82"/>
      <c r="BN329" s="81">
        <v>0</v>
      </c>
      <c r="BO329" s="81">
        <v>0</v>
      </c>
      <c r="BP329" s="81">
        <v>0</v>
      </c>
      <c r="BQ329" s="81">
        <v>1</v>
      </c>
      <c r="BR329" s="81">
        <v>0</v>
      </c>
      <c r="BS329" s="81">
        <v>0</v>
      </c>
      <c r="BT329"/>
      <c r="BU329" s="80">
        <v>0.99299999999999999</v>
      </c>
      <c r="BV329" s="80">
        <v>0</v>
      </c>
      <c r="BW329" s="80">
        <v>0</v>
      </c>
      <c r="BX329" s="80">
        <v>0</v>
      </c>
      <c r="BY329" s="80">
        <v>0</v>
      </c>
      <c r="BZ329" s="80">
        <v>0</v>
      </c>
      <c r="CA329" s="80">
        <v>0</v>
      </c>
      <c r="CB329" s="80">
        <v>0</v>
      </c>
      <c r="CC329" s="80">
        <v>0</v>
      </c>
    </row>
    <row r="330" spans="1:81">
      <c r="A330" s="80" t="s">
        <v>2195</v>
      </c>
      <c r="B330" s="80">
        <v>323</v>
      </c>
      <c r="C330" s="80">
        <v>18</v>
      </c>
      <c r="D330" s="80">
        <v>19</v>
      </c>
      <c r="E330" s="80">
        <v>2021</v>
      </c>
      <c r="F330" s="80" t="s">
        <v>75</v>
      </c>
      <c r="G330" s="174" t="s">
        <v>2177</v>
      </c>
      <c r="H330" s="80" t="s">
        <v>2178</v>
      </c>
      <c r="I330" s="177"/>
      <c r="J330" s="81">
        <v>0.30164359613405473</v>
      </c>
      <c r="K330" s="81">
        <v>1.0432087440521303</v>
      </c>
      <c r="L330" s="81">
        <v>1.5330437273126463</v>
      </c>
      <c r="M330" s="81">
        <v>9.4925122098573365</v>
      </c>
      <c r="N330" s="81">
        <v>9.8035600532592877</v>
      </c>
      <c r="O330" s="81">
        <v>6.311608955100243</v>
      </c>
      <c r="P330" s="81">
        <v>17.15393167506004</v>
      </c>
      <c r="Q330" s="81">
        <v>0.43332918197797404</v>
      </c>
      <c r="R330" s="81">
        <v>22.633521018576467</v>
      </c>
      <c r="S330" s="81">
        <v>1.4835702583599999</v>
      </c>
      <c r="T330" s="82"/>
      <c r="U330" s="81">
        <v>58742</v>
      </c>
      <c r="V330" s="81">
        <v>482</v>
      </c>
      <c r="W330" s="81">
        <v>18</v>
      </c>
      <c r="X330" s="81">
        <v>2829</v>
      </c>
      <c r="Y330" s="81">
        <v>4462</v>
      </c>
      <c r="Z330" s="81">
        <v>4644</v>
      </c>
      <c r="AA330" s="81">
        <v>3774</v>
      </c>
      <c r="AB330" s="81">
        <v>7262</v>
      </c>
      <c r="AC330" s="81">
        <v>3888658.9999999991</v>
      </c>
      <c r="AD330" s="81">
        <v>1.4835702583599999</v>
      </c>
      <c r="AE330" s="82"/>
      <c r="AF330" s="81">
        <v>466657.19090538472</v>
      </c>
      <c r="AG330" s="81">
        <v>799824.94157956319</v>
      </c>
      <c r="AH330" s="81">
        <v>341223.46915881394</v>
      </c>
      <c r="AI330" s="81">
        <v>15464922.375027211</v>
      </c>
      <c r="AJ330" s="81">
        <v>14153175.303670324</v>
      </c>
      <c r="AK330" s="81">
        <v>0</v>
      </c>
      <c r="AL330" s="81">
        <v>0</v>
      </c>
      <c r="AM330" s="81">
        <v>953238.35326026485</v>
      </c>
      <c r="AN330" s="81">
        <v>0</v>
      </c>
      <c r="AO330" s="81">
        <v>0</v>
      </c>
      <c r="AP330" s="82"/>
      <c r="AQ330" s="81">
        <v>80</v>
      </c>
      <c r="AR330" s="81">
        <v>9</v>
      </c>
      <c r="AS330" s="81">
        <v>0</v>
      </c>
      <c r="AT330" s="81">
        <v>0</v>
      </c>
      <c r="AU330" s="81">
        <v>0</v>
      </c>
      <c r="AV330" s="81">
        <v>0</v>
      </c>
      <c r="AW330" s="81"/>
      <c r="AX330" s="82"/>
      <c r="AY330" s="81">
        <v>323.2</v>
      </c>
      <c r="AZ330" s="81">
        <v>732.4</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2196</v>
      </c>
      <c r="B331" s="80">
        <v>323</v>
      </c>
      <c r="C331" s="80">
        <v>19</v>
      </c>
      <c r="D331" s="80">
        <v>19</v>
      </c>
      <c r="E331" s="80">
        <v>2022</v>
      </c>
      <c r="F331" s="80" t="s">
        <v>568</v>
      </c>
      <c r="G331" s="80" t="s">
        <v>2177</v>
      </c>
      <c r="H331" s="80" t="s">
        <v>2178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81</v>
      </c>
      <c r="AR331" s="81">
        <v>9</v>
      </c>
      <c r="AS331" s="81">
        <v>0</v>
      </c>
      <c r="AT331" s="81">
        <v>0</v>
      </c>
      <c r="AU331" s="81">
        <v>0</v>
      </c>
      <c r="AV331" s="81">
        <v>0</v>
      </c>
      <c r="AW331" s="81"/>
      <c r="AX331" s="82"/>
      <c r="AY331" s="81">
        <v>326.79999999999995</v>
      </c>
      <c r="AZ331" s="81">
        <v>732.4</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2197</v>
      </c>
      <c r="B332" s="80">
        <v>103</v>
      </c>
      <c r="C332" s="80">
        <v>1</v>
      </c>
      <c r="D332" s="80">
        <v>7</v>
      </c>
      <c r="E332" s="80">
        <v>1990</v>
      </c>
      <c r="F332" s="80" t="s">
        <v>562</v>
      </c>
      <c r="G332" s="80" t="s">
        <v>1688</v>
      </c>
      <c r="H332" s="80" t="s">
        <v>1689</v>
      </c>
      <c r="I332" s="177"/>
      <c r="J332" s="81">
        <v>15.045384061782048</v>
      </c>
      <c r="K332" s="81">
        <v>5.8042270215376437</v>
      </c>
      <c r="L332" s="81">
        <v>8.8060405921303051</v>
      </c>
      <c r="M332" s="81">
        <v>8.9763453703702787</v>
      </c>
      <c r="N332" s="81">
        <v>21.886047633143399</v>
      </c>
      <c r="O332" s="81">
        <v>8.4972055333610381</v>
      </c>
      <c r="P332" s="81">
        <v>12.194665236841812</v>
      </c>
      <c r="Q332" s="81">
        <v>0.82461829211669035</v>
      </c>
      <c r="R332" s="81">
        <v>3.3930825219450105</v>
      </c>
      <c r="S332" s="81">
        <v>0.67149674246458002</v>
      </c>
      <c r="T332" s="82"/>
      <c r="U332" s="81">
        <v>422421</v>
      </c>
      <c r="V332" s="81">
        <v>1062</v>
      </c>
      <c r="W332" s="81">
        <v>103</v>
      </c>
      <c r="X332" s="81">
        <v>3010</v>
      </c>
      <c r="Y332" s="81">
        <v>4682</v>
      </c>
      <c r="Z332" s="81">
        <v>3495</v>
      </c>
      <c r="AA332" s="81">
        <v>2961</v>
      </c>
      <c r="AB332" s="81">
        <v>13389</v>
      </c>
      <c r="AC332" s="81">
        <v>587688</v>
      </c>
      <c r="AD332" s="81">
        <v>0.67149674246458002</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2198</v>
      </c>
      <c r="B333" s="80">
        <v>104</v>
      </c>
      <c r="C333" s="80">
        <v>2</v>
      </c>
      <c r="D333" s="80">
        <v>7</v>
      </c>
      <c r="E333" s="80">
        <v>2005</v>
      </c>
      <c r="F333" s="80" t="s">
        <v>565</v>
      </c>
      <c r="G333" s="80" t="s">
        <v>1688</v>
      </c>
      <c r="H333" s="80" t="s">
        <v>1689</v>
      </c>
      <c r="I333" s="177"/>
      <c r="J333" s="81">
        <v>9.123929712056416</v>
      </c>
      <c r="K333" s="81">
        <v>2.484945837681336</v>
      </c>
      <c r="L333" s="81">
        <v>1.1261406444230189</v>
      </c>
      <c r="M333" s="81">
        <v>11.514982738235744</v>
      </c>
      <c r="N333" s="81">
        <v>23.033341870196296</v>
      </c>
      <c r="O333" s="81">
        <v>10.622606279877198</v>
      </c>
      <c r="P333" s="81">
        <v>11.822387907388453</v>
      </c>
      <c r="Q333" s="81">
        <v>0.63993258902990824</v>
      </c>
      <c r="R333" s="81">
        <v>7.7870864490833815</v>
      </c>
      <c r="S333" s="81">
        <v>0.73445683099456027</v>
      </c>
      <c r="T333" s="82"/>
      <c r="U333" s="81">
        <v>281796</v>
      </c>
      <c r="V333" s="81">
        <v>758</v>
      </c>
      <c r="W333" s="81">
        <v>10</v>
      </c>
      <c r="X333" s="81">
        <v>1870</v>
      </c>
      <c r="Y333" s="81">
        <v>4696</v>
      </c>
      <c r="Z333" s="81">
        <v>5056</v>
      </c>
      <c r="AA333" s="81">
        <v>2351</v>
      </c>
      <c r="AB333" s="81">
        <v>10862</v>
      </c>
      <c r="AC333" s="81">
        <v>1376985</v>
      </c>
      <c r="AD333" s="81">
        <v>0.73445683099456027</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2199</v>
      </c>
      <c r="B334" s="80">
        <v>105</v>
      </c>
      <c r="C334" s="80">
        <v>3</v>
      </c>
      <c r="D334" s="80">
        <v>7</v>
      </c>
      <c r="E334" s="80">
        <v>2006</v>
      </c>
      <c r="F334" s="80" t="s">
        <v>566</v>
      </c>
      <c r="G334" s="80" t="s">
        <v>1688</v>
      </c>
      <c r="H334" s="80" t="s">
        <v>1689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2200</v>
      </c>
      <c r="B335" s="80">
        <v>106</v>
      </c>
      <c r="C335" s="80">
        <v>4</v>
      </c>
      <c r="D335" s="80">
        <v>7</v>
      </c>
      <c r="E335" s="80">
        <v>2007</v>
      </c>
      <c r="F335" s="80" t="s">
        <v>567</v>
      </c>
      <c r="G335" s="80" t="s">
        <v>1688</v>
      </c>
      <c r="H335" s="80" t="s">
        <v>1689</v>
      </c>
      <c r="I335" s="177"/>
      <c r="J335" s="81">
        <v>7.0822010333910006</v>
      </c>
      <c r="K335" s="81">
        <v>1.9746575232417343</v>
      </c>
      <c r="L335" s="81">
        <v>4.5958537282045864</v>
      </c>
      <c r="M335" s="81">
        <v>13.627612215097905</v>
      </c>
      <c r="N335" s="81">
        <v>22.826127684528107</v>
      </c>
      <c r="O335" s="81">
        <v>9.9152919605847707</v>
      </c>
      <c r="P335" s="81">
        <v>11.632610212863373</v>
      </c>
      <c r="Q335" s="81">
        <v>0.64481191591543585</v>
      </c>
      <c r="R335" s="81">
        <v>5.0873877528655287</v>
      </c>
      <c r="S335" s="81">
        <v>0.90465296286966468</v>
      </c>
      <c r="T335" s="82"/>
      <c r="U335" s="81">
        <v>232581</v>
      </c>
      <c r="V335" s="81">
        <v>657</v>
      </c>
      <c r="W335" s="81">
        <v>56</v>
      </c>
      <c r="X335" s="81">
        <v>2772</v>
      </c>
      <c r="Y335" s="81">
        <v>4666</v>
      </c>
      <c r="Z335" s="81">
        <v>4906</v>
      </c>
      <c r="AA335" s="81">
        <v>2278</v>
      </c>
      <c r="AB335" s="81">
        <v>10366</v>
      </c>
      <c r="AC335" s="81">
        <v>925411</v>
      </c>
      <c r="AD335" s="81">
        <v>0.90465296286966468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2201</v>
      </c>
      <c r="B336" s="80">
        <v>107</v>
      </c>
      <c r="C336" s="80">
        <v>5</v>
      </c>
      <c r="D336" s="80">
        <v>7</v>
      </c>
      <c r="E336" s="80">
        <v>2008</v>
      </c>
      <c r="F336" s="80" t="s">
        <v>84</v>
      </c>
      <c r="G336" s="80" t="s">
        <v>1688</v>
      </c>
      <c r="H336" s="80" t="s">
        <v>1689</v>
      </c>
      <c r="I336" s="177"/>
      <c r="J336" s="81">
        <v>4.9359689896917844</v>
      </c>
      <c r="K336" s="81">
        <v>1.7330729347121654</v>
      </c>
      <c r="L336" s="81">
        <v>3.9683462379169749</v>
      </c>
      <c r="M336" s="81">
        <v>15.945625927968829</v>
      </c>
      <c r="N336" s="81">
        <v>22.959841253506617</v>
      </c>
      <c r="O336" s="81">
        <v>9.499029451072218</v>
      </c>
      <c r="P336" s="81">
        <v>11.277607451313287</v>
      </c>
      <c r="Q336" s="81">
        <v>0.61853704601219417</v>
      </c>
      <c r="R336" s="81">
        <v>4.8881749956225908</v>
      </c>
      <c r="S336" s="81">
        <v>0.22394294585210364</v>
      </c>
      <c r="T336" s="82"/>
      <c r="U336" s="81">
        <v>170315</v>
      </c>
      <c r="V336" s="81">
        <v>657</v>
      </c>
      <c r="W336" s="81">
        <v>56</v>
      </c>
      <c r="X336" s="81">
        <v>2772</v>
      </c>
      <c r="Y336" s="81">
        <v>4631</v>
      </c>
      <c r="Z336" s="81">
        <v>4865</v>
      </c>
      <c r="AA336" s="81">
        <v>2211</v>
      </c>
      <c r="AB336" s="81">
        <v>10107</v>
      </c>
      <c r="AC336" s="81">
        <v>923309</v>
      </c>
      <c r="AD336" s="81">
        <v>0.22394294585210364</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2202</v>
      </c>
      <c r="B337" s="80">
        <v>108</v>
      </c>
      <c r="C337" s="80">
        <v>6</v>
      </c>
      <c r="D337" s="80">
        <v>7</v>
      </c>
      <c r="E337" s="80">
        <v>2009</v>
      </c>
      <c r="F337" s="80" t="s">
        <v>85</v>
      </c>
      <c r="G337" s="80" t="s">
        <v>1688</v>
      </c>
      <c r="H337" s="80" t="s">
        <v>1689</v>
      </c>
      <c r="I337" s="177"/>
      <c r="J337" s="81">
        <v>4.7610448631711799</v>
      </c>
      <c r="K337" s="81">
        <v>1.1738063708764277</v>
      </c>
      <c r="L337" s="81">
        <v>4.7616411889822388</v>
      </c>
      <c r="M337" s="81">
        <v>12.434836552068585</v>
      </c>
      <c r="N337" s="81">
        <v>19.605900338842289</v>
      </c>
      <c r="O337" s="81">
        <v>9.5247623469179832</v>
      </c>
      <c r="P337" s="81">
        <v>10.761677598568854</v>
      </c>
      <c r="Q337" s="81">
        <v>0.57732724946464198</v>
      </c>
      <c r="R337" s="81">
        <v>5.0633495772125849</v>
      </c>
      <c r="S337" s="81">
        <v>0.25057415551905798</v>
      </c>
      <c r="T337" s="82"/>
      <c r="U337" s="81">
        <v>165899</v>
      </c>
      <c r="V337" s="81">
        <v>545</v>
      </c>
      <c r="W337" s="81">
        <v>77</v>
      </c>
      <c r="X337" s="81">
        <v>2730</v>
      </c>
      <c r="Y337" s="81">
        <v>4604</v>
      </c>
      <c r="Z337" s="81">
        <v>4815</v>
      </c>
      <c r="AA337" s="81">
        <v>2166</v>
      </c>
      <c r="AB337" s="81">
        <v>9903</v>
      </c>
      <c r="AC337" s="81">
        <v>933042</v>
      </c>
      <c r="AD337" s="81">
        <v>0.25057415551905798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2203</v>
      </c>
      <c r="B338" s="80">
        <v>109</v>
      </c>
      <c r="C338" s="80">
        <v>7</v>
      </c>
      <c r="D338" s="80">
        <v>7</v>
      </c>
      <c r="E338" s="80">
        <v>2010</v>
      </c>
      <c r="F338" s="80" t="s">
        <v>86</v>
      </c>
      <c r="G338" s="80" t="s">
        <v>1688</v>
      </c>
      <c r="H338" s="80" t="s">
        <v>1689</v>
      </c>
      <c r="I338" s="177"/>
      <c r="J338" s="81">
        <v>1.9807378152873141</v>
      </c>
      <c r="K338" s="81">
        <v>1.2241699706789269</v>
      </c>
      <c r="L338" s="81">
        <v>4.3350088669705249</v>
      </c>
      <c r="M338" s="81">
        <v>11.130912973913786</v>
      </c>
      <c r="N338" s="81">
        <v>19.151956971335711</v>
      </c>
      <c r="O338" s="81">
        <v>9.3605987498534695</v>
      </c>
      <c r="P338" s="81">
        <v>10.955788755177721</v>
      </c>
      <c r="Q338" s="81">
        <v>0.59009951245729841</v>
      </c>
      <c r="R338" s="81">
        <v>2.8786183831457883</v>
      </c>
      <c r="S338" s="81">
        <v>0.18035399930349033</v>
      </c>
      <c r="T338" s="82"/>
      <c r="U338" s="81">
        <v>77261</v>
      </c>
      <c r="V338" s="81">
        <v>545</v>
      </c>
      <c r="W338" s="81">
        <v>77</v>
      </c>
      <c r="X338" s="81">
        <v>2730</v>
      </c>
      <c r="Y338" s="81">
        <v>4574</v>
      </c>
      <c r="Z338" s="81">
        <v>4754</v>
      </c>
      <c r="AA338" s="81">
        <v>2150</v>
      </c>
      <c r="AB338" s="81">
        <v>9699</v>
      </c>
      <c r="AC338" s="81">
        <v>502689</v>
      </c>
      <c r="AD338" s="81">
        <v>0.18035399930349033</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2204</v>
      </c>
      <c r="B339" s="80">
        <v>110</v>
      </c>
      <c r="C339" s="80">
        <v>8</v>
      </c>
      <c r="D339" s="80">
        <v>7</v>
      </c>
      <c r="E339" s="80">
        <v>2011</v>
      </c>
      <c r="F339" s="80" t="s">
        <v>87</v>
      </c>
      <c r="G339" s="80" t="s">
        <v>1688</v>
      </c>
      <c r="H339" s="80" t="s">
        <v>1689</v>
      </c>
      <c r="I339" s="177"/>
      <c r="J339" s="81">
        <v>2.1551687758318661</v>
      </c>
      <c r="K339" s="81">
        <v>1.7152898325808108</v>
      </c>
      <c r="L339" s="81">
        <v>4.0448791426157955</v>
      </c>
      <c r="M339" s="81">
        <v>14.061472480624619</v>
      </c>
      <c r="N339" s="81">
        <v>22.745366127351669</v>
      </c>
      <c r="O339" s="81">
        <v>9.0767701359492037</v>
      </c>
      <c r="P339" s="81">
        <v>10.11464709622693</v>
      </c>
      <c r="Q339" s="81">
        <v>0.6608691996163828</v>
      </c>
      <c r="R339" s="81">
        <v>2.8302265807287506</v>
      </c>
      <c r="S339" s="81">
        <v>0.2108128759494898</v>
      </c>
      <c r="T339" s="82"/>
      <c r="U339" s="81">
        <v>79172</v>
      </c>
      <c r="V339" s="81">
        <v>545</v>
      </c>
      <c r="W339" s="81">
        <v>77</v>
      </c>
      <c r="X339" s="81">
        <v>2730</v>
      </c>
      <c r="Y339" s="81">
        <v>4513</v>
      </c>
      <c r="Z339" s="81">
        <v>4710</v>
      </c>
      <c r="AA339" s="81">
        <v>2044</v>
      </c>
      <c r="AB339" s="81">
        <v>9417</v>
      </c>
      <c r="AC339" s="81">
        <v>493421</v>
      </c>
      <c r="AD339" s="81">
        <v>0.2108128759494898</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2205</v>
      </c>
      <c r="B340" s="80">
        <v>111</v>
      </c>
      <c r="C340" s="80">
        <v>9</v>
      </c>
      <c r="D340" s="80">
        <v>7</v>
      </c>
      <c r="E340" s="80">
        <v>2012</v>
      </c>
      <c r="F340" s="80" t="s">
        <v>88</v>
      </c>
      <c r="G340" s="80" t="s">
        <v>1688</v>
      </c>
      <c r="H340" s="80" t="s">
        <v>1689</v>
      </c>
      <c r="I340" s="177"/>
      <c r="J340" s="81">
        <v>2.4388331589140324</v>
      </c>
      <c r="K340" s="81">
        <v>1.9323403369948475</v>
      </c>
      <c r="L340" s="81">
        <v>4.0811627772070347</v>
      </c>
      <c r="M340" s="81">
        <v>17.464304142900016</v>
      </c>
      <c r="N340" s="81">
        <v>24.869740588164461</v>
      </c>
      <c r="O340" s="81">
        <v>8.9097451638453187</v>
      </c>
      <c r="P340" s="81">
        <v>10.122429520080965</v>
      </c>
      <c r="Q340" s="81">
        <v>0.70086300024663972</v>
      </c>
      <c r="R340" s="81">
        <v>2.9940489405151647</v>
      </c>
      <c r="S340" s="81">
        <v>0.19202999731189821</v>
      </c>
      <c r="T340" s="82"/>
      <c r="U340" s="81">
        <v>85842</v>
      </c>
      <c r="V340" s="81">
        <v>545</v>
      </c>
      <c r="W340" s="81">
        <v>77</v>
      </c>
      <c r="X340" s="81">
        <v>2730</v>
      </c>
      <c r="Y340" s="81">
        <v>4492</v>
      </c>
      <c r="Z340" s="81">
        <v>4660</v>
      </c>
      <c r="AA340" s="81">
        <v>2034</v>
      </c>
      <c r="AB340" s="81">
        <v>9192</v>
      </c>
      <c r="AC340" s="81">
        <v>508462</v>
      </c>
      <c r="AD340" s="81">
        <v>0.19202999731189821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2206</v>
      </c>
      <c r="B341" s="80">
        <v>112</v>
      </c>
      <c r="C341" s="80">
        <v>10</v>
      </c>
      <c r="D341" s="80">
        <v>7</v>
      </c>
      <c r="E341" s="80">
        <v>2013</v>
      </c>
      <c r="F341" s="80" t="s">
        <v>89</v>
      </c>
      <c r="G341" s="80" t="s">
        <v>1688</v>
      </c>
      <c r="H341" s="80" t="s">
        <v>1689</v>
      </c>
      <c r="I341" s="177"/>
      <c r="J341" s="81">
        <v>2.0031655910208088</v>
      </c>
      <c r="K341" s="81">
        <v>1.5970858796745773</v>
      </c>
      <c r="L341" s="81">
        <v>3.6039885385776711</v>
      </c>
      <c r="M341" s="81">
        <v>16.242220392993424</v>
      </c>
      <c r="N341" s="81">
        <v>23.844539763218688</v>
      </c>
      <c r="O341" s="81">
        <v>8.5326040117766979</v>
      </c>
      <c r="P341" s="81">
        <v>10.410337930278008</v>
      </c>
      <c r="Q341" s="81">
        <v>0.69752099634321341</v>
      </c>
      <c r="R341" s="81">
        <v>2.8479812145135899</v>
      </c>
      <c r="S341" s="81">
        <v>0.17624921323244691</v>
      </c>
      <c r="T341" s="82"/>
      <c r="U341" s="81">
        <v>71791</v>
      </c>
      <c r="V341" s="81">
        <v>545</v>
      </c>
      <c r="W341" s="81">
        <v>77</v>
      </c>
      <c r="X341" s="81">
        <v>2730</v>
      </c>
      <c r="Y341" s="81">
        <v>4444</v>
      </c>
      <c r="Z341" s="81">
        <v>4662</v>
      </c>
      <c r="AA341" s="81">
        <v>2084</v>
      </c>
      <c r="AB341" s="81">
        <v>9017</v>
      </c>
      <c r="AC341" s="81">
        <v>472115</v>
      </c>
      <c r="AD341" s="81">
        <v>0.17624921323244691</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2207</v>
      </c>
      <c r="B342" s="80">
        <v>113</v>
      </c>
      <c r="C342" s="80">
        <v>11</v>
      </c>
      <c r="D342" s="80">
        <v>7</v>
      </c>
      <c r="E342" s="80">
        <v>2014</v>
      </c>
      <c r="F342" s="80" t="s">
        <v>90</v>
      </c>
      <c r="G342" s="80" t="s">
        <v>1688</v>
      </c>
      <c r="H342" s="80" t="s">
        <v>1689</v>
      </c>
      <c r="I342" s="177"/>
      <c r="J342" s="81">
        <v>5.2808921258411532</v>
      </c>
      <c r="K342" s="81">
        <v>1.6930812068797163</v>
      </c>
      <c r="L342" s="81">
        <v>3.5765388307430697</v>
      </c>
      <c r="M342" s="81">
        <v>15.513692385155776</v>
      </c>
      <c r="N342" s="81">
        <v>25.089209483161973</v>
      </c>
      <c r="O342" s="81">
        <v>7.9433749991893876</v>
      </c>
      <c r="P342" s="81">
        <v>10.31384263134748</v>
      </c>
      <c r="Q342" s="81">
        <v>0.65647409401476886</v>
      </c>
      <c r="R342" s="81">
        <v>3.0060244527822473</v>
      </c>
      <c r="S342" s="81">
        <v>0</v>
      </c>
      <c r="T342" s="82"/>
      <c r="U342" s="81">
        <v>210196</v>
      </c>
      <c r="V342" s="81">
        <v>502</v>
      </c>
      <c r="W342" s="81">
        <v>78</v>
      </c>
      <c r="X342" s="81">
        <v>2479</v>
      </c>
      <c r="Y342" s="81">
        <v>4416</v>
      </c>
      <c r="Z342" s="81">
        <v>4571</v>
      </c>
      <c r="AA342" s="81">
        <v>2054</v>
      </c>
      <c r="AB342" s="81">
        <v>8845</v>
      </c>
      <c r="AC342" s="81">
        <v>499881</v>
      </c>
      <c r="AD342" s="81">
        <v>0</v>
      </c>
      <c r="AE342" s="82"/>
      <c r="AF342" s="81">
        <v>1711868.4681259657</v>
      </c>
      <c r="AG342" s="81">
        <v>1188026.0090271051</v>
      </c>
      <c r="AH342" s="81">
        <v>581724.41017191648</v>
      </c>
      <c r="AI342" s="81">
        <v>16325240.703309927</v>
      </c>
      <c r="AJ342" s="81">
        <v>18993109.462049421</v>
      </c>
      <c r="AK342" s="81">
        <v>0</v>
      </c>
      <c r="AL342" s="81">
        <v>0</v>
      </c>
      <c r="AM342" s="81">
        <v>1214286.3272636121</v>
      </c>
      <c r="AN342" s="81">
        <v>0</v>
      </c>
      <c r="AO342" s="81">
        <v>0</v>
      </c>
      <c r="AP342" s="82"/>
      <c r="AQ342" s="81">
        <v>25</v>
      </c>
      <c r="AR342" s="81">
        <v>3</v>
      </c>
      <c r="AS342" s="81">
        <v>2</v>
      </c>
      <c r="AT342" s="81">
        <v>0</v>
      </c>
      <c r="AU342" s="81">
        <v>0</v>
      </c>
      <c r="AV342" s="81">
        <v>0</v>
      </c>
      <c r="AW342" s="81" t="s">
        <v>564</v>
      </c>
      <c r="AX342" s="82"/>
      <c r="AY342" s="81">
        <v>120.95400000000001</v>
      </c>
      <c r="AZ342" s="81">
        <v>31.1</v>
      </c>
      <c r="BA342" s="81">
        <v>13200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2208</v>
      </c>
      <c r="B343" s="80">
        <v>114</v>
      </c>
      <c r="C343" s="80">
        <v>12</v>
      </c>
      <c r="D343" s="80">
        <v>7</v>
      </c>
      <c r="E343" s="80">
        <v>2015</v>
      </c>
      <c r="F343" s="80" t="s">
        <v>91</v>
      </c>
      <c r="G343" s="80" t="s">
        <v>1688</v>
      </c>
      <c r="H343" s="80" t="s">
        <v>1689</v>
      </c>
      <c r="I343" s="177"/>
      <c r="J343" s="81">
        <v>4.1202763658209296</v>
      </c>
      <c r="K343" s="81">
        <v>1.6234888768859042</v>
      </c>
      <c r="L343" s="81">
        <v>3.7646802372394021</v>
      </c>
      <c r="M343" s="81">
        <v>15.010627424649167</v>
      </c>
      <c r="N343" s="81">
        <v>22.882922583833373</v>
      </c>
      <c r="O343" s="81">
        <v>7.7883979435052959</v>
      </c>
      <c r="P343" s="81">
        <v>10.191300042957499</v>
      </c>
      <c r="Q343" s="81">
        <v>0.62754278931759422</v>
      </c>
      <c r="R343" s="81">
        <v>2.6757823815338573</v>
      </c>
      <c r="S343" s="81">
        <v>0.17927980739855104</v>
      </c>
      <c r="T343" s="82"/>
      <c r="U343" s="81">
        <v>164428</v>
      </c>
      <c r="V343" s="81">
        <v>502</v>
      </c>
      <c r="W343" s="81">
        <v>78</v>
      </c>
      <c r="X343" s="81">
        <v>2479</v>
      </c>
      <c r="Y343" s="81">
        <v>4376</v>
      </c>
      <c r="Z343" s="81">
        <v>4525</v>
      </c>
      <c r="AA343" s="81">
        <v>2028</v>
      </c>
      <c r="AB343" s="81">
        <v>8637</v>
      </c>
      <c r="AC343" s="81">
        <v>458369</v>
      </c>
      <c r="AD343" s="81">
        <v>0.17927980739855104</v>
      </c>
      <c r="AE343" s="82"/>
      <c r="AF343" s="81">
        <v>1268940.2978273146</v>
      </c>
      <c r="AG343" s="81">
        <v>1081600.544925102</v>
      </c>
      <c r="AH343" s="81">
        <v>486780.17349002848</v>
      </c>
      <c r="AI343" s="81">
        <v>15766641.206104826</v>
      </c>
      <c r="AJ343" s="81">
        <v>18062179.419654414</v>
      </c>
      <c r="AK343" s="81">
        <v>0</v>
      </c>
      <c r="AL343" s="81">
        <v>0</v>
      </c>
      <c r="AM343" s="81">
        <v>1183664.6191476684</v>
      </c>
      <c r="AN343" s="81">
        <v>0</v>
      </c>
      <c r="AO343" s="81">
        <v>0</v>
      </c>
      <c r="AP343" s="82"/>
      <c r="AQ343" s="81">
        <v>28</v>
      </c>
      <c r="AR343" s="81">
        <v>6</v>
      </c>
      <c r="AS343" s="81">
        <v>2</v>
      </c>
      <c r="AT343" s="81">
        <v>0</v>
      </c>
      <c r="AU343" s="81">
        <v>0</v>
      </c>
      <c r="AV343" s="81">
        <v>0</v>
      </c>
      <c r="AW343" s="81" t="s">
        <v>564</v>
      </c>
      <c r="AX343" s="82"/>
      <c r="AY343" s="81">
        <v>145.85399999999998</v>
      </c>
      <c r="AZ343" s="81">
        <v>1312.6</v>
      </c>
      <c r="BA343" s="81">
        <v>13200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2209</v>
      </c>
      <c r="B344" s="80">
        <v>115</v>
      </c>
      <c r="C344" s="80">
        <v>13</v>
      </c>
      <c r="D344" s="80">
        <v>7</v>
      </c>
      <c r="E344" s="80">
        <v>2016</v>
      </c>
      <c r="F344" s="80" t="s">
        <v>92</v>
      </c>
      <c r="G344" s="80" t="s">
        <v>1688</v>
      </c>
      <c r="H344" s="80" t="s">
        <v>1689</v>
      </c>
      <c r="I344" s="177"/>
      <c r="J344" s="81">
        <v>7.8570836619348414</v>
      </c>
      <c r="K344" s="81">
        <v>1.5314014351078278</v>
      </c>
      <c r="L344" s="81">
        <v>4.0483420185757328</v>
      </c>
      <c r="M344" s="81">
        <v>12.869872178556134</v>
      </c>
      <c r="N344" s="81">
        <v>23.148112465555215</v>
      </c>
      <c r="O344" s="81">
        <v>7.6105056542045562</v>
      </c>
      <c r="P344" s="81">
        <v>10.441393436296485</v>
      </c>
      <c r="Q344" s="81">
        <v>0.59705253142709025</v>
      </c>
      <c r="R344" s="81">
        <v>2.7303568751545311</v>
      </c>
      <c r="S344" s="81">
        <v>0.18675256524114589</v>
      </c>
      <c r="T344" s="82"/>
      <c r="U344" s="81">
        <v>298460</v>
      </c>
      <c r="V344" s="81">
        <v>502</v>
      </c>
      <c r="W344" s="81">
        <v>78</v>
      </c>
      <c r="X344" s="81">
        <v>2479</v>
      </c>
      <c r="Y344" s="81">
        <v>4353</v>
      </c>
      <c r="Z344" s="81">
        <v>4476</v>
      </c>
      <c r="AA344" s="81">
        <v>2149</v>
      </c>
      <c r="AB344" s="81">
        <v>8453</v>
      </c>
      <c r="AC344" s="81">
        <v>466318.07806297101</v>
      </c>
      <c r="AD344" s="81">
        <v>0.18675256524114589</v>
      </c>
      <c r="AE344" s="82"/>
      <c r="AF344" s="81">
        <v>2462144.5447641788</v>
      </c>
      <c r="AG344" s="81">
        <v>1030986.5182462319</v>
      </c>
      <c r="AH344" s="81">
        <v>412570.18341933721</v>
      </c>
      <c r="AI344" s="81">
        <v>15738251.43781149</v>
      </c>
      <c r="AJ344" s="81">
        <v>18701337.71125501</v>
      </c>
      <c r="AK344" s="81">
        <v>0</v>
      </c>
      <c r="AL344" s="81">
        <v>0</v>
      </c>
      <c r="AM344" s="81">
        <v>1159348.191577127</v>
      </c>
      <c r="AN344" s="81">
        <v>0</v>
      </c>
      <c r="AO344" s="81">
        <v>0</v>
      </c>
      <c r="AP344" s="82"/>
      <c r="AQ344" s="81">
        <v>33</v>
      </c>
      <c r="AR344" s="81">
        <v>11</v>
      </c>
      <c r="AS344" s="81">
        <v>2</v>
      </c>
      <c r="AT344" s="81">
        <v>0</v>
      </c>
      <c r="AU344" s="81">
        <v>0</v>
      </c>
      <c r="AV344" s="81">
        <v>0</v>
      </c>
      <c r="AW344" s="81" t="s">
        <v>564</v>
      </c>
      <c r="AX344" s="82"/>
      <c r="AY344" s="81">
        <v>180.654</v>
      </c>
      <c r="AZ344" s="81">
        <v>1496</v>
      </c>
      <c r="BA344" s="81">
        <v>13200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2210</v>
      </c>
      <c r="B345" s="80">
        <v>116</v>
      </c>
      <c r="C345" s="80">
        <v>14</v>
      </c>
      <c r="D345" s="80">
        <v>7</v>
      </c>
      <c r="E345" s="80">
        <v>2017</v>
      </c>
      <c r="F345" s="80" t="s">
        <v>71</v>
      </c>
      <c r="G345" s="80" t="s">
        <v>1688</v>
      </c>
      <c r="H345" s="80" t="s">
        <v>1689</v>
      </c>
      <c r="I345" s="177"/>
      <c r="J345" s="81">
        <v>8.0382868173528284</v>
      </c>
      <c r="K345" s="81">
        <v>1.564862972981657</v>
      </c>
      <c r="L345" s="81">
        <v>3.6544790464687722</v>
      </c>
      <c r="M345" s="81">
        <v>12.904491754877006</v>
      </c>
      <c r="N345" s="81">
        <v>22.323930381570658</v>
      </c>
      <c r="O345" s="81">
        <v>7.4528693959749663</v>
      </c>
      <c r="P345" s="81">
        <v>10.428358317685948</v>
      </c>
      <c r="Q345" s="81">
        <v>0.55972389940236023</v>
      </c>
      <c r="R345" s="81">
        <v>4.0024058277819741</v>
      </c>
      <c r="S345" s="81">
        <v>1.1590787073565352</v>
      </c>
      <c r="T345" s="82"/>
      <c r="U345" s="81">
        <v>300452</v>
      </c>
      <c r="V345" s="81">
        <v>502</v>
      </c>
      <c r="W345" s="81">
        <v>78</v>
      </c>
      <c r="X345" s="81">
        <v>2479</v>
      </c>
      <c r="Y345" s="81">
        <v>4290</v>
      </c>
      <c r="Z345" s="81">
        <v>4456</v>
      </c>
      <c r="AA345" s="81">
        <v>2160</v>
      </c>
      <c r="AB345" s="81">
        <v>8195</v>
      </c>
      <c r="AC345" s="81">
        <v>697134.99999999977</v>
      </c>
      <c r="AD345" s="81">
        <v>1.159078707356535</v>
      </c>
      <c r="AE345" s="82"/>
      <c r="AF345" s="81">
        <v>2435546.0518251308</v>
      </c>
      <c r="AG345" s="81">
        <v>1033982.099234008</v>
      </c>
      <c r="AH345" s="81">
        <v>503998.13028169138</v>
      </c>
      <c r="AI345" s="81">
        <v>15348877.19058083</v>
      </c>
      <c r="AJ345" s="81">
        <v>16151512.030872639</v>
      </c>
      <c r="AK345" s="81">
        <v>0</v>
      </c>
      <c r="AL345" s="81">
        <v>0</v>
      </c>
      <c r="AM345" s="81">
        <v>1125721.5994276409</v>
      </c>
      <c r="AN345" s="81">
        <v>0</v>
      </c>
      <c r="AO345" s="81">
        <v>0</v>
      </c>
      <c r="AP345" s="82"/>
      <c r="AQ345" s="81">
        <v>37</v>
      </c>
      <c r="AR345" s="81">
        <v>11</v>
      </c>
      <c r="AS345" s="81">
        <v>2</v>
      </c>
      <c r="AT345" s="81">
        <v>0</v>
      </c>
      <c r="AU345" s="81">
        <v>0</v>
      </c>
      <c r="AV345" s="81">
        <v>0</v>
      </c>
      <c r="AW345" s="81" t="s">
        <v>564</v>
      </c>
      <c r="AX345" s="82"/>
      <c r="AY345" s="81">
        <v>210.554</v>
      </c>
      <c r="AZ345" s="81">
        <v>1496</v>
      </c>
      <c r="BA345" s="81">
        <v>13200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2211</v>
      </c>
      <c r="B346" s="80">
        <v>117</v>
      </c>
      <c r="C346" s="80">
        <v>15</v>
      </c>
      <c r="D346" s="80">
        <v>7</v>
      </c>
      <c r="E346" s="80">
        <v>2018</v>
      </c>
      <c r="F346" s="80" t="s">
        <v>93</v>
      </c>
      <c r="G346" s="80" t="s">
        <v>1688</v>
      </c>
      <c r="H346" s="80" t="s">
        <v>1689</v>
      </c>
      <c r="I346" s="177"/>
      <c r="J346" s="81">
        <v>2.6671999421021688</v>
      </c>
      <c r="K346" s="81">
        <v>1.4564635782705708</v>
      </c>
      <c r="L346" s="81">
        <v>3.352513815357669</v>
      </c>
      <c r="M346" s="81">
        <v>12.968137693858466</v>
      </c>
      <c r="N346" s="81">
        <v>20.265807356878984</v>
      </c>
      <c r="O346" s="81">
        <v>7.27345928187047</v>
      </c>
      <c r="P346" s="81">
        <v>10.262413456559697</v>
      </c>
      <c r="Q346" s="81">
        <v>0.50519850922125087</v>
      </c>
      <c r="R346" s="81">
        <v>4.2164689319074595</v>
      </c>
      <c r="S346" s="81">
        <v>0.31328617529390257</v>
      </c>
      <c r="T346" s="82"/>
      <c r="U346" s="81">
        <v>104168</v>
      </c>
      <c r="V346" s="81">
        <v>502</v>
      </c>
      <c r="W346" s="81">
        <v>78</v>
      </c>
      <c r="X346" s="81">
        <v>2479</v>
      </c>
      <c r="Y346" s="81">
        <v>4230</v>
      </c>
      <c r="Z346" s="81">
        <v>4432</v>
      </c>
      <c r="AA346" s="81">
        <v>2147</v>
      </c>
      <c r="AB346" s="81">
        <v>7971</v>
      </c>
      <c r="AC346" s="81">
        <v>731542.00000000012</v>
      </c>
      <c r="AD346" s="81">
        <v>0.31328617529390262</v>
      </c>
      <c r="AE346" s="82"/>
      <c r="AF346" s="81">
        <v>847643.52232002653</v>
      </c>
      <c r="AG346" s="81">
        <v>935506.44867656694</v>
      </c>
      <c r="AH346" s="81">
        <v>475018.29980470781</v>
      </c>
      <c r="AI346" s="81">
        <v>15689687.71981791</v>
      </c>
      <c r="AJ346" s="81">
        <v>15434751.11019546</v>
      </c>
      <c r="AK346" s="81">
        <v>0</v>
      </c>
      <c r="AL346" s="81">
        <v>0</v>
      </c>
      <c r="AM346" s="81">
        <v>1097217.0034825529</v>
      </c>
      <c r="AN346" s="81">
        <v>0</v>
      </c>
      <c r="AO346" s="81">
        <v>0</v>
      </c>
      <c r="AP346" s="82"/>
      <c r="AQ346" s="81">
        <v>40</v>
      </c>
      <c r="AR346" s="81">
        <v>12</v>
      </c>
      <c r="AS346" s="81">
        <v>5</v>
      </c>
      <c r="AT346" s="81">
        <v>0</v>
      </c>
      <c r="AU346" s="81">
        <v>0</v>
      </c>
      <c r="AV346" s="81">
        <v>0</v>
      </c>
      <c r="AW346" s="81" t="s">
        <v>564</v>
      </c>
      <c r="AX346" s="82"/>
      <c r="AY346" s="81">
        <v>236.054</v>
      </c>
      <c r="AZ346" s="81">
        <v>1546</v>
      </c>
      <c r="BA346" s="81">
        <v>13245</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2212</v>
      </c>
      <c r="B347" s="80">
        <v>118</v>
      </c>
      <c r="C347" s="80">
        <v>16</v>
      </c>
      <c r="D347" s="80">
        <v>7</v>
      </c>
      <c r="E347" s="80">
        <v>2019</v>
      </c>
      <c r="F347" s="80" t="s">
        <v>73</v>
      </c>
      <c r="G347" s="80" t="s">
        <v>1688</v>
      </c>
      <c r="H347" s="80" t="s">
        <v>1689</v>
      </c>
      <c r="I347" s="177"/>
      <c r="J347" s="81">
        <v>4.3248119588630232</v>
      </c>
      <c r="K347" s="81">
        <v>1.35149095362522</v>
      </c>
      <c r="L347" s="81">
        <v>3.3675342211652448</v>
      </c>
      <c r="M347" s="81">
        <v>11.633597056540555</v>
      </c>
      <c r="N347" s="81">
        <v>20.09413003382214</v>
      </c>
      <c r="O347" s="81">
        <v>7.035971054258324</v>
      </c>
      <c r="P347" s="81">
        <v>9.574068335134994</v>
      </c>
      <c r="Q347" s="81">
        <v>0.47781116035668969</v>
      </c>
      <c r="R347" s="81">
        <v>0.4963421940652567</v>
      </c>
      <c r="S347" s="81">
        <v>0.16027331512419454</v>
      </c>
      <c r="T347" s="82"/>
      <c r="U347" s="81">
        <v>177681</v>
      </c>
      <c r="V347" s="81">
        <v>502</v>
      </c>
      <c r="W347" s="81">
        <v>78</v>
      </c>
      <c r="X347" s="81">
        <v>2479</v>
      </c>
      <c r="Y347" s="81">
        <v>4143</v>
      </c>
      <c r="Z347" s="81">
        <v>4405</v>
      </c>
      <c r="AA347" s="81">
        <v>1988</v>
      </c>
      <c r="AB347" s="81">
        <v>7743</v>
      </c>
      <c r="AC347" s="81">
        <v>87524</v>
      </c>
      <c r="AD347" s="81">
        <v>0.16027331512419449</v>
      </c>
      <c r="AE347" s="82"/>
      <c r="AF347" s="81">
        <v>1418752.5981284529</v>
      </c>
      <c r="AG347" s="81">
        <v>935229.41896233638</v>
      </c>
      <c r="AH347" s="81">
        <v>512877.87480112532</v>
      </c>
      <c r="AI347" s="81">
        <v>15374591.48238002</v>
      </c>
      <c r="AJ347" s="81">
        <v>15374932.702545978</v>
      </c>
      <c r="AK347" s="81">
        <v>0</v>
      </c>
      <c r="AL347" s="81">
        <v>0</v>
      </c>
      <c r="AM347" s="81">
        <v>1054538.3107272079</v>
      </c>
      <c r="AN347" s="81">
        <v>0</v>
      </c>
      <c r="AO347" s="81">
        <v>0</v>
      </c>
      <c r="AP347" s="82"/>
      <c r="AQ347" s="81">
        <v>41</v>
      </c>
      <c r="AR347" s="81">
        <v>13</v>
      </c>
      <c r="AS347" s="81">
        <v>6</v>
      </c>
      <c r="AT347" s="81">
        <v>0</v>
      </c>
      <c r="AU347" s="81">
        <v>0</v>
      </c>
      <c r="AV347" s="81">
        <v>0</v>
      </c>
      <c r="AW347" s="81" t="s">
        <v>564</v>
      </c>
      <c r="AX347" s="82"/>
      <c r="AY347" s="81">
        <v>245.25399999999999</v>
      </c>
      <c r="AZ347" s="81">
        <v>1595</v>
      </c>
      <c r="BA347" s="81">
        <v>64444.5</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2213</v>
      </c>
      <c r="B348" s="80">
        <v>119</v>
      </c>
      <c r="C348" s="80">
        <v>17</v>
      </c>
      <c r="D348" s="80">
        <v>7</v>
      </c>
      <c r="E348" s="80">
        <v>2020</v>
      </c>
      <c r="F348" s="80" t="s">
        <v>218</v>
      </c>
      <c r="G348" s="80" t="s">
        <v>1688</v>
      </c>
      <c r="H348" s="80" t="s">
        <v>1689</v>
      </c>
      <c r="I348" s="177"/>
      <c r="J348" s="81">
        <v>1.868443830464223</v>
      </c>
      <c r="K348" s="81">
        <v>1.3763866487875336</v>
      </c>
      <c r="L348" s="81">
        <v>6.8508813971366305</v>
      </c>
      <c r="M348" s="81">
        <v>10.197302296598751</v>
      </c>
      <c r="N348" s="81">
        <v>18.110670162266647</v>
      </c>
      <c r="O348" s="81">
        <v>6.1449141697669241</v>
      </c>
      <c r="P348" s="81">
        <v>9.4857340983311875</v>
      </c>
      <c r="Q348" s="81">
        <v>0.44593846266777382</v>
      </c>
      <c r="R348" s="81">
        <v>0.33625005546329662</v>
      </c>
      <c r="S348" s="81">
        <v>1.1228076927351109</v>
      </c>
      <c r="T348" s="82"/>
      <c r="U348" s="81">
        <v>87018</v>
      </c>
      <c r="V348" s="81">
        <v>473</v>
      </c>
      <c r="W348" s="81">
        <v>141</v>
      </c>
      <c r="X348" s="81">
        <v>2285</v>
      </c>
      <c r="Y348" s="81">
        <v>4074</v>
      </c>
      <c r="Z348" s="81">
        <v>4391</v>
      </c>
      <c r="AA348" s="81">
        <v>2140</v>
      </c>
      <c r="AB348" s="81">
        <v>7563</v>
      </c>
      <c r="AC348" s="81">
        <v>59603</v>
      </c>
      <c r="AD348" s="81">
        <v>1.1228076927351109</v>
      </c>
      <c r="AE348" s="82"/>
      <c r="AF348" s="81">
        <v>679428.48910899612</v>
      </c>
      <c r="AG348" s="81">
        <v>881851.74612016417</v>
      </c>
      <c r="AH348" s="81">
        <v>1004670.0287310457</v>
      </c>
      <c r="AI348" s="81">
        <v>13119742.588676995</v>
      </c>
      <c r="AJ348" s="81">
        <v>15434834.717754714</v>
      </c>
      <c r="AK348" s="81"/>
      <c r="AL348" s="81"/>
      <c r="AM348" s="81">
        <v>987055.52668254834</v>
      </c>
      <c r="AN348" s="81"/>
      <c r="AO348" s="81"/>
      <c r="AP348" s="82"/>
      <c r="AQ348" s="81">
        <v>44</v>
      </c>
      <c r="AR348" s="81">
        <v>13</v>
      </c>
      <c r="AS348" s="81">
        <v>8</v>
      </c>
      <c r="AT348" s="81">
        <v>0</v>
      </c>
      <c r="AU348" s="81">
        <v>0</v>
      </c>
      <c r="AV348" s="81">
        <v>0</v>
      </c>
      <c r="AW348" s="81">
        <v>8</v>
      </c>
      <c r="AX348" s="82"/>
      <c r="AY348" s="81">
        <v>262.45400000000001</v>
      </c>
      <c r="AZ348" s="81">
        <v>1595</v>
      </c>
      <c r="BA348" s="81">
        <v>64484.1</v>
      </c>
      <c r="BB348" s="81">
        <v>0</v>
      </c>
      <c r="BC348" s="81">
        <v>0</v>
      </c>
      <c r="BD348" s="81">
        <v>0</v>
      </c>
      <c r="BE348" s="81">
        <v>64484.1</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1694</v>
      </c>
      <c r="B349" s="80">
        <v>119</v>
      </c>
      <c r="C349" s="80">
        <v>18</v>
      </c>
      <c r="D349" s="80">
        <v>7</v>
      </c>
      <c r="E349" s="80">
        <v>2021</v>
      </c>
      <c r="F349" s="80" t="s">
        <v>75</v>
      </c>
      <c r="G349" s="174" t="s">
        <v>1688</v>
      </c>
      <c r="H349" s="80" t="s">
        <v>1689</v>
      </c>
      <c r="I349" s="177"/>
      <c r="J349" s="81">
        <v>5.8912063111757043</v>
      </c>
      <c r="K349" s="81">
        <v>1.325842404225875</v>
      </c>
      <c r="L349" s="81">
        <v>6.2520386179952503</v>
      </c>
      <c r="M349" s="81">
        <v>10.29959954022117</v>
      </c>
      <c r="N349" s="81">
        <v>16.899428725509324</v>
      </c>
      <c r="O349" s="81">
        <v>5.8726232332015833</v>
      </c>
      <c r="P349" s="81">
        <v>9.7087435235633954</v>
      </c>
      <c r="Q349" s="81">
        <v>0.43965428433127413</v>
      </c>
      <c r="R349" s="81">
        <v>0.35892613382982541</v>
      </c>
      <c r="S349" s="81">
        <v>0.1612449935126109</v>
      </c>
      <c r="T349" s="82"/>
      <c r="U349" s="81">
        <v>281757</v>
      </c>
      <c r="V349" s="81">
        <v>473</v>
      </c>
      <c r="W349" s="81">
        <v>141</v>
      </c>
      <c r="X349" s="81">
        <v>2285</v>
      </c>
      <c r="Y349" s="81">
        <v>4002</v>
      </c>
      <c r="Z349" s="81">
        <v>4321</v>
      </c>
      <c r="AA349" s="81">
        <v>2136</v>
      </c>
      <c r="AB349" s="81">
        <v>7368</v>
      </c>
      <c r="AC349" s="81">
        <v>61666.999999999993</v>
      </c>
      <c r="AD349" s="81">
        <v>0.1612449935126109</v>
      </c>
      <c r="AE349" s="82"/>
      <c r="AF349" s="81">
        <v>2158137.3417677516</v>
      </c>
      <c r="AG349" s="81">
        <v>897079.94156432175</v>
      </c>
      <c r="AH349" s="81">
        <v>900745.14891705697</v>
      </c>
      <c r="AI349" s="81">
        <v>14315577.404739644</v>
      </c>
      <c r="AJ349" s="81">
        <v>14775779.000593029</v>
      </c>
      <c r="AK349" s="81">
        <v>0</v>
      </c>
      <c r="AL349" s="81">
        <v>0</v>
      </c>
      <c r="AM349" s="81">
        <v>967152.32536789193</v>
      </c>
      <c r="AN349" s="81">
        <v>0</v>
      </c>
      <c r="AO349" s="81">
        <v>0</v>
      </c>
      <c r="AP349" s="82"/>
      <c r="AQ349" s="81">
        <v>45</v>
      </c>
      <c r="AR349" s="81">
        <v>13</v>
      </c>
      <c r="AS349" s="81">
        <v>11</v>
      </c>
      <c r="AT349" s="81">
        <v>0</v>
      </c>
      <c r="AU349" s="81">
        <v>0</v>
      </c>
      <c r="AV349" s="81">
        <v>0</v>
      </c>
      <c r="AW349" s="81"/>
      <c r="AX349" s="82"/>
      <c r="AY349" s="81">
        <v>272.35399999999998</v>
      </c>
      <c r="AZ349" s="81">
        <v>1595</v>
      </c>
      <c r="BA349" s="81">
        <v>64541.7</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1687</v>
      </c>
      <c r="B350" s="80">
        <v>119</v>
      </c>
      <c r="C350" s="80">
        <v>19</v>
      </c>
      <c r="D350" s="80">
        <v>7</v>
      </c>
      <c r="E350" s="80">
        <v>2022</v>
      </c>
      <c r="F350" s="80" t="s">
        <v>568</v>
      </c>
      <c r="G350" s="174" t="s">
        <v>1688</v>
      </c>
      <c r="H350" s="80" t="s">
        <v>1689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47</v>
      </c>
      <c r="AR350" s="81">
        <v>15</v>
      </c>
      <c r="AS350" s="81">
        <v>11</v>
      </c>
      <c r="AT350" s="81">
        <v>0</v>
      </c>
      <c r="AU350" s="81">
        <v>0</v>
      </c>
      <c r="AV350" s="81">
        <v>0</v>
      </c>
      <c r="AW350" s="81"/>
      <c r="AX350" s="82"/>
      <c r="AY350" s="81">
        <v>285.95400000000001</v>
      </c>
      <c r="AZ350" s="81">
        <v>1694.3999999999996</v>
      </c>
      <c r="BA350" s="81">
        <v>64541.7</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2214</v>
      </c>
      <c r="B351" s="80">
        <v>273</v>
      </c>
      <c r="C351" s="80">
        <v>1</v>
      </c>
      <c r="D351" s="80">
        <v>17</v>
      </c>
      <c r="E351" s="80">
        <v>1990</v>
      </c>
      <c r="F351" s="80" t="s">
        <v>562</v>
      </c>
      <c r="G351" s="80" t="s">
        <v>2215</v>
      </c>
      <c r="H351" s="80" t="s">
        <v>2216</v>
      </c>
      <c r="I351" s="177"/>
      <c r="J351" s="81">
        <v>55.551148314922045</v>
      </c>
      <c r="K351" s="81">
        <v>2.32964227737626</v>
      </c>
      <c r="L351" s="81">
        <v>0.7564713277339814</v>
      </c>
      <c r="M351" s="81">
        <v>3.7732113695608374</v>
      </c>
      <c r="N351" s="81">
        <v>8.3909718236052271</v>
      </c>
      <c r="O351" s="81">
        <v>8.7378989089841408</v>
      </c>
      <c r="P351" s="81">
        <v>9.8224507226841347</v>
      </c>
      <c r="Q351" s="81">
        <v>0.67754319453101119</v>
      </c>
      <c r="R351" s="81">
        <v>0</v>
      </c>
      <c r="S351" s="81">
        <v>0.69696935482067313</v>
      </c>
      <c r="T351" s="82"/>
      <c r="U351" s="81">
        <v>1468191</v>
      </c>
      <c r="V351" s="81">
        <v>566</v>
      </c>
      <c r="W351" s="81">
        <v>7</v>
      </c>
      <c r="X351" s="81">
        <v>1354</v>
      </c>
      <c r="Y351" s="81">
        <v>3679</v>
      </c>
      <c r="Z351" s="81">
        <v>3594</v>
      </c>
      <c r="AA351" s="81">
        <v>2385</v>
      </c>
      <c r="AB351" s="81">
        <v>11001</v>
      </c>
      <c r="AC351" s="81">
        <v>0</v>
      </c>
      <c r="AD351" s="81">
        <v>0.69696935482067313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2217</v>
      </c>
      <c r="B352" s="80">
        <v>274</v>
      </c>
      <c r="C352" s="80">
        <v>2</v>
      </c>
      <c r="D352" s="80">
        <v>17</v>
      </c>
      <c r="E352" s="80">
        <v>2005</v>
      </c>
      <c r="F352" s="80" t="s">
        <v>565</v>
      </c>
      <c r="G352" s="80" t="s">
        <v>2215</v>
      </c>
      <c r="H352" s="80" t="s">
        <v>2216</v>
      </c>
      <c r="I352" s="177"/>
      <c r="J352" s="81">
        <v>41.9483343167865</v>
      </c>
      <c r="K352" s="81">
        <v>0.8705530029542492</v>
      </c>
      <c r="L352" s="81">
        <v>3.0099813797041919</v>
      </c>
      <c r="M352" s="81">
        <v>5.5717319462614983</v>
      </c>
      <c r="N352" s="81">
        <v>10.982915620650857</v>
      </c>
      <c r="O352" s="81">
        <v>11.244499369047222</v>
      </c>
      <c r="P352" s="81">
        <v>9.6248619543774989</v>
      </c>
      <c r="Q352" s="81">
        <v>0.55851233143100076</v>
      </c>
      <c r="R352" s="81">
        <v>0</v>
      </c>
      <c r="S352" s="81">
        <v>0</v>
      </c>
      <c r="T352" s="82"/>
      <c r="U352" s="81">
        <v>1618103</v>
      </c>
      <c r="V352" s="81">
        <v>419</v>
      </c>
      <c r="W352" s="81">
        <v>42</v>
      </c>
      <c r="X352" s="81">
        <v>1236</v>
      </c>
      <c r="Y352" s="81">
        <v>3993</v>
      </c>
      <c r="Z352" s="81">
        <v>5352</v>
      </c>
      <c r="AA352" s="81">
        <v>1914</v>
      </c>
      <c r="AB352" s="81">
        <v>9480</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2218</v>
      </c>
      <c r="B353" s="80">
        <v>275</v>
      </c>
      <c r="C353" s="80">
        <v>3</v>
      </c>
      <c r="D353" s="80">
        <v>17</v>
      </c>
      <c r="E353" s="80">
        <v>2006</v>
      </c>
      <c r="F353" s="80" t="s">
        <v>566</v>
      </c>
      <c r="G353" s="80" t="s">
        <v>2215</v>
      </c>
      <c r="H353" s="80" t="s">
        <v>2216</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2219</v>
      </c>
      <c r="B354" s="80">
        <v>276</v>
      </c>
      <c r="C354" s="80">
        <v>4</v>
      </c>
      <c r="D354" s="80">
        <v>17</v>
      </c>
      <c r="E354" s="80">
        <v>2007</v>
      </c>
      <c r="F354" s="80" t="s">
        <v>567</v>
      </c>
      <c r="G354" s="80" t="s">
        <v>2215</v>
      </c>
      <c r="H354" s="80" t="s">
        <v>2216</v>
      </c>
      <c r="I354" s="177"/>
      <c r="J354" s="81">
        <v>46.925355218407212</v>
      </c>
      <c r="K354" s="81">
        <v>0.79769791660059264</v>
      </c>
      <c r="L354" s="81">
        <v>3.768768969890318</v>
      </c>
      <c r="M354" s="81">
        <v>6.4711237687369323</v>
      </c>
      <c r="N354" s="81">
        <v>10.850872844010128</v>
      </c>
      <c r="O354" s="81">
        <v>10.909650632539053</v>
      </c>
      <c r="P354" s="81">
        <v>9.4112820993446871</v>
      </c>
      <c r="Q354" s="81">
        <v>0.57041532596416622</v>
      </c>
      <c r="R354" s="81">
        <v>0</v>
      </c>
      <c r="S354" s="81">
        <v>0</v>
      </c>
      <c r="T354" s="82"/>
      <c r="U354" s="81">
        <v>2004790</v>
      </c>
      <c r="V354" s="81">
        <v>357</v>
      </c>
      <c r="W354" s="81">
        <v>53</v>
      </c>
      <c r="X354" s="81">
        <v>1710</v>
      </c>
      <c r="Y354" s="81">
        <v>3996</v>
      </c>
      <c r="Z354" s="81">
        <v>5398</v>
      </c>
      <c r="AA354" s="81">
        <v>1843</v>
      </c>
      <c r="AB354" s="81">
        <v>9170</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2220</v>
      </c>
      <c r="B355" s="80">
        <v>277</v>
      </c>
      <c r="C355" s="80">
        <v>5</v>
      </c>
      <c r="D355" s="80">
        <v>17</v>
      </c>
      <c r="E355" s="80">
        <v>2008</v>
      </c>
      <c r="F355" s="80" t="s">
        <v>84</v>
      </c>
      <c r="G355" s="80" t="s">
        <v>2215</v>
      </c>
      <c r="H355" s="80" t="s">
        <v>2216</v>
      </c>
      <c r="I355" s="177"/>
      <c r="J355" s="81">
        <v>48.705095367589969</v>
      </c>
      <c r="K355" s="81">
        <v>0.62301787189665003</v>
      </c>
      <c r="L355" s="81">
        <v>3.2723915480203818</v>
      </c>
      <c r="M355" s="81">
        <v>6.7719771926068137</v>
      </c>
      <c r="N355" s="81">
        <v>10.131274866596479</v>
      </c>
      <c r="O355" s="81">
        <v>10.459671278395453</v>
      </c>
      <c r="P355" s="81">
        <v>9.130220415129255</v>
      </c>
      <c r="Q355" s="81">
        <v>0.54950471318328797</v>
      </c>
      <c r="R355" s="81">
        <v>0</v>
      </c>
      <c r="S355" s="81">
        <v>0</v>
      </c>
      <c r="T355" s="82"/>
      <c r="U355" s="81">
        <v>2149371</v>
      </c>
      <c r="V355" s="81">
        <v>357</v>
      </c>
      <c r="W355" s="81">
        <v>53</v>
      </c>
      <c r="X355" s="81">
        <v>1710</v>
      </c>
      <c r="Y355" s="81">
        <v>3986</v>
      </c>
      <c r="Z355" s="81">
        <v>5357</v>
      </c>
      <c r="AA355" s="81">
        <v>1790</v>
      </c>
      <c r="AB355" s="81">
        <v>8979</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2221</v>
      </c>
      <c r="B356" s="80">
        <v>278</v>
      </c>
      <c r="C356" s="80">
        <v>6</v>
      </c>
      <c r="D356" s="80">
        <v>17</v>
      </c>
      <c r="E356" s="80">
        <v>2009</v>
      </c>
      <c r="F356" s="80" t="s">
        <v>85</v>
      </c>
      <c r="G356" s="80" t="s">
        <v>2215</v>
      </c>
      <c r="H356" s="80" t="s">
        <v>2216</v>
      </c>
      <c r="I356" s="177"/>
      <c r="J356" s="81">
        <v>43.467756746539287</v>
      </c>
      <c r="K356" s="81">
        <v>0.31909915370123143</v>
      </c>
      <c r="L356" s="81">
        <v>1.1878083253530483</v>
      </c>
      <c r="M356" s="81">
        <v>6.0614547531737006</v>
      </c>
      <c r="N356" s="81">
        <v>9.8227040397683556</v>
      </c>
      <c r="O356" s="81">
        <v>10.521746816875753</v>
      </c>
      <c r="P356" s="81">
        <v>8.878632441663223</v>
      </c>
      <c r="Q356" s="81">
        <v>0.51512305122382884</v>
      </c>
      <c r="R356" s="81">
        <v>0</v>
      </c>
      <c r="S356" s="81">
        <v>0</v>
      </c>
      <c r="T356" s="82"/>
      <c r="U356" s="81">
        <v>1963064</v>
      </c>
      <c r="V356" s="81">
        <v>230</v>
      </c>
      <c r="W356" s="81">
        <v>28</v>
      </c>
      <c r="X356" s="81">
        <v>1614</v>
      </c>
      <c r="Y356" s="81">
        <v>3973</v>
      </c>
      <c r="Z356" s="81">
        <v>5319</v>
      </c>
      <c r="AA356" s="81">
        <v>1787</v>
      </c>
      <c r="AB356" s="81">
        <v>8836</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3.7170000000000001</v>
      </c>
      <c r="BJ356" s="81">
        <v>0</v>
      </c>
      <c r="BK356" s="81">
        <v>0</v>
      </c>
      <c r="BL356" s="81">
        <v>0</v>
      </c>
      <c r="BM356" s="82"/>
      <c r="BN356" s="81">
        <v>0</v>
      </c>
      <c r="BO356" s="81">
        <v>0</v>
      </c>
      <c r="BP356" s="81">
        <v>1</v>
      </c>
      <c r="BQ356" s="81">
        <v>0</v>
      </c>
      <c r="BR356" s="81">
        <v>0</v>
      </c>
      <c r="BS356" s="81">
        <v>0</v>
      </c>
      <c r="BT356"/>
      <c r="BU356" s="80"/>
      <c r="BV356" s="80"/>
      <c r="BW356" s="80"/>
      <c r="BX356" s="80"/>
      <c r="BY356" s="80"/>
      <c r="BZ356" s="80"/>
      <c r="CA356" s="80"/>
      <c r="CB356" s="80"/>
      <c r="CC356" s="80"/>
    </row>
    <row r="357" spans="1:81">
      <c r="A357" s="80" t="s">
        <v>2222</v>
      </c>
      <c r="B357" s="80">
        <v>279</v>
      </c>
      <c r="C357" s="80">
        <v>7</v>
      </c>
      <c r="D357" s="80">
        <v>17</v>
      </c>
      <c r="E357" s="80">
        <v>2010</v>
      </c>
      <c r="F357" s="80" t="s">
        <v>86</v>
      </c>
      <c r="G357" s="80" t="s">
        <v>2215</v>
      </c>
      <c r="H357" s="80" t="s">
        <v>2216</v>
      </c>
      <c r="I357" s="177"/>
      <c r="J357" s="81">
        <v>52.828975905697774</v>
      </c>
      <c r="K357" s="81">
        <v>0.35755213098137323</v>
      </c>
      <c r="L357" s="81">
        <v>1.1223641901498851</v>
      </c>
      <c r="M357" s="81">
        <v>6.3756236058123488</v>
      </c>
      <c r="N357" s="81">
        <v>9.9265206288272587</v>
      </c>
      <c r="O357" s="81">
        <v>10.368723815045934</v>
      </c>
      <c r="P357" s="81">
        <v>8.7748224355423421</v>
      </c>
      <c r="Q357" s="81">
        <v>0.52822393722592687</v>
      </c>
      <c r="R357" s="81">
        <v>0</v>
      </c>
      <c r="S357" s="81">
        <v>0</v>
      </c>
      <c r="T357" s="82"/>
      <c r="U357" s="81">
        <v>2202451</v>
      </c>
      <c r="V357" s="81">
        <v>230</v>
      </c>
      <c r="W357" s="81">
        <v>28</v>
      </c>
      <c r="X357" s="81">
        <v>1614</v>
      </c>
      <c r="Y357" s="81">
        <v>3960</v>
      </c>
      <c r="Z357" s="81">
        <v>5266</v>
      </c>
      <c r="AA357" s="81">
        <v>1722</v>
      </c>
      <c r="AB357" s="81">
        <v>8682</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2.7610000000000001</v>
      </c>
      <c r="BJ357" s="81">
        <v>0</v>
      </c>
      <c r="BK357" s="81">
        <v>0</v>
      </c>
      <c r="BL357" s="81">
        <v>0</v>
      </c>
      <c r="BM357" s="82"/>
      <c r="BN357" s="81">
        <v>0</v>
      </c>
      <c r="BO357" s="81">
        <v>0</v>
      </c>
      <c r="BP357" s="81">
        <v>1</v>
      </c>
      <c r="BQ357" s="81">
        <v>0</v>
      </c>
      <c r="BR357" s="81">
        <v>0</v>
      </c>
      <c r="BS357" s="81">
        <v>0</v>
      </c>
      <c r="BT357"/>
      <c r="BU357" s="80">
        <v>2.7610000000000001</v>
      </c>
      <c r="BV357" s="80">
        <v>0</v>
      </c>
      <c r="BW357" s="80">
        <v>0</v>
      </c>
      <c r="BX357" s="80">
        <v>0</v>
      </c>
      <c r="BY357" s="80">
        <v>0</v>
      </c>
      <c r="BZ357" s="80">
        <v>0</v>
      </c>
      <c r="CA357" s="80">
        <v>0</v>
      </c>
      <c r="CB357" s="80">
        <v>0</v>
      </c>
      <c r="CC357" s="80">
        <v>0</v>
      </c>
    </row>
    <row r="358" spans="1:81">
      <c r="A358" s="80" t="s">
        <v>2223</v>
      </c>
      <c r="B358" s="80">
        <v>280</v>
      </c>
      <c r="C358" s="80">
        <v>8</v>
      </c>
      <c r="D358" s="80">
        <v>17</v>
      </c>
      <c r="E358" s="80">
        <v>2011</v>
      </c>
      <c r="F358" s="80" t="s">
        <v>87</v>
      </c>
      <c r="G358" s="80" t="s">
        <v>2215</v>
      </c>
      <c r="H358" s="80" t="s">
        <v>2216</v>
      </c>
      <c r="I358" s="177"/>
      <c r="J358" s="81">
        <v>44.978083088999078</v>
      </c>
      <c r="K358" s="81">
        <v>0.57960013241705477</v>
      </c>
      <c r="L358" s="81">
        <v>1.2621690196768454</v>
      </c>
      <c r="M358" s="81">
        <v>7.715215679507363</v>
      </c>
      <c r="N358" s="81">
        <v>12.001816587396078</v>
      </c>
      <c r="O358" s="81">
        <v>10.076949265579275</v>
      </c>
      <c r="P358" s="81">
        <v>8.5014499566134365</v>
      </c>
      <c r="Q358" s="81">
        <v>0.60276155415791777</v>
      </c>
      <c r="R358" s="81">
        <v>0</v>
      </c>
      <c r="S358" s="81">
        <v>0</v>
      </c>
      <c r="T358" s="82"/>
      <c r="U358" s="81">
        <v>1770646</v>
      </c>
      <c r="V358" s="81">
        <v>230</v>
      </c>
      <c r="W358" s="81">
        <v>28</v>
      </c>
      <c r="X358" s="81">
        <v>1614</v>
      </c>
      <c r="Y358" s="81">
        <v>3924</v>
      </c>
      <c r="Z358" s="81">
        <v>5229</v>
      </c>
      <c r="AA358" s="81">
        <v>1718</v>
      </c>
      <c r="AB358" s="81">
        <v>8589</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2.9449999999999998</v>
      </c>
      <c r="BJ358" s="81">
        <v>0</v>
      </c>
      <c r="BK358" s="81">
        <v>0</v>
      </c>
      <c r="BL358" s="81">
        <v>0</v>
      </c>
      <c r="BM358" s="82"/>
      <c r="BN358" s="81">
        <v>0</v>
      </c>
      <c r="BO358" s="81">
        <v>0</v>
      </c>
      <c r="BP358" s="81">
        <v>1</v>
      </c>
      <c r="BQ358" s="81">
        <v>0</v>
      </c>
      <c r="BR358" s="81">
        <v>0</v>
      </c>
      <c r="BS358" s="81">
        <v>0</v>
      </c>
      <c r="BT358"/>
      <c r="BU358" s="80">
        <v>2.9449999999999998</v>
      </c>
      <c r="BV358" s="80">
        <v>0</v>
      </c>
      <c r="BW358" s="80">
        <v>0</v>
      </c>
      <c r="BX358" s="80">
        <v>0</v>
      </c>
      <c r="BY358" s="80">
        <v>0</v>
      </c>
      <c r="BZ358" s="80">
        <v>0</v>
      </c>
      <c r="CA358" s="80">
        <v>0</v>
      </c>
      <c r="CB358" s="80">
        <v>0</v>
      </c>
      <c r="CC358" s="80">
        <v>0</v>
      </c>
    </row>
    <row r="359" spans="1:81">
      <c r="A359" s="80" t="s">
        <v>2224</v>
      </c>
      <c r="B359" s="80">
        <v>281</v>
      </c>
      <c r="C359" s="80">
        <v>9</v>
      </c>
      <c r="D359" s="80">
        <v>17</v>
      </c>
      <c r="E359" s="80">
        <v>2012</v>
      </c>
      <c r="F359" s="80" t="s">
        <v>88</v>
      </c>
      <c r="G359" s="80" t="s">
        <v>2215</v>
      </c>
      <c r="H359" s="80" t="s">
        <v>2216</v>
      </c>
      <c r="I359" s="177"/>
      <c r="J359" s="81">
        <v>55.1766018656404</v>
      </c>
      <c r="K359" s="81">
        <v>0.54143379966180505</v>
      </c>
      <c r="L359" s="81">
        <v>1.2918983900400312</v>
      </c>
      <c r="M359" s="81">
        <v>8.5591853016403245</v>
      </c>
      <c r="N359" s="81">
        <v>14.041942700268663</v>
      </c>
      <c r="O359" s="81">
        <v>9.9689723786028939</v>
      </c>
      <c r="P359" s="81">
        <v>8.4701942198514271</v>
      </c>
      <c r="Q359" s="81">
        <v>0.64787129167707758</v>
      </c>
      <c r="R359" s="81">
        <v>0</v>
      </c>
      <c r="S359" s="81">
        <v>0</v>
      </c>
      <c r="T359" s="82"/>
      <c r="U359" s="81">
        <v>2089589</v>
      </c>
      <c r="V359" s="81">
        <v>230</v>
      </c>
      <c r="W359" s="81">
        <v>28</v>
      </c>
      <c r="X359" s="81">
        <v>1614</v>
      </c>
      <c r="Y359" s="81">
        <v>3972</v>
      </c>
      <c r="Z359" s="81">
        <v>5214</v>
      </c>
      <c r="AA359" s="81">
        <v>1702</v>
      </c>
      <c r="AB359" s="81">
        <v>8497</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3.9140000000000001</v>
      </c>
      <c r="BJ359" s="81">
        <v>0</v>
      </c>
      <c r="BK359" s="81">
        <v>0</v>
      </c>
      <c r="BL359" s="81">
        <v>0</v>
      </c>
      <c r="BM359" s="82"/>
      <c r="BN359" s="81">
        <v>0</v>
      </c>
      <c r="BO359" s="81">
        <v>0</v>
      </c>
      <c r="BP359" s="81">
        <v>1</v>
      </c>
      <c r="BQ359" s="81">
        <v>0</v>
      </c>
      <c r="BR359" s="81">
        <v>0</v>
      </c>
      <c r="BS359" s="81">
        <v>0</v>
      </c>
      <c r="BT359"/>
      <c r="BU359" s="80">
        <v>3.9140000000000001</v>
      </c>
      <c r="BV359" s="80">
        <v>0</v>
      </c>
      <c r="BW359" s="80">
        <v>0</v>
      </c>
      <c r="BX359" s="80">
        <v>0</v>
      </c>
      <c r="BY359" s="80">
        <v>0</v>
      </c>
      <c r="BZ359" s="80">
        <v>0</v>
      </c>
      <c r="CA359" s="80">
        <v>0</v>
      </c>
      <c r="CB359" s="80">
        <v>0</v>
      </c>
      <c r="CC359" s="80">
        <v>0</v>
      </c>
    </row>
    <row r="360" spans="1:81">
      <c r="A360" s="80" t="s">
        <v>2225</v>
      </c>
      <c r="B360" s="80">
        <v>282</v>
      </c>
      <c r="C360" s="80">
        <v>10</v>
      </c>
      <c r="D360" s="80">
        <v>17</v>
      </c>
      <c r="E360" s="80">
        <v>2013</v>
      </c>
      <c r="F360" s="80" t="s">
        <v>89</v>
      </c>
      <c r="G360" s="80" t="s">
        <v>2215</v>
      </c>
      <c r="H360" s="80" t="s">
        <v>2216</v>
      </c>
      <c r="I360" s="177"/>
      <c r="J360" s="81">
        <v>61.991231481639858</v>
      </c>
      <c r="K360" s="81">
        <v>0.45091990181326097</v>
      </c>
      <c r="L360" s="81">
        <v>1.2415040021642976</v>
      </c>
      <c r="M360" s="81">
        <v>8.4799823436194899</v>
      </c>
      <c r="N360" s="81">
        <v>13.310486704947397</v>
      </c>
      <c r="O360" s="81">
        <v>9.6856586079627363</v>
      </c>
      <c r="P360" s="81">
        <v>8.4621460911184965</v>
      </c>
      <c r="Q360" s="81">
        <v>0.64739416861443433</v>
      </c>
      <c r="R360" s="81">
        <v>0</v>
      </c>
      <c r="S360" s="81">
        <v>0</v>
      </c>
      <c r="T360" s="82"/>
      <c r="U360" s="81">
        <v>2358096</v>
      </c>
      <c r="V360" s="81">
        <v>230</v>
      </c>
      <c r="W360" s="81">
        <v>28</v>
      </c>
      <c r="X360" s="81">
        <v>1614</v>
      </c>
      <c r="Y360" s="81">
        <v>3951</v>
      </c>
      <c r="Z360" s="81">
        <v>5292</v>
      </c>
      <c r="AA360" s="81">
        <v>1694</v>
      </c>
      <c r="AB360" s="81">
        <v>8369</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5.1360000000000001</v>
      </c>
      <c r="BJ360" s="81">
        <v>0</v>
      </c>
      <c r="BK360" s="81">
        <v>0</v>
      </c>
      <c r="BL360" s="81">
        <v>0</v>
      </c>
      <c r="BM360" s="82"/>
      <c r="BN360" s="81">
        <v>0</v>
      </c>
      <c r="BO360" s="81">
        <v>0</v>
      </c>
      <c r="BP360" s="81">
        <v>1</v>
      </c>
      <c r="BQ360" s="81">
        <v>0</v>
      </c>
      <c r="BR360" s="81">
        <v>0</v>
      </c>
      <c r="BS360" s="81">
        <v>0</v>
      </c>
      <c r="BT360"/>
      <c r="BU360" s="80">
        <v>5.1360000000000001</v>
      </c>
      <c r="BV360" s="80">
        <v>0</v>
      </c>
      <c r="BW360" s="80">
        <v>0</v>
      </c>
      <c r="BX360" s="80">
        <v>0</v>
      </c>
      <c r="BY360" s="80">
        <v>0</v>
      </c>
      <c r="BZ360" s="80">
        <v>0</v>
      </c>
      <c r="CA360" s="80">
        <v>0</v>
      </c>
      <c r="CB360" s="80">
        <v>0</v>
      </c>
      <c r="CC360" s="80">
        <v>0</v>
      </c>
    </row>
    <row r="361" spans="1:81">
      <c r="A361" s="80" t="s">
        <v>2226</v>
      </c>
      <c r="B361" s="80">
        <v>283</v>
      </c>
      <c r="C361" s="80">
        <v>11</v>
      </c>
      <c r="D361" s="80">
        <v>17</v>
      </c>
      <c r="E361" s="80">
        <v>2014</v>
      </c>
      <c r="F361" s="80" t="s">
        <v>90</v>
      </c>
      <c r="G361" s="80" t="s">
        <v>2215</v>
      </c>
      <c r="H361" s="80" t="s">
        <v>2216</v>
      </c>
      <c r="I361" s="177"/>
      <c r="J361" s="81">
        <v>67.034203842247493</v>
      </c>
      <c r="K361" s="81">
        <v>0.61096813787295878</v>
      </c>
      <c r="L361" s="81">
        <v>1.5253637322777931</v>
      </c>
      <c r="M361" s="81">
        <v>8.7627295813853721</v>
      </c>
      <c r="N361" s="81">
        <v>11.591265906927246</v>
      </c>
      <c r="O361" s="81">
        <v>9.2606093569635188</v>
      </c>
      <c r="P361" s="81">
        <v>8.2651338710798203</v>
      </c>
      <c r="Q361" s="81">
        <v>0.60860232571182638</v>
      </c>
      <c r="R361" s="81">
        <v>0</v>
      </c>
      <c r="S361" s="81">
        <v>0</v>
      </c>
      <c r="T361" s="82"/>
      <c r="U361" s="81">
        <v>2601299</v>
      </c>
      <c r="V361" s="81">
        <v>239</v>
      </c>
      <c r="W361" s="81">
        <v>35</v>
      </c>
      <c r="X361" s="81">
        <v>1705</v>
      </c>
      <c r="Y361" s="81">
        <v>3935</v>
      </c>
      <c r="Z361" s="81">
        <v>5329</v>
      </c>
      <c r="AA361" s="81">
        <v>1646</v>
      </c>
      <c r="AB361" s="81">
        <v>8200</v>
      </c>
      <c r="AC361" s="81">
        <v>0</v>
      </c>
      <c r="AD361" s="81">
        <v>0</v>
      </c>
      <c r="AE361" s="82"/>
      <c r="AF361" s="81">
        <v>33479946.138196476</v>
      </c>
      <c r="AG361" s="81">
        <v>507596.59181327821</v>
      </c>
      <c r="AH361" s="81">
        <v>331944.21571416478</v>
      </c>
      <c r="AI361" s="81">
        <v>10810045.192771373</v>
      </c>
      <c r="AJ361" s="81">
        <v>15766254.883393772</v>
      </c>
      <c r="AK361" s="81">
        <v>0</v>
      </c>
      <c r="AL361" s="81">
        <v>0</v>
      </c>
      <c r="AM361" s="81">
        <v>1125737.4656372662</v>
      </c>
      <c r="AN361" s="81">
        <v>0</v>
      </c>
      <c r="AO361" s="81">
        <v>0</v>
      </c>
      <c r="AP361" s="82"/>
      <c r="AQ361" s="81">
        <v>194</v>
      </c>
      <c r="AR361" s="81">
        <v>45</v>
      </c>
      <c r="AS361" s="81">
        <v>0</v>
      </c>
      <c r="AT361" s="81">
        <v>0</v>
      </c>
      <c r="AU361" s="81">
        <v>0</v>
      </c>
      <c r="AV361" s="81">
        <v>0</v>
      </c>
      <c r="AW361" s="81" t="s">
        <v>564</v>
      </c>
      <c r="AX361" s="82"/>
      <c r="AY361" s="81">
        <v>859.18100000000004</v>
      </c>
      <c r="AZ361" s="81">
        <v>9043.2999999999993</v>
      </c>
      <c r="BA361" s="81">
        <v>0</v>
      </c>
      <c r="BB361" s="81">
        <v>0</v>
      </c>
      <c r="BC361" s="81">
        <v>0</v>
      </c>
      <c r="BD361" s="81">
        <v>0</v>
      </c>
      <c r="BE361" s="81" t="s">
        <v>564</v>
      </c>
      <c r="BF361" s="82"/>
      <c r="BG361" s="81">
        <v>0</v>
      </c>
      <c r="BH361" s="81">
        <v>0</v>
      </c>
      <c r="BI361" s="81">
        <v>5.7039999999999997</v>
      </c>
      <c r="BJ361" s="81">
        <v>0</v>
      </c>
      <c r="BK361" s="81">
        <v>0</v>
      </c>
      <c r="BL361" s="81">
        <v>0</v>
      </c>
      <c r="BM361" s="82"/>
      <c r="BN361" s="81">
        <v>0</v>
      </c>
      <c r="BO361" s="81">
        <v>0</v>
      </c>
      <c r="BP361" s="81">
        <v>1</v>
      </c>
      <c r="BQ361" s="81">
        <v>0</v>
      </c>
      <c r="BR361" s="81">
        <v>0</v>
      </c>
      <c r="BS361" s="81">
        <v>0</v>
      </c>
      <c r="BT361"/>
      <c r="BU361" s="80">
        <v>5.7039999999999997</v>
      </c>
      <c r="BV361" s="80">
        <v>0</v>
      </c>
      <c r="BW361" s="80">
        <v>0</v>
      </c>
      <c r="BX361" s="80">
        <v>0</v>
      </c>
      <c r="BY361" s="80">
        <v>0</v>
      </c>
      <c r="BZ361" s="80">
        <v>0</v>
      </c>
      <c r="CA361" s="80">
        <v>0</v>
      </c>
      <c r="CB361" s="80">
        <v>0</v>
      </c>
      <c r="CC361" s="80">
        <v>0</v>
      </c>
    </row>
    <row r="362" spans="1:81">
      <c r="A362" s="80" t="s">
        <v>2227</v>
      </c>
      <c r="B362" s="80">
        <v>284</v>
      </c>
      <c r="C362" s="80">
        <v>12</v>
      </c>
      <c r="D362" s="80">
        <v>17</v>
      </c>
      <c r="E362" s="80">
        <v>2015</v>
      </c>
      <c r="F362" s="80" t="s">
        <v>91</v>
      </c>
      <c r="G362" s="80" t="s">
        <v>2215</v>
      </c>
      <c r="H362" s="80" t="s">
        <v>2216</v>
      </c>
      <c r="I362" s="177"/>
      <c r="J362" s="81">
        <v>78.242416235159439</v>
      </c>
      <c r="K362" s="81">
        <v>0.54857805706369178</v>
      </c>
      <c r="L362" s="81">
        <v>1.5257109545916687</v>
      </c>
      <c r="M362" s="81">
        <v>8.3860767229499587</v>
      </c>
      <c r="N362" s="81">
        <v>10.352504194156417</v>
      </c>
      <c r="O362" s="81">
        <v>9.1739582406371785</v>
      </c>
      <c r="P362" s="81">
        <v>8.1409793242559907</v>
      </c>
      <c r="Q362" s="81">
        <v>0.59273984893515497</v>
      </c>
      <c r="R362" s="81">
        <v>0</v>
      </c>
      <c r="S362" s="81">
        <v>0</v>
      </c>
      <c r="T362" s="82"/>
      <c r="U362" s="81">
        <v>3465891</v>
      </c>
      <c r="V362" s="81">
        <v>239</v>
      </c>
      <c r="W362" s="81">
        <v>35</v>
      </c>
      <c r="X362" s="81">
        <v>1705</v>
      </c>
      <c r="Y362" s="81">
        <v>3965</v>
      </c>
      <c r="Z362" s="81">
        <v>5330</v>
      </c>
      <c r="AA362" s="81">
        <v>1620</v>
      </c>
      <c r="AB362" s="81">
        <v>8158</v>
      </c>
      <c r="AC362" s="81">
        <v>0</v>
      </c>
      <c r="AD362" s="81">
        <v>0</v>
      </c>
      <c r="AE362" s="82"/>
      <c r="AF362" s="81">
        <v>39768687.565687798</v>
      </c>
      <c r="AG362" s="81">
        <v>439954.57753208553</v>
      </c>
      <c r="AH362" s="81">
        <v>286568.32651834883</v>
      </c>
      <c r="AI362" s="81">
        <v>10539486.816283675</v>
      </c>
      <c r="AJ362" s="81">
        <v>15450446.2702788</v>
      </c>
      <c r="AK362" s="81">
        <v>0</v>
      </c>
      <c r="AL362" s="81">
        <v>0</v>
      </c>
      <c r="AM362" s="81">
        <v>1118019.6784770959</v>
      </c>
      <c r="AN362" s="81">
        <v>0</v>
      </c>
      <c r="AO362" s="81">
        <v>0</v>
      </c>
      <c r="AP362" s="82"/>
      <c r="AQ362" s="81">
        <v>201</v>
      </c>
      <c r="AR362" s="81">
        <v>49</v>
      </c>
      <c r="AS362" s="81">
        <v>0</v>
      </c>
      <c r="AT362" s="81">
        <v>0</v>
      </c>
      <c r="AU362" s="81">
        <v>0</v>
      </c>
      <c r="AV362" s="81">
        <v>0</v>
      </c>
      <c r="AW362" s="81" t="s">
        <v>564</v>
      </c>
      <c r="AX362" s="82"/>
      <c r="AY362" s="81">
        <v>896.58100000000002</v>
      </c>
      <c r="AZ362" s="81">
        <v>12384</v>
      </c>
      <c r="BA362" s="81">
        <v>0</v>
      </c>
      <c r="BB362" s="81">
        <v>0</v>
      </c>
      <c r="BC362" s="81">
        <v>0</v>
      </c>
      <c r="BD362" s="81">
        <v>0</v>
      </c>
      <c r="BE362" s="81" t="s">
        <v>564</v>
      </c>
      <c r="BF362" s="82"/>
      <c r="BG362" s="81">
        <v>0</v>
      </c>
      <c r="BH362" s="81">
        <v>0</v>
      </c>
      <c r="BI362" s="81">
        <v>5.9009999999999998</v>
      </c>
      <c r="BJ362" s="81">
        <v>0</v>
      </c>
      <c r="BK362" s="81">
        <v>0</v>
      </c>
      <c r="BL362" s="81">
        <v>0</v>
      </c>
      <c r="BM362" s="82"/>
      <c r="BN362" s="81">
        <v>0</v>
      </c>
      <c r="BO362" s="81">
        <v>0</v>
      </c>
      <c r="BP362" s="81">
        <v>1</v>
      </c>
      <c r="BQ362" s="81">
        <v>0</v>
      </c>
      <c r="BR362" s="81">
        <v>0</v>
      </c>
      <c r="BS362" s="81">
        <v>0</v>
      </c>
      <c r="BT362"/>
      <c r="BU362" s="80">
        <v>5.9009999999999998</v>
      </c>
      <c r="BV362" s="80">
        <v>0</v>
      </c>
      <c r="BW362" s="80">
        <v>0</v>
      </c>
      <c r="BX362" s="80">
        <v>0</v>
      </c>
      <c r="BY362" s="80">
        <v>0</v>
      </c>
      <c r="BZ362" s="80">
        <v>0</v>
      </c>
      <c r="CA362" s="80">
        <v>0</v>
      </c>
      <c r="CB362" s="80">
        <v>0</v>
      </c>
      <c r="CC362" s="80">
        <v>0</v>
      </c>
    </row>
    <row r="363" spans="1:81">
      <c r="A363" s="80" t="s">
        <v>2228</v>
      </c>
      <c r="B363" s="80">
        <v>285</v>
      </c>
      <c r="C363" s="80">
        <v>13</v>
      </c>
      <c r="D363" s="80">
        <v>17</v>
      </c>
      <c r="E363" s="80">
        <v>2016</v>
      </c>
      <c r="F363" s="80" t="s">
        <v>92</v>
      </c>
      <c r="G363" s="80" t="s">
        <v>2215</v>
      </c>
      <c r="H363" s="80" t="s">
        <v>2216</v>
      </c>
      <c r="I363" s="177"/>
      <c r="J363" s="81">
        <v>74.11688493642724</v>
      </c>
      <c r="K363" s="81">
        <v>0.53361206624782842</v>
      </c>
      <c r="L363" s="81">
        <v>1.4403394454290748</v>
      </c>
      <c r="M363" s="81">
        <v>6.8197707037291968</v>
      </c>
      <c r="N363" s="81">
        <v>10.247531541160139</v>
      </c>
      <c r="O363" s="81">
        <v>8.9894422238113254</v>
      </c>
      <c r="P363" s="81">
        <v>7.8857056989805461</v>
      </c>
      <c r="Q363" s="81">
        <v>0.56604507120036696</v>
      </c>
      <c r="R363" s="81">
        <v>0</v>
      </c>
      <c r="S363" s="81">
        <v>0</v>
      </c>
      <c r="T363" s="82"/>
      <c r="U363" s="81">
        <v>3472635</v>
      </c>
      <c r="V363" s="81">
        <v>239</v>
      </c>
      <c r="W363" s="81">
        <v>35</v>
      </c>
      <c r="X363" s="81">
        <v>1705</v>
      </c>
      <c r="Y363" s="81">
        <v>3947</v>
      </c>
      <c r="Z363" s="81">
        <v>5287</v>
      </c>
      <c r="AA363" s="81">
        <v>1623</v>
      </c>
      <c r="AB363" s="81">
        <v>8014</v>
      </c>
      <c r="AC363" s="81">
        <v>0</v>
      </c>
      <c r="AD363" s="81">
        <v>0</v>
      </c>
      <c r="AE363" s="82"/>
      <c r="AF363" s="81">
        <v>38820718.584841281</v>
      </c>
      <c r="AG363" s="81">
        <v>443317.69153792568</v>
      </c>
      <c r="AH363" s="81">
        <v>212543.80681565151</v>
      </c>
      <c r="AI363" s="81">
        <v>10958250.755051751</v>
      </c>
      <c r="AJ363" s="81">
        <v>16615191.30934732</v>
      </c>
      <c r="AK363" s="81">
        <v>0</v>
      </c>
      <c r="AL363" s="81">
        <v>0</v>
      </c>
      <c r="AM363" s="81">
        <v>1099138.3422807399</v>
      </c>
      <c r="AN363" s="81">
        <v>0</v>
      </c>
      <c r="AO363" s="81">
        <v>0</v>
      </c>
      <c r="AP363" s="82"/>
      <c r="AQ363" s="81">
        <v>211</v>
      </c>
      <c r="AR363" s="81">
        <v>68</v>
      </c>
      <c r="AS363" s="81">
        <v>0</v>
      </c>
      <c r="AT363" s="81">
        <v>0</v>
      </c>
      <c r="AU363" s="81">
        <v>0</v>
      </c>
      <c r="AV363" s="81">
        <v>0</v>
      </c>
      <c r="AW363" s="81" t="s">
        <v>564</v>
      </c>
      <c r="AX363" s="82"/>
      <c r="AY363" s="81">
        <v>952.88100000000009</v>
      </c>
      <c r="AZ363" s="81">
        <v>13217.3</v>
      </c>
      <c r="BA363" s="81">
        <v>0</v>
      </c>
      <c r="BB363" s="81">
        <v>0</v>
      </c>
      <c r="BC363" s="81">
        <v>0</v>
      </c>
      <c r="BD363" s="81">
        <v>0</v>
      </c>
      <c r="BE363" s="81" t="s">
        <v>564</v>
      </c>
      <c r="BF363" s="82"/>
      <c r="BG363" s="81">
        <v>0</v>
      </c>
      <c r="BH363" s="81">
        <v>0</v>
      </c>
      <c r="BI363" s="81">
        <v>5.2910000000000004</v>
      </c>
      <c r="BJ363" s="81">
        <v>0</v>
      </c>
      <c r="BK363" s="81">
        <v>0</v>
      </c>
      <c r="BL363" s="81">
        <v>0</v>
      </c>
      <c r="BM363" s="82"/>
      <c r="BN363" s="81">
        <v>0</v>
      </c>
      <c r="BO363" s="81">
        <v>0</v>
      </c>
      <c r="BP363" s="81">
        <v>1</v>
      </c>
      <c r="BQ363" s="81">
        <v>0</v>
      </c>
      <c r="BR363" s="81">
        <v>0</v>
      </c>
      <c r="BS363" s="81">
        <v>0</v>
      </c>
      <c r="BT363"/>
      <c r="BU363" s="80">
        <v>5.2910000000000004</v>
      </c>
      <c r="BV363" s="80">
        <v>0</v>
      </c>
      <c r="BW363" s="80">
        <v>0</v>
      </c>
      <c r="BX363" s="80">
        <v>0</v>
      </c>
      <c r="BY363" s="80">
        <v>0</v>
      </c>
      <c r="BZ363" s="80">
        <v>0</v>
      </c>
      <c r="CA363" s="80">
        <v>0</v>
      </c>
      <c r="CB363" s="80">
        <v>0</v>
      </c>
      <c r="CC363" s="80">
        <v>0</v>
      </c>
    </row>
    <row r="364" spans="1:81">
      <c r="A364" s="80" t="s">
        <v>2229</v>
      </c>
      <c r="B364" s="80">
        <v>286</v>
      </c>
      <c r="C364" s="80">
        <v>14</v>
      </c>
      <c r="D364" s="80">
        <v>17</v>
      </c>
      <c r="E364" s="80">
        <v>2017</v>
      </c>
      <c r="F364" s="80" t="s">
        <v>71</v>
      </c>
      <c r="G364" s="80" t="s">
        <v>2215</v>
      </c>
      <c r="H364" s="80" t="s">
        <v>2216</v>
      </c>
      <c r="I364" s="177"/>
      <c r="J364" s="81">
        <v>69.421837226369291</v>
      </c>
      <c r="K364" s="81">
        <v>0.54824606161673362</v>
      </c>
      <c r="L364" s="81">
        <v>1.4287077572283253</v>
      </c>
      <c r="M364" s="81">
        <v>6.3496491300828275</v>
      </c>
      <c r="N364" s="81">
        <v>9.4267848081755865</v>
      </c>
      <c r="O364" s="81">
        <v>8.7959246304830234</v>
      </c>
      <c r="P364" s="81">
        <v>7.9274834989075593</v>
      </c>
      <c r="Q364" s="81">
        <v>0.53595527011718369</v>
      </c>
      <c r="R364" s="81">
        <v>0</v>
      </c>
      <c r="S364" s="81">
        <v>0</v>
      </c>
      <c r="T364" s="82"/>
      <c r="U364" s="81">
        <v>3498257</v>
      </c>
      <c r="V364" s="81">
        <v>239</v>
      </c>
      <c r="W364" s="81">
        <v>35</v>
      </c>
      <c r="X364" s="81">
        <v>1705</v>
      </c>
      <c r="Y364" s="81">
        <v>3923</v>
      </c>
      <c r="Z364" s="81">
        <v>5259</v>
      </c>
      <c r="AA364" s="81">
        <v>1642</v>
      </c>
      <c r="AB364" s="81">
        <v>7847</v>
      </c>
      <c r="AC364" s="81">
        <v>0</v>
      </c>
      <c r="AD364" s="81">
        <v>0</v>
      </c>
      <c r="AE364" s="82"/>
      <c r="AF364" s="81">
        <v>37242355.921090446</v>
      </c>
      <c r="AG364" s="81">
        <v>448789.34129309183</v>
      </c>
      <c r="AH364" s="81">
        <v>285215.11257940187</v>
      </c>
      <c r="AI364" s="81">
        <v>10411934.73169389</v>
      </c>
      <c r="AJ364" s="81">
        <v>16441605.391150961</v>
      </c>
      <c r="AK364" s="81">
        <v>0</v>
      </c>
      <c r="AL364" s="81">
        <v>0</v>
      </c>
      <c r="AM364" s="81">
        <v>1077917.924430592</v>
      </c>
      <c r="AN364" s="81">
        <v>0</v>
      </c>
      <c r="AO364" s="81">
        <v>0</v>
      </c>
      <c r="AP364" s="82"/>
      <c r="AQ364" s="81">
        <v>214</v>
      </c>
      <c r="AR364" s="81">
        <v>70</v>
      </c>
      <c r="AS364" s="81">
        <v>0</v>
      </c>
      <c r="AT364" s="81">
        <v>0</v>
      </c>
      <c r="AU364" s="81">
        <v>0</v>
      </c>
      <c r="AV364" s="81">
        <v>0</v>
      </c>
      <c r="AW364" s="81" t="s">
        <v>564</v>
      </c>
      <c r="AX364" s="82"/>
      <c r="AY364" s="81">
        <v>974.68100000000004</v>
      </c>
      <c r="AZ364" s="81">
        <v>13271.7</v>
      </c>
      <c r="BA364" s="81">
        <v>0</v>
      </c>
      <c r="BB364" s="81">
        <v>0</v>
      </c>
      <c r="BC364" s="81">
        <v>0</v>
      </c>
      <c r="BD364" s="81">
        <v>0</v>
      </c>
      <c r="BE364" s="81" t="s">
        <v>564</v>
      </c>
      <c r="BF364" s="82"/>
      <c r="BG364" s="81">
        <v>0</v>
      </c>
      <c r="BH364" s="81">
        <v>0</v>
      </c>
      <c r="BI364" s="81">
        <v>5.3440000000000003</v>
      </c>
      <c r="BJ364" s="81">
        <v>0</v>
      </c>
      <c r="BK364" s="81">
        <v>0</v>
      </c>
      <c r="BL364" s="81">
        <v>0</v>
      </c>
      <c r="BM364" s="82"/>
      <c r="BN364" s="81">
        <v>0</v>
      </c>
      <c r="BO364" s="81">
        <v>0</v>
      </c>
      <c r="BP364" s="81">
        <v>1</v>
      </c>
      <c r="BQ364" s="81">
        <v>0</v>
      </c>
      <c r="BR364" s="81">
        <v>0</v>
      </c>
      <c r="BS364" s="81">
        <v>0</v>
      </c>
      <c r="BT364"/>
      <c r="BU364" s="80">
        <v>5.3440000000000003</v>
      </c>
      <c r="BV364" s="80">
        <v>0</v>
      </c>
      <c r="BW364" s="80">
        <v>0</v>
      </c>
      <c r="BX364" s="80">
        <v>0</v>
      </c>
      <c r="BY364" s="80">
        <v>0</v>
      </c>
      <c r="BZ364" s="80">
        <v>0</v>
      </c>
      <c r="CA364" s="80">
        <v>0</v>
      </c>
      <c r="CB364" s="80">
        <v>0</v>
      </c>
      <c r="CC364" s="80">
        <v>0</v>
      </c>
    </row>
    <row r="365" spans="1:81">
      <c r="A365" s="80" t="s">
        <v>2230</v>
      </c>
      <c r="B365" s="80">
        <v>287</v>
      </c>
      <c r="C365" s="80">
        <v>15</v>
      </c>
      <c r="D365" s="80">
        <v>17</v>
      </c>
      <c r="E365" s="80">
        <v>2018</v>
      </c>
      <c r="F365" s="80" t="s">
        <v>93</v>
      </c>
      <c r="G365" s="80" t="s">
        <v>2215</v>
      </c>
      <c r="H365" s="80" t="s">
        <v>2216</v>
      </c>
      <c r="I365" s="177"/>
      <c r="J365" s="81">
        <v>74.587597525092249</v>
      </c>
      <c r="K365" s="81">
        <v>0.46266455855015926</v>
      </c>
      <c r="L365" s="81">
        <v>1.2902841165963188</v>
      </c>
      <c r="M365" s="81">
        <v>5.7933533407744839</v>
      </c>
      <c r="N365" s="81">
        <v>6.5114170005948386</v>
      </c>
      <c r="O365" s="81">
        <v>8.5322009942338841</v>
      </c>
      <c r="P365" s="81">
        <v>7.8868105278637639</v>
      </c>
      <c r="Q365" s="81">
        <v>0.49125500501491848</v>
      </c>
      <c r="R365" s="81">
        <v>0</v>
      </c>
      <c r="S365" s="81">
        <v>0</v>
      </c>
      <c r="T365" s="82"/>
      <c r="U365" s="81">
        <v>4147793</v>
      </c>
      <c r="V365" s="81">
        <v>239</v>
      </c>
      <c r="W365" s="81">
        <v>35</v>
      </c>
      <c r="X365" s="81">
        <v>1705</v>
      </c>
      <c r="Y365" s="81">
        <v>3920</v>
      </c>
      <c r="Z365" s="81">
        <v>5199</v>
      </c>
      <c r="AA365" s="81">
        <v>1650</v>
      </c>
      <c r="AB365" s="81">
        <v>7751</v>
      </c>
      <c r="AC365" s="81">
        <v>0</v>
      </c>
      <c r="AD365" s="81">
        <v>0</v>
      </c>
      <c r="AE365" s="82"/>
      <c r="AF365" s="81">
        <v>40521187.366179973</v>
      </c>
      <c r="AG365" s="81">
        <v>405983.91122001852</v>
      </c>
      <c r="AH365" s="81">
        <v>270880.3199391418</v>
      </c>
      <c r="AI365" s="81">
        <v>10000353.06760161</v>
      </c>
      <c r="AJ365" s="81">
        <v>13869775.15864734</v>
      </c>
      <c r="AK365" s="81">
        <v>0</v>
      </c>
      <c r="AL365" s="81">
        <v>0</v>
      </c>
      <c r="AM365" s="81">
        <v>1066933.759125991</v>
      </c>
      <c r="AN365" s="81">
        <v>0</v>
      </c>
      <c r="AO365" s="81">
        <v>0</v>
      </c>
      <c r="AP365" s="82"/>
      <c r="AQ365" s="81">
        <v>222</v>
      </c>
      <c r="AR365" s="81">
        <v>83</v>
      </c>
      <c r="AS365" s="81">
        <v>0</v>
      </c>
      <c r="AT365" s="81">
        <v>0</v>
      </c>
      <c r="AU365" s="81">
        <v>0</v>
      </c>
      <c r="AV365" s="81">
        <v>0</v>
      </c>
      <c r="AW365" s="81" t="s">
        <v>564</v>
      </c>
      <c r="AX365" s="82"/>
      <c r="AY365" s="81">
        <v>1015.211</v>
      </c>
      <c r="AZ365" s="81">
        <v>13775</v>
      </c>
      <c r="BA365" s="81">
        <v>0</v>
      </c>
      <c r="BB365" s="81">
        <v>0</v>
      </c>
      <c r="BC365" s="81">
        <v>0</v>
      </c>
      <c r="BD365" s="81">
        <v>0</v>
      </c>
      <c r="BE365" s="81" t="s">
        <v>564</v>
      </c>
      <c r="BF365" s="82"/>
      <c r="BG365" s="81">
        <v>0</v>
      </c>
      <c r="BH365" s="81">
        <v>0</v>
      </c>
      <c r="BI365" s="81">
        <v>4.9619999999999997</v>
      </c>
      <c r="BJ365" s="81">
        <v>0</v>
      </c>
      <c r="BK365" s="81">
        <v>0</v>
      </c>
      <c r="BL365" s="81">
        <v>0</v>
      </c>
      <c r="BM365" s="82"/>
      <c r="BN365" s="81">
        <v>0</v>
      </c>
      <c r="BO365" s="81">
        <v>0</v>
      </c>
      <c r="BP365" s="81">
        <v>1</v>
      </c>
      <c r="BQ365" s="81">
        <v>0</v>
      </c>
      <c r="BR365" s="81">
        <v>0</v>
      </c>
      <c r="BS365" s="81">
        <v>0</v>
      </c>
      <c r="BT365"/>
      <c r="BU365" s="80">
        <v>4.9619999999999997</v>
      </c>
      <c r="BV365" s="80">
        <v>0</v>
      </c>
      <c r="BW365" s="80">
        <v>0</v>
      </c>
      <c r="BX365" s="80">
        <v>0</v>
      </c>
      <c r="BY365" s="80">
        <v>0</v>
      </c>
      <c r="BZ365" s="80">
        <v>0</v>
      </c>
      <c r="CA365" s="80">
        <v>0</v>
      </c>
      <c r="CB365" s="80">
        <v>0</v>
      </c>
      <c r="CC365" s="80">
        <v>0</v>
      </c>
    </row>
    <row r="366" spans="1:81">
      <c r="A366" s="80" t="s">
        <v>2231</v>
      </c>
      <c r="B366" s="80">
        <v>288</v>
      </c>
      <c r="C366" s="80">
        <v>16</v>
      </c>
      <c r="D366" s="80">
        <v>17</v>
      </c>
      <c r="E366" s="80">
        <v>2019</v>
      </c>
      <c r="F366" s="80" t="s">
        <v>73</v>
      </c>
      <c r="G366" s="80" t="s">
        <v>2215</v>
      </c>
      <c r="H366" s="80" t="s">
        <v>2216</v>
      </c>
      <c r="I366" s="177"/>
      <c r="J366" s="81">
        <v>85.674721730924745</v>
      </c>
      <c r="K366" s="81">
        <v>0.43961482670797275</v>
      </c>
      <c r="L366" s="81">
        <v>1.3121189987411994</v>
      </c>
      <c r="M366" s="81">
        <v>6.0839133679809008</v>
      </c>
      <c r="N366" s="81">
        <v>6.2831021962720541</v>
      </c>
      <c r="O366" s="81">
        <v>8.1828103770636531</v>
      </c>
      <c r="P366" s="81">
        <v>7.816253977829021</v>
      </c>
      <c r="Q366" s="81">
        <v>0.46608649027173932</v>
      </c>
      <c r="R366" s="81">
        <v>0</v>
      </c>
      <c r="S366" s="81">
        <v>0</v>
      </c>
      <c r="T366" s="82"/>
      <c r="U366" s="81">
        <v>4754369</v>
      </c>
      <c r="V366" s="81">
        <v>239</v>
      </c>
      <c r="W366" s="81">
        <v>35</v>
      </c>
      <c r="X366" s="81">
        <v>1705</v>
      </c>
      <c r="Y366" s="81">
        <v>3854</v>
      </c>
      <c r="Z366" s="81">
        <v>5123</v>
      </c>
      <c r="AA366" s="81">
        <v>1623</v>
      </c>
      <c r="AB366" s="81">
        <v>7553</v>
      </c>
      <c r="AC366" s="81">
        <v>0</v>
      </c>
      <c r="AD366" s="81">
        <v>0</v>
      </c>
      <c r="AE366" s="82"/>
      <c r="AF366" s="81">
        <v>47541648.888898209</v>
      </c>
      <c r="AG366" s="81">
        <v>393447.21032851777</v>
      </c>
      <c r="AH366" s="81">
        <v>287862.462992171</v>
      </c>
      <c r="AI366" s="81">
        <v>10224542.58115528</v>
      </c>
      <c r="AJ366" s="81">
        <v>12494232.232069869</v>
      </c>
      <c r="AK366" s="81">
        <v>0</v>
      </c>
      <c r="AL366" s="81">
        <v>0</v>
      </c>
      <c r="AM366" s="81">
        <v>1028661.7410464421</v>
      </c>
      <c r="AN366" s="81">
        <v>0</v>
      </c>
      <c r="AO366" s="81">
        <v>0</v>
      </c>
      <c r="AP366" s="82"/>
      <c r="AQ366" s="81">
        <v>229</v>
      </c>
      <c r="AR366" s="81">
        <v>86</v>
      </c>
      <c r="AS366" s="81">
        <v>0</v>
      </c>
      <c r="AT366" s="81">
        <v>0</v>
      </c>
      <c r="AU366" s="81">
        <v>0</v>
      </c>
      <c r="AV366" s="81">
        <v>0</v>
      </c>
      <c r="AW366" s="81" t="s">
        <v>564</v>
      </c>
      <c r="AX366" s="82"/>
      <c r="AY366" s="81">
        <v>1066.511</v>
      </c>
      <c r="AZ366" s="81">
        <v>14768.3</v>
      </c>
      <c r="BA366" s="81">
        <v>0</v>
      </c>
      <c r="BB366" s="81">
        <v>0</v>
      </c>
      <c r="BC366" s="81">
        <v>0</v>
      </c>
      <c r="BD366" s="81">
        <v>0</v>
      </c>
      <c r="BE366" s="81" t="s">
        <v>564</v>
      </c>
      <c r="BF366" s="82"/>
      <c r="BG366" s="81">
        <v>0</v>
      </c>
      <c r="BH366" s="81">
        <v>0</v>
      </c>
      <c r="BI366" s="81">
        <v>3.677</v>
      </c>
      <c r="BJ366" s="81">
        <v>0</v>
      </c>
      <c r="BK366" s="81">
        <v>0</v>
      </c>
      <c r="BL366" s="81">
        <v>0</v>
      </c>
      <c r="BM366" s="82"/>
      <c r="BN366" s="81">
        <v>0</v>
      </c>
      <c r="BO366" s="81">
        <v>0</v>
      </c>
      <c r="BP366" s="81">
        <v>1</v>
      </c>
      <c r="BQ366" s="81">
        <v>0</v>
      </c>
      <c r="BR366" s="81">
        <v>0</v>
      </c>
      <c r="BS366" s="81">
        <v>0</v>
      </c>
      <c r="BT366"/>
      <c r="BU366" s="80">
        <v>3.677</v>
      </c>
      <c r="BV366" s="80">
        <v>0</v>
      </c>
      <c r="BW366" s="80">
        <v>0</v>
      </c>
      <c r="BX366" s="80">
        <v>0</v>
      </c>
      <c r="BY366" s="80">
        <v>0</v>
      </c>
      <c r="BZ366" s="80">
        <v>0</v>
      </c>
      <c r="CA366" s="80">
        <v>0</v>
      </c>
      <c r="CB366" s="80">
        <v>0</v>
      </c>
      <c r="CC366" s="80">
        <v>0</v>
      </c>
    </row>
    <row r="367" spans="1:81">
      <c r="A367" s="80" t="s">
        <v>2232</v>
      </c>
      <c r="B367" s="80">
        <v>289</v>
      </c>
      <c r="C367" s="80">
        <v>17</v>
      </c>
      <c r="D367" s="80">
        <v>17</v>
      </c>
      <c r="E367" s="80">
        <v>2020</v>
      </c>
      <c r="F367" s="80" t="s">
        <v>218</v>
      </c>
      <c r="G367" s="80" t="s">
        <v>2215</v>
      </c>
      <c r="H367" s="80" t="s">
        <v>2216</v>
      </c>
      <c r="I367" s="177"/>
      <c r="J367" s="81">
        <v>54.618492475869552</v>
      </c>
      <c r="K367" s="81">
        <v>0.52297491202851143</v>
      </c>
      <c r="L367" s="81">
        <v>1.3324827857303994</v>
      </c>
      <c r="M367" s="81">
        <v>6.5196936798953367</v>
      </c>
      <c r="N367" s="81">
        <v>7.2502714072918444</v>
      </c>
      <c r="O367" s="81">
        <v>7.0937303408218026</v>
      </c>
      <c r="P367" s="81">
        <v>7.4245815956564201</v>
      </c>
      <c r="Q367" s="81">
        <v>0.4372708765231007</v>
      </c>
      <c r="R367" s="81">
        <v>0</v>
      </c>
      <c r="S367" s="81">
        <v>0</v>
      </c>
      <c r="T367" s="82"/>
      <c r="U367" s="81">
        <v>3083298</v>
      </c>
      <c r="V367" s="81">
        <v>281</v>
      </c>
      <c r="W367" s="81">
        <v>47</v>
      </c>
      <c r="X367" s="81">
        <v>1924</v>
      </c>
      <c r="Y367" s="81">
        <v>3834</v>
      </c>
      <c r="Z367" s="81">
        <v>5069</v>
      </c>
      <c r="AA367" s="81">
        <v>1675</v>
      </c>
      <c r="AB367" s="81">
        <v>7416</v>
      </c>
      <c r="AC367" s="81">
        <v>0</v>
      </c>
      <c r="AD367" s="81">
        <v>0</v>
      </c>
      <c r="AE367" s="82"/>
      <c r="AF367" s="81">
        <v>31351400.498661589</v>
      </c>
      <c r="AG367" s="81">
        <v>422301.03669236257</v>
      </c>
      <c r="AH367" s="81">
        <v>303209.7339508264</v>
      </c>
      <c r="AI367" s="81">
        <v>10857421.168566817</v>
      </c>
      <c r="AJ367" s="81">
        <v>14025502.66910236</v>
      </c>
      <c r="AK367" s="81"/>
      <c r="AL367" s="81"/>
      <c r="AM367" s="81">
        <v>967870.39347848459</v>
      </c>
      <c r="AN367" s="81"/>
      <c r="AO367" s="81"/>
      <c r="AP367" s="82"/>
      <c r="AQ367" s="81">
        <v>235</v>
      </c>
      <c r="AR367" s="81">
        <v>89</v>
      </c>
      <c r="AS367" s="81">
        <v>0</v>
      </c>
      <c r="AT367" s="81">
        <v>0</v>
      </c>
      <c r="AU367" s="81">
        <v>0</v>
      </c>
      <c r="AV367" s="81">
        <v>0</v>
      </c>
      <c r="AW367" s="81">
        <v>0</v>
      </c>
      <c r="AX367" s="82"/>
      <c r="AY367" s="81">
        <v>1103.8900000000001</v>
      </c>
      <c r="AZ367" s="81">
        <v>16999.8</v>
      </c>
      <c r="BA367" s="81">
        <v>0</v>
      </c>
      <c r="BB367" s="81">
        <v>0</v>
      </c>
      <c r="BC367" s="81">
        <v>0</v>
      </c>
      <c r="BD367" s="81">
        <v>0</v>
      </c>
      <c r="BE367" s="81">
        <v>0</v>
      </c>
      <c r="BF367" s="82"/>
      <c r="BG367" s="81">
        <v>0</v>
      </c>
      <c r="BH367" s="81">
        <v>0</v>
      </c>
      <c r="BI367" s="81">
        <v>3.4860000000000002</v>
      </c>
      <c r="BJ367" s="81">
        <v>0</v>
      </c>
      <c r="BK367" s="81">
        <v>0</v>
      </c>
      <c r="BL367" s="81">
        <v>0</v>
      </c>
      <c r="BM367" s="82"/>
      <c r="BN367" s="81">
        <v>0</v>
      </c>
      <c r="BO367" s="81">
        <v>0</v>
      </c>
      <c r="BP367" s="81">
        <v>1</v>
      </c>
      <c r="BQ367" s="81">
        <v>0</v>
      </c>
      <c r="BR367" s="81">
        <v>0</v>
      </c>
      <c r="BS367" s="81">
        <v>0</v>
      </c>
      <c r="BT367"/>
      <c r="BU367" s="80">
        <v>3.4860000000000002</v>
      </c>
      <c r="BV367" s="80">
        <v>0</v>
      </c>
      <c r="BW367" s="80">
        <v>0</v>
      </c>
      <c r="BX367" s="80">
        <v>0</v>
      </c>
      <c r="BY367" s="80">
        <v>0</v>
      </c>
      <c r="BZ367" s="80">
        <v>0</v>
      </c>
      <c r="CA367" s="80">
        <v>0</v>
      </c>
      <c r="CB367" s="80">
        <v>0</v>
      </c>
      <c r="CC367" s="80">
        <v>0</v>
      </c>
    </row>
    <row r="368" spans="1:81">
      <c r="A368" s="80" t="s">
        <v>2233</v>
      </c>
      <c r="B368" s="80">
        <v>289</v>
      </c>
      <c r="C368" s="80">
        <v>18</v>
      </c>
      <c r="D368" s="80">
        <v>17</v>
      </c>
      <c r="E368" s="80">
        <v>2021</v>
      </c>
      <c r="F368" s="80" t="s">
        <v>75</v>
      </c>
      <c r="G368" s="174" t="s">
        <v>2215</v>
      </c>
      <c r="H368" s="80" t="s">
        <v>2216</v>
      </c>
      <c r="I368" s="177"/>
      <c r="J368" s="81">
        <v>47.502488487132297</v>
      </c>
      <c r="K368" s="81">
        <v>0.56525657254198369</v>
      </c>
      <c r="L368" s="81">
        <v>1.2107751534869433</v>
      </c>
      <c r="M368" s="81">
        <v>5.9679118261055129</v>
      </c>
      <c r="N368" s="81">
        <v>6.5474238945612591</v>
      </c>
      <c r="O368" s="81">
        <v>6.8008809671235175</v>
      </c>
      <c r="P368" s="81">
        <v>7.5360939897322607</v>
      </c>
      <c r="Q368" s="81">
        <v>0.43446292673941461</v>
      </c>
      <c r="R368" s="81">
        <v>0</v>
      </c>
      <c r="S368" s="81">
        <v>0</v>
      </c>
      <c r="T368" s="82"/>
      <c r="U368" s="81">
        <v>2923515</v>
      </c>
      <c r="V368" s="81">
        <v>281</v>
      </c>
      <c r="W368" s="81">
        <v>47</v>
      </c>
      <c r="X368" s="81">
        <v>1924</v>
      </c>
      <c r="Y368" s="81">
        <v>3831</v>
      </c>
      <c r="Z368" s="81">
        <v>5004</v>
      </c>
      <c r="AA368" s="81">
        <v>1658</v>
      </c>
      <c r="AB368" s="81">
        <v>7281</v>
      </c>
      <c r="AC368" s="81">
        <v>0</v>
      </c>
      <c r="AD368" s="81">
        <v>0</v>
      </c>
      <c r="AE368" s="82"/>
      <c r="AF368" s="81">
        <v>28353768.143098343</v>
      </c>
      <c r="AG368" s="81">
        <v>470879.67518745904</v>
      </c>
      <c r="AH368" s="81">
        <v>271374.04493571928</v>
      </c>
      <c r="AI368" s="81">
        <v>11478236.426817872</v>
      </c>
      <c r="AJ368" s="81">
        <v>14611515.868647482</v>
      </c>
      <c r="AK368" s="81">
        <v>0</v>
      </c>
      <c r="AL368" s="81">
        <v>0</v>
      </c>
      <c r="AM368" s="81">
        <v>955732.36712861306</v>
      </c>
      <c r="AN368" s="81">
        <v>0</v>
      </c>
      <c r="AO368" s="81">
        <v>0</v>
      </c>
      <c r="AP368" s="82"/>
      <c r="AQ368" s="81">
        <v>243</v>
      </c>
      <c r="AR368" s="81">
        <v>89</v>
      </c>
      <c r="AS368" s="81">
        <v>0</v>
      </c>
      <c r="AT368" s="81">
        <v>0</v>
      </c>
      <c r="AU368" s="81">
        <v>0</v>
      </c>
      <c r="AV368" s="81">
        <v>0</v>
      </c>
      <c r="AW368" s="81"/>
      <c r="AX368" s="82"/>
      <c r="AY368" s="81">
        <v>1153.8399999999999</v>
      </c>
      <c r="AZ368" s="81">
        <v>16999.8</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2234</v>
      </c>
      <c r="B369" s="80">
        <v>289</v>
      </c>
      <c r="C369" s="80">
        <v>19</v>
      </c>
      <c r="D369" s="80">
        <v>17</v>
      </c>
      <c r="E369" s="80">
        <v>2022</v>
      </c>
      <c r="F369" s="80" t="s">
        <v>568</v>
      </c>
      <c r="G369" s="174" t="s">
        <v>2215</v>
      </c>
      <c r="H369" s="80" t="s">
        <v>2216</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253</v>
      </c>
      <c r="AR369" s="81">
        <v>90</v>
      </c>
      <c r="AS369" s="81">
        <v>0</v>
      </c>
      <c r="AT369" s="81">
        <v>0</v>
      </c>
      <c r="AU369" s="81">
        <v>0</v>
      </c>
      <c r="AV369" s="81">
        <v>0</v>
      </c>
      <c r="AW369" s="81"/>
      <c r="AX369" s="82"/>
      <c r="AY369" s="81">
        <v>1228.3599999999999</v>
      </c>
      <c r="AZ369" s="81">
        <v>17009.799999999996</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2235</v>
      </c>
      <c r="B370" s="80">
        <v>460</v>
      </c>
      <c r="C370" s="80">
        <v>1</v>
      </c>
      <c r="D370" s="80">
        <v>28</v>
      </c>
      <c r="E370" s="80">
        <v>1990</v>
      </c>
      <c r="F370" s="80" t="s">
        <v>562</v>
      </c>
      <c r="G370" s="80" t="s">
        <v>2236</v>
      </c>
      <c r="H370" s="80" t="s">
        <v>2237</v>
      </c>
      <c r="I370" s="177"/>
      <c r="J370" s="81">
        <v>8.4913968575368877</v>
      </c>
      <c r="K370" s="81">
        <v>1.6777446241186005</v>
      </c>
      <c r="L370" s="81">
        <v>1.6543768318533358</v>
      </c>
      <c r="M370" s="81">
        <v>5.9456754786364856</v>
      </c>
      <c r="N370" s="81">
        <v>5.4814873242970963</v>
      </c>
      <c r="O370" s="81">
        <v>5.9589844813355946</v>
      </c>
      <c r="P370" s="81">
        <v>6.017023272889527</v>
      </c>
      <c r="Q370" s="81">
        <v>0.48895695131185335</v>
      </c>
      <c r="R370" s="81">
        <v>0</v>
      </c>
      <c r="S370" s="81">
        <v>0.5218976666662466</v>
      </c>
      <c r="T370" s="82"/>
      <c r="U370" s="81">
        <v>205391</v>
      </c>
      <c r="V370" s="81">
        <v>570</v>
      </c>
      <c r="W370" s="81">
        <v>16</v>
      </c>
      <c r="X370" s="81">
        <v>2003</v>
      </c>
      <c r="Y370" s="81">
        <v>2467</v>
      </c>
      <c r="Z370" s="81">
        <v>2451</v>
      </c>
      <c r="AA370" s="81">
        <v>1461</v>
      </c>
      <c r="AB370" s="81">
        <v>7939</v>
      </c>
      <c r="AC370" s="81">
        <v>0</v>
      </c>
      <c r="AD370" s="81">
        <v>0.5218976666662466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2238</v>
      </c>
      <c r="B371" s="80">
        <v>461</v>
      </c>
      <c r="C371" s="80">
        <v>2</v>
      </c>
      <c r="D371" s="80">
        <v>28</v>
      </c>
      <c r="E371" s="80">
        <v>2005</v>
      </c>
      <c r="F371" s="80" t="s">
        <v>565</v>
      </c>
      <c r="G371" s="80" t="s">
        <v>2236</v>
      </c>
      <c r="H371" s="80" t="s">
        <v>2237</v>
      </c>
      <c r="I371" s="177"/>
      <c r="J371" s="81">
        <v>3.384933441448517</v>
      </c>
      <c r="K371" s="81">
        <v>0.59384082940557759</v>
      </c>
      <c r="L371" s="81">
        <v>1.8759936529907075</v>
      </c>
      <c r="M371" s="81">
        <v>7.9601423822031929</v>
      </c>
      <c r="N371" s="81">
        <v>8.7248283601400303</v>
      </c>
      <c r="O371" s="81">
        <v>8.2001646183466583</v>
      </c>
      <c r="P371" s="81">
        <v>6.6378358306051721</v>
      </c>
      <c r="Q371" s="81">
        <v>0.47809362548128392</v>
      </c>
      <c r="R371" s="81">
        <v>0</v>
      </c>
      <c r="S371" s="81">
        <v>3.446209488</v>
      </c>
      <c r="T371" s="82"/>
      <c r="U371" s="81">
        <v>85926</v>
      </c>
      <c r="V371" s="81">
        <v>251</v>
      </c>
      <c r="W371" s="81">
        <v>20</v>
      </c>
      <c r="X371" s="81">
        <v>1490</v>
      </c>
      <c r="Y371" s="81">
        <v>3323</v>
      </c>
      <c r="Z371" s="81">
        <v>3903</v>
      </c>
      <c r="AA371" s="81">
        <v>1320</v>
      </c>
      <c r="AB371" s="81">
        <v>8115</v>
      </c>
      <c r="AC371" s="81">
        <v>0</v>
      </c>
      <c r="AD371" s="81">
        <v>3.446209488</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2239</v>
      </c>
      <c r="B372" s="80">
        <v>462</v>
      </c>
      <c r="C372" s="80">
        <v>3</v>
      </c>
      <c r="D372" s="80">
        <v>28</v>
      </c>
      <c r="E372" s="80">
        <v>2006</v>
      </c>
      <c r="F372" s="80" t="s">
        <v>566</v>
      </c>
      <c r="G372" s="80" t="s">
        <v>2236</v>
      </c>
      <c r="H372" s="80" t="s">
        <v>2237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2240</v>
      </c>
      <c r="B373" s="80">
        <v>463</v>
      </c>
      <c r="C373" s="80">
        <v>4</v>
      </c>
      <c r="D373" s="80">
        <v>28</v>
      </c>
      <c r="E373" s="80">
        <v>2007</v>
      </c>
      <c r="F373" s="80" t="s">
        <v>567</v>
      </c>
      <c r="G373" s="80" t="s">
        <v>2236</v>
      </c>
      <c r="H373" s="80" t="s">
        <v>2237</v>
      </c>
      <c r="I373" s="177"/>
      <c r="J373" s="81">
        <v>2.9381910326706384</v>
      </c>
      <c r="K373" s="81">
        <v>0.48516452090965101</v>
      </c>
      <c r="L373" s="81">
        <v>1.5482911572838989</v>
      </c>
      <c r="M373" s="81">
        <v>7.8971530549294116</v>
      </c>
      <c r="N373" s="81">
        <v>10.610946177820523</v>
      </c>
      <c r="O373" s="81">
        <v>8.0437957609309798</v>
      </c>
      <c r="P373" s="81">
        <v>6.5924933208106298</v>
      </c>
      <c r="Q373" s="81">
        <v>0.4994399838785486</v>
      </c>
      <c r="R373" s="81">
        <v>0</v>
      </c>
      <c r="S373" s="81">
        <v>3.2750828496800004</v>
      </c>
      <c r="T373" s="82"/>
      <c r="U373" s="81">
        <v>83802</v>
      </c>
      <c r="V373" s="81">
        <v>200</v>
      </c>
      <c r="W373" s="81">
        <v>19</v>
      </c>
      <c r="X373" s="81">
        <v>1770</v>
      </c>
      <c r="Y373" s="81">
        <v>3387</v>
      </c>
      <c r="Z373" s="81">
        <v>3980</v>
      </c>
      <c r="AA373" s="81">
        <v>1291</v>
      </c>
      <c r="AB373" s="81">
        <v>8029</v>
      </c>
      <c r="AC373" s="81">
        <v>0</v>
      </c>
      <c r="AD373" s="81">
        <v>3.2750828496800004</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2241</v>
      </c>
      <c r="B374" s="80">
        <v>464</v>
      </c>
      <c r="C374" s="80">
        <v>5</v>
      </c>
      <c r="D374" s="80">
        <v>28</v>
      </c>
      <c r="E374" s="80">
        <v>2008</v>
      </c>
      <c r="F374" s="80" t="s">
        <v>84</v>
      </c>
      <c r="G374" s="80" t="s">
        <v>2236</v>
      </c>
      <c r="H374" s="80" t="s">
        <v>2237</v>
      </c>
      <c r="I374" s="177"/>
      <c r="J374" s="81">
        <v>4.2814661093460629</v>
      </c>
      <c r="K374" s="81">
        <v>0.381793079123597</v>
      </c>
      <c r="L374" s="81">
        <v>1.3585921254686744</v>
      </c>
      <c r="M374" s="81">
        <v>8.9149886175046138</v>
      </c>
      <c r="N374" s="81">
        <v>10.209382700968423</v>
      </c>
      <c r="O374" s="81">
        <v>7.8393840176885838</v>
      </c>
      <c r="P374" s="81">
        <v>6.574778835252296</v>
      </c>
      <c r="Q374" s="81">
        <v>0.49179417252933538</v>
      </c>
      <c r="R374" s="81">
        <v>0</v>
      </c>
      <c r="S374" s="81">
        <v>3.4425669850499996</v>
      </c>
      <c r="T374" s="82"/>
      <c r="U374" s="81">
        <v>141069</v>
      </c>
      <c r="V374" s="81">
        <v>200</v>
      </c>
      <c r="W374" s="81">
        <v>19</v>
      </c>
      <c r="X374" s="81">
        <v>1770</v>
      </c>
      <c r="Y374" s="81">
        <v>3438</v>
      </c>
      <c r="Z374" s="81">
        <v>4015</v>
      </c>
      <c r="AA374" s="81">
        <v>1289</v>
      </c>
      <c r="AB374" s="81">
        <v>8036</v>
      </c>
      <c r="AC374" s="81">
        <v>0</v>
      </c>
      <c r="AD374" s="81">
        <v>3.4425669850499996</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2242</v>
      </c>
      <c r="B375" s="80">
        <v>465</v>
      </c>
      <c r="C375" s="80">
        <v>6</v>
      </c>
      <c r="D375" s="80">
        <v>28</v>
      </c>
      <c r="E375" s="80">
        <v>2009</v>
      </c>
      <c r="F375" s="80" t="s">
        <v>85</v>
      </c>
      <c r="G375" s="80" t="s">
        <v>2236</v>
      </c>
      <c r="H375" s="80" t="s">
        <v>2237</v>
      </c>
      <c r="I375" s="177"/>
      <c r="J375" s="81">
        <v>3.3803545488165114</v>
      </c>
      <c r="K375" s="81">
        <v>0.34307375023687942</v>
      </c>
      <c r="L375" s="81">
        <v>2.5505600620877846</v>
      </c>
      <c r="M375" s="81">
        <v>8.3900962920401554</v>
      </c>
      <c r="N375" s="81">
        <v>9.6314262519408409</v>
      </c>
      <c r="O375" s="81">
        <v>7.9956571975581499</v>
      </c>
      <c r="P375" s="81">
        <v>6.260255666757506</v>
      </c>
      <c r="Q375" s="81">
        <v>0.4687759681859221</v>
      </c>
      <c r="R375" s="81">
        <v>0</v>
      </c>
      <c r="S375" s="81">
        <v>4.0353266724000001</v>
      </c>
      <c r="T375" s="82"/>
      <c r="U375" s="81">
        <v>96244</v>
      </c>
      <c r="V375" s="81">
        <v>231</v>
      </c>
      <c r="W375" s="81">
        <v>46</v>
      </c>
      <c r="X375" s="81">
        <v>1896</v>
      </c>
      <c r="Y375" s="81">
        <v>3520</v>
      </c>
      <c r="Z375" s="81">
        <v>4042</v>
      </c>
      <c r="AA375" s="81">
        <v>1260</v>
      </c>
      <c r="AB375" s="81">
        <v>8041</v>
      </c>
      <c r="AC375" s="81">
        <v>0</v>
      </c>
      <c r="AD375" s="81">
        <v>4.0353266724000001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2243</v>
      </c>
      <c r="B376" s="80">
        <v>466</v>
      </c>
      <c r="C376" s="80">
        <v>7</v>
      </c>
      <c r="D376" s="80">
        <v>28</v>
      </c>
      <c r="E376" s="80">
        <v>2010</v>
      </c>
      <c r="F376" s="80" t="s">
        <v>86</v>
      </c>
      <c r="G376" s="80" t="s">
        <v>2236</v>
      </c>
      <c r="H376" s="80" t="s">
        <v>2237</v>
      </c>
      <c r="I376" s="177"/>
      <c r="J376" s="81">
        <v>3.9154005530599569</v>
      </c>
      <c r="K376" s="81">
        <v>0.36562234933070531</v>
      </c>
      <c r="L376" s="81">
        <v>2.4147597395981206</v>
      </c>
      <c r="M376" s="81">
        <v>8.3750210721347234</v>
      </c>
      <c r="N376" s="81">
        <v>9.9645017392029374</v>
      </c>
      <c r="O376" s="81">
        <v>7.9724577909458771</v>
      </c>
      <c r="P376" s="81">
        <v>6.1912945756004323</v>
      </c>
      <c r="Q376" s="81">
        <v>0.48873795067218045</v>
      </c>
      <c r="R376" s="81">
        <v>0</v>
      </c>
      <c r="S376" s="81">
        <v>4.6991174994399998</v>
      </c>
      <c r="T376" s="82"/>
      <c r="U376" s="81">
        <v>101161</v>
      </c>
      <c r="V376" s="81">
        <v>231</v>
      </c>
      <c r="W376" s="81">
        <v>46</v>
      </c>
      <c r="X376" s="81">
        <v>1896</v>
      </c>
      <c r="Y376" s="81">
        <v>3565</v>
      </c>
      <c r="Z376" s="81">
        <v>4049</v>
      </c>
      <c r="AA376" s="81">
        <v>1215</v>
      </c>
      <c r="AB376" s="81">
        <v>8033</v>
      </c>
      <c r="AC376" s="81">
        <v>0</v>
      </c>
      <c r="AD376" s="81">
        <v>4.6991174994399998</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2244</v>
      </c>
      <c r="B377" s="80">
        <v>467</v>
      </c>
      <c r="C377" s="80">
        <v>8</v>
      </c>
      <c r="D377" s="80">
        <v>28</v>
      </c>
      <c r="E377" s="80">
        <v>2011</v>
      </c>
      <c r="F377" s="80" t="s">
        <v>87</v>
      </c>
      <c r="G377" s="80" t="s">
        <v>2236</v>
      </c>
      <c r="H377" s="80" t="s">
        <v>2237</v>
      </c>
      <c r="I377" s="177"/>
      <c r="J377" s="81">
        <v>4.1592034594024225</v>
      </c>
      <c r="K377" s="81">
        <v>0.57717010028633209</v>
      </c>
      <c r="L377" s="81">
        <v>2.3542502952229571</v>
      </c>
      <c r="M377" s="81">
        <v>9.7028781311658907</v>
      </c>
      <c r="N377" s="81">
        <v>10.579221247229805</v>
      </c>
      <c r="O377" s="81">
        <v>7.9224208129272142</v>
      </c>
      <c r="P377" s="81">
        <v>5.9678397250732278</v>
      </c>
      <c r="Q377" s="81">
        <v>0.56219848764222602</v>
      </c>
      <c r="R377" s="81">
        <v>0</v>
      </c>
      <c r="S377" s="81">
        <v>4.3098404641599997</v>
      </c>
      <c r="T377" s="82"/>
      <c r="U377" s="81">
        <v>112504</v>
      </c>
      <c r="V377" s="81">
        <v>231</v>
      </c>
      <c r="W377" s="81">
        <v>46</v>
      </c>
      <c r="X377" s="81">
        <v>1896</v>
      </c>
      <c r="Y377" s="81">
        <v>3602</v>
      </c>
      <c r="Z377" s="81">
        <v>4111</v>
      </c>
      <c r="AA377" s="81">
        <v>1206</v>
      </c>
      <c r="AB377" s="81">
        <v>8011</v>
      </c>
      <c r="AC377" s="81">
        <v>0</v>
      </c>
      <c r="AD377" s="81">
        <v>4.3098404641599997</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2245</v>
      </c>
      <c r="B378" s="80">
        <v>468</v>
      </c>
      <c r="C378" s="80">
        <v>9</v>
      </c>
      <c r="D378" s="80">
        <v>28</v>
      </c>
      <c r="E378" s="80">
        <v>2012</v>
      </c>
      <c r="F378" s="80" t="s">
        <v>88</v>
      </c>
      <c r="G378" s="80" t="s">
        <v>2236</v>
      </c>
      <c r="H378" s="80" t="s">
        <v>2237</v>
      </c>
      <c r="I378" s="177"/>
      <c r="J378" s="81">
        <v>5.2493179014442957</v>
      </c>
      <c r="K378" s="81">
        <v>0.57265322556345288</v>
      </c>
      <c r="L378" s="81">
        <v>2.3636455018076505</v>
      </c>
      <c r="M378" s="81">
        <v>10.842993567523646</v>
      </c>
      <c r="N378" s="81">
        <v>11.681737528392622</v>
      </c>
      <c r="O378" s="81">
        <v>7.9346442982742644</v>
      </c>
      <c r="P378" s="81">
        <v>5.9171920842557855</v>
      </c>
      <c r="Q378" s="81">
        <v>0.60662163076177822</v>
      </c>
      <c r="R378" s="81">
        <v>0</v>
      </c>
      <c r="S378" s="81">
        <v>3.6105217185999989</v>
      </c>
      <c r="T378" s="82"/>
      <c r="U378" s="81">
        <v>142674</v>
      </c>
      <c r="V378" s="81">
        <v>231</v>
      </c>
      <c r="W378" s="81">
        <v>46</v>
      </c>
      <c r="X378" s="81">
        <v>1896</v>
      </c>
      <c r="Y378" s="81">
        <v>3618</v>
      </c>
      <c r="Z378" s="81">
        <v>4150</v>
      </c>
      <c r="AA378" s="81">
        <v>1189</v>
      </c>
      <c r="AB378" s="81">
        <v>7956</v>
      </c>
      <c r="AC378" s="81">
        <v>0</v>
      </c>
      <c r="AD378" s="81">
        <v>3.6105217185999989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2246</v>
      </c>
      <c r="B379" s="80">
        <v>469</v>
      </c>
      <c r="C379" s="80">
        <v>10</v>
      </c>
      <c r="D379" s="80">
        <v>28</v>
      </c>
      <c r="E379" s="80">
        <v>2013</v>
      </c>
      <c r="F379" s="80" t="s">
        <v>89</v>
      </c>
      <c r="G379" s="80" t="s">
        <v>2236</v>
      </c>
      <c r="H379" s="80" t="s">
        <v>2237</v>
      </c>
      <c r="I379" s="177"/>
      <c r="J379" s="81">
        <v>4.6373906991406839</v>
      </c>
      <c r="K379" s="81">
        <v>0.51039842019948256</v>
      </c>
      <c r="L379" s="81">
        <v>2.3642457169303981</v>
      </c>
      <c r="M379" s="81">
        <v>10.750682670252317</v>
      </c>
      <c r="N379" s="81">
        <v>12.40630384888242</v>
      </c>
      <c r="O379" s="81">
        <v>7.7602404568711272</v>
      </c>
      <c r="P379" s="81">
        <v>5.8895337906899083</v>
      </c>
      <c r="Q379" s="81">
        <v>0.6168384634402555</v>
      </c>
      <c r="R379" s="81">
        <v>0</v>
      </c>
      <c r="S379" s="81">
        <v>4.3093163519999997</v>
      </c>
      <c r="T379" s="82"/>
      <c r="U379" s="81">
        <v>122779</v>
      </c>
      <c r="V379" s="81">
        <v>231</v>
      </c>
      <c r="W379" s="81">
        <v>46</v>
      </c>
      <c r="X379" s="81">
        <v>1896</v>
      </c>
      <c r="Y379" s="81">
        <v>3656</v>
      </c>
      <c r="Z379" s="81">
        <v>4240</v>
      </c>
      <c r="AA379" s="81">
        <v>1179</v>
      </c>
      <c r="AB379" s="81">
        <v>7974</v>
      </c>
      <c r="AC379" s="81">
        <v>0</v>
      </c>
      <c r="AD379" s="81">
        <v>4.3093163519999997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2247</v>
      </c>
      <c r="B380" s="80">
        <v>470</v>
      </c>
      <c r="C380" s="80">
        <v>11</v>
      </c>
      <c r="D380" s="80">
        <v>28</v>
      </c>
      <c r="E380" s="80">
        <v>2014</v>
      </c>
      <c r="F380" s="80" t="s">
        <v>90</v>
      </c>
      <c r="G380" s="80" t="s">
        <v>2236</v>
      </c>
      <c r="H380" s="80" t="s">
        <v>2237</v>
      </c>
      <c r="I380" s="177"/>
      <c r="J380" s="81">
        <v>4.2385435127687563</v>
      </c>
      <c r="K380" s="81">
        <v>0.39689374320248094</v>
      </c>
      <c r="L380" s="81">
        <v>1.489971556983378</v>
      </c>
      <c r="M380" s="81">
        <v>9.5531726245679902</v>
      </c>
      <c r="N380" s="81">
        <v>10.209272954102417</v>
      </c>
      <c r="O380" s="81">
        <v>7.3699088539842901</v>
      </c>
      <c r="P380" s="81">
        <v>5.8096961657590231</v>
      </c>
      <c r="Q380" s="81">
        <v>0.58299649615443849</v>
      </c>
      <c r="R380" s="81">
        <v>0</v>
      </c>
      <c r="S380" s="81">
        <v>3.85369673304</v>
      </c>
      <c r="T380" s="82"/>
      <c r="U380" s="81">
        <v>123536</v>
      </c>
      <c r="V380" s="81">
        <v>166</v>
      </c>
      <c r="W380" s="81">
        <v>26</v>
      </c>
      <c r="X380" s="81">
        <v>1832</v>
      </c>
      <c r="Y380" s="81">
        <v>3657</v>
      </c>
      <c r="Z380" s="81">
        <v>4241</v>
      </c>
      <c r="AA380" s="81">
        <v>1157</v>
      </c>
      <c r="AB380" s="81">
        <v>7855</v>
      </c>
      <c r="AC380" s="81">
        <v>0</v>
      </c>
      <c r="AD380" s="81">
        <v>3.85369673304</v>
      </c>
      <c r="AE380" s="82"/>
      <c r="AF380" s="81">
        <v>1333208.5602150627</v>
      </c>
      <c r="AG380" s="81">
        <v>382522.51687966386</v>
      </c>
      <c r="AH380" s="81">
        <v>370355.15302102559</v>
      </c>
      <c r="AI380" s="81">
        <v>13282338.132613676</v>
      </c>
      <c r="AJ380" s="81">
        <v>14055039.304360084</v>
      </c>
      <c r="AK380" s="81">
        <v>0</v>
      </c>
      <c r="AL380" s="81">
        <v>0</v>
      </c>
      <c r="AM380" s="81">
        <v>1078374.12104643</v>
      </c>
      <c r="AN380" s="81">
        <v>0</v>
      </c>
      <c r="AO380" s="81">
        <v>0</v>
      </c>
      <c r="AP380" s="82"/>
      <c r="AQ380" s="81">
        <v>110</v>
      </c>
      <c r="AR380" s="81">
        <v>30</v>
      </c>
      <c r="AS380" s="81">
        <v>0</v>
      </c>
      <c r="AT380" s="81">
        <v>0</v>
      </c>
      <c r="AU380" s="81">
        <v>0</v>
      </c>
      <c r="AV380" s="81">
        <v>0</v>
      </c>
      <c r="AW380" s="81" t="s">
        <v>564</v>
      </c>
      <c r="AX380" s="82"/>
      <c r="AY380" s="81">
        <v>508.5</v>
      </c>
      <c r="AZ380" s="81">
        <v>651</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2248</v>
      </c>
      <c r="B381" s="80">
        <v>471</v>
      </c>
      <c r="C381" s="80">
        <v>12</v>
      </c>
      <c r="D381" s="80">
        <v>28</v>
      </c>
      <c r="E381" s="80">
        <v>2015</v>
      </c>
      <c r="F381" s="80" t="s">
        <v>91</v>
      </c>
      <c r="G381" s="80" t="s">
        <v>2236</v>
      </c>
      <c r="H381" s="80" t="s">
        <v>2237</v>
      </c>
      <c r="I381" s="177"/>
      <c r="J381" s="81">
        <v>4.0244353167512683</v>
      </c>
      <c r="K381" s="81">
        <v>0.39414847141588794</v>
      </c>
      <c r="L381" s="81">
        <v>1.5650917117776322</v>
      </c>
      <c r="M381" s="81">
        <v>9.7056800367806826</v>
      </c>
      <c r="N381" s="81">
        <v>9.4914141804551004</v>
      </c>
      <c r="O381" s="81">
        <v>7.3839176083177289</v>
      </c>
      <c r="P381" s="81">
        <v>5.698685526979193</v>
      </c>
      <c r="Q381" s="81">
        <v>0.56585657557084912</v>
      </c>
      <c r="R381" s="81">
        <v>0</v>
      </c>
      <c r="S381" s="81">
        <v>3.5141550480000001</v>
      </c>
      <c r="T381" s="82"/>
      <c r="U381" s="81">
        <v>115968</v>
      </c>
      <c r="V381" s="81">
        <v>166</v>
      </c>
      <c r="W381" s="81">
        <v>26</v>
      </c>
      <c r="X381" s="81">
        <v>1832</v>
      </c>
      <c r="Y381" s="81">
        <v>3658</v>
      </c>
      <c r="Z381" s="81">
        <v>4290</v>
      </c>
      <c r="AA381" s="81">
        <v>1134</v>
      </c>
      <c r="AB381" s="81">
        <v>7788</v>
      </c>
      <c r="AC381" s="81">
        <v>0</v>
      </c>
      <c r="AD381" s="81">
        <v>3.5141550480000001</v>
      </c>
      <c r="AE381" s="82"/>
      <c r="AF381" s="81">
        <v>1245496.3651709156</v>
      </c>
      <c r="AG381" s="81">
        <v>339182.3412725472</v>
      </c>
      <c r="AH381" s="81">
        <v>327061.43782717251</v>
      </c>
      <c r="AI381" s="81">
        <v>13770655.875683874</v>
      </c>
      <c r="AJ381" s="81">
        <v>12737794.404536847</v>
      </c>
      <c r="AK381" s="81">
        <v>0</v>
      </c>
      <c r="AL381" s="81">
        <v>0</v>
      </c>
      <c r="AM381" s="81">
        <v>1067312.7305687207</v>
      </c>
      <c r="AN381" s="81">
        <v>0</v>
      </c>
      <c r="AO381" s="81">
        <v>0</v>
      </c>
      <c r="AP381" s="82"/>
      <c r="AQ381" s="81">
        <v>128</v>
      </c>
      <c r="AR381" s="81">
        <v>48</v>
      </c>
      <c r="AS381" s="81">
        <v>0</v>
      </c>
      <c r="AT381" s="81">
        <v>0</v>
      </c>
      <c r="AU381" s="81">
        <v>0</v>
      </c>
      <c r="AV381" s="81">
        <v>0</v>
      </c>
      <c r="AW381" s="81" t="s">
        <v>564</v>
      </c>
      <c r="AX381" s="82"/>
      <c r="AY381" s="81">
        <v>595</v>
      </c>
      <c r="AZ381" s="81">
        <v>3259.8</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2249</v>
      </c>
      <c r="B382" s="80">
        <v>472</v>
      </c>
      <c r="C382" s="80">
        <v>13</v>
      </c>
      <c r="D382" s="80">
        <v>28</v>
      </c>
      <c r="E382" s="80">
        <v>2016</v>
      </c>
      <c r="F382" s="80" t="s">
        <v>92</v>
      </c>
      <c r="G382" s="80" t="s">
        <v>2236</v>
      </c>
      <c r="H382" s="80" t="s">
        <v>2237</v>
      </c>
      <c r="I382" s="177"/>
      <c r="J382" s="81">
        <v>3.925858617313942</v>
      </c>
      <c r="K382" s="81">
        <v>0.37984287637962244</v>
      </c>
      <c r="L382" s="81">
        <v>1.8204778841704232</v>
      </c>
      <c r="M382" s="81">
        <v>8.3471220218581905</v>
      </c>
      <c r="N382" s="81">
        <v>10.023495660637519</v>
      </c>
      <c r="O382" s="81">
        <v>7.3112543148077735</v>
      </c>
      <c r="P382" s="81">
        <v>5.5146493951589148</v>
      </c>
      <c r="Q382" s="81">
        <v>0.54478483081712381</v>
      </c>
      <c r="R382" s="81">
        <v>0</v>
      </c>
      <c r="S382" s="81">
        <v>4.0095005832000004</v>
      </c>
      <c r="T382" s="82"/>
      <c r="U382" s="81">
        <v>106880</v>
      </c>
      <c r="V382" s="81">
        <v>166</v>
      </c>
      <c r="W382" s="81">
        <v>26</v>
      </c>
      <c r="X382" s="81">
        <v>1832</v>
      </c>
      <c r="Y382" s="81">
        <v>3686</v>
      </c>
      <c r="Z382" s="81">
        <v>4300</v>
      </c>
      <c r="AA382" s="81">
        <v>1135</v>
      </c>
      <c r="AB382" s="81">
        <v>7713</v>
      </c>
      <c r="AC382" s="81">
        <v>0</v>
      </c>
      <c r="AD382" s="81">
        <v>4.0095005832000004</v>
      </c>
      <c r="AE382" s="82"/>
      <c r="AF382" s="81">
        <v>1260873.5263002899</v>
      </c>
      <c r="AG382" s="81">
        <v>323187.24631628668</v>
      </c>
      <c r="AH382" s="81">
        <v>301166.61432400969</v>
      </c>
      <c r="AI382" s="81">
        <v>12814333.40737839</v>
      </c>
      <c r="AJ382" s="81">
        <v>13642550.45535971</v>
      </c>
      <c r="AK382" s="81">
        <v>0</v>
      </c>
      <c r="AL382" s="81">
        <v>0</v>
      </c>
      <c r="AM382" s="81">
        <v>1057855.507113969</v>
      </c>
      <c r="AN382" s="81">
        <v>0</v>
      </c>
      <c r="AO382" s="81">
        <v>0</v>
      </c>
      <c r="AP382" s="82"/>
      <c r="AQ382" s="81">
        <v>139</v>
      </c>
      <c r="AR382" s="81">
        <v>57</v>
      </c>
      <c r="AS382" s="81">
        <v>0</v>
      </c>
      <c r="AT382" s="81">
        <v>0</v>
      </c>
      <c r="AU382" s="81">
        <v>0</v>
      </c>
      <c r="AV382" s="81">
        <v>0</v>
      </c>
      <c r="AW382" s="81" t="s">
        <v>564</v>
      </c>
      <c r="AX382" s="82"/>
      <c r="AY382" s="81">
        <v>636.69999999999993</v>
      </c>
      <c r="AZ382" s="81">
        <v>3639.7</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2250</v>
      </c>
      <c r="B383" s="80">
        <v>473</v>
      </c>
      <c r="C383" s="80">
        <v>14</v>
      </c>
      <c r="D383" s="80">
        <v>28</v>
      </c>
      <c r="E383" s="80">
        <v>2017</v>
      </c>
      <c r="F383" s="80" t="s">
        <v>71</v>
      </c>
      <c r="G383" s="80" t="s">
        <v>2236</v>
      </c>
      <c r="H383" s="80" t="s">
        <v>2237</v>
      </c>
      <c r="I383" s="177"/>
      <c r="J383" s="81">
        <v>4.0748078957437635</v>
      </c>
      <c r="K383" s="81">
        <v>0.38021232934172955</v>
      </c>
      <c r="L383" s="81">
        <v>1.6698698260320395</v>
      </c>
      <c r="M383" s="81">
        <v>8.4691177900955452</v>
      </c>
      <c r="N383" s="81">
        <v>11.044754174605483</v>
      </c>
      <c r="O383" s="81">
        <v>7.1367580145029583</v>
      </c>
      <c r="P383" s="81">
        <v>5.3879851308044069</v>
      </c>
      <c r="Q383" s="81">
        <v>0.51983631462493762</v>
      </c>
      <c r="R383" s="81">
        <v>0</v>
      </c>
      <c r="S383" s="81">
        <v>2.9943720525200002</v>
      </c>
      <c r="T383" s="82"/>
      <c r="U383" s="81">
        <v>118183</v>
      </c>
      <c r="V383" s="81">
        <v>166</v>
      </c>
      <c r="W383" s="81">
        <v>26</v>
      </c>
      <c r="X383" s="81">
        <v>1832</v>
      </c>
      <c r="Y383" s="81">
        <v>3671</v>
      </c>
      <c r="Z383" s="81">
        <v>4267</v>
      </c>
      <c r="AA383" s="81">
        <v>1116</v>
      </c>
      <c r="AB383" s="81">
        <v>7611</v>
      </c>
      <c r="AC383" s="81">
        <v>0</v>
      </c>
      <c r="AD383" s="81">
        <v>2.9943720525200002</v>
      </c>
      <c r="AE383" s="82"/>
      <c r="AF383" s="81">
        <v>1307200.9375896349</v>
      </c>
      <c r="AG383" s="81">
        <v>326582.73504269891</v>
      </c>
      <c r="AH383" s="81">
        <v>370321.81488940882</v>
      </c>
      <c r="AI383" s="81">
        <v>13629025.42934156</v>
      </c>
      <c r="AJ383" s="81">
        <v>15362843.45796641</v>
      </c>
      <c r="AK383" s="81">
        <v>0</v>
      </c>
      <c r="AL383" s="81">
        <v>0</v>
      </c>
      <c r="AM383" s="81">
        <v>1045499.3402371909</v>
      </c>
      <c r="AN383" s="81">
        <v>0</v>
      </c>
      <c r="AO383" s="81">
        <v>0</v>
      </c>
      <c r="AP383" s="82"/>
      <c r="AQ383" s="81">
        <v>153</v>
      </c>
      <c r="AR383" s="81">
        <v>61</v>
      </c>
      <c r="AS383" s="81">
        <v>1</v>
      </c>
      <c r="AT383" s="81">
        <v>0</v>
      </c>
      <c r="AU383" s="81">
        <v>0</v>
      </c>
      <c r="AV383" s="81">
        <v>0</v>
      </c>
      <c r="AW383" s="81" t="s">
        <v>564</v>
      </c>
      <c r="AX383" s="82"/>
      <c r="AY383" s="81">
        <v>704.5</v>
      </c>
      <c r="AZ383" s="81">
        <v>3837.7</v>
      </c>
      <c r="BA383" s="81">
        <v>19.5</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2251</v>
      </c>
      <c r="B384" s="80">
        <v>474</v>
      </c>
      <c r="C384" s="80">
        <v>15</v>
      </c>
      <c r="D384" s="80">
        <v>28</v>
      </c>
      <c r="E384" s="80">
        <v>2018</v>
      </c>
      <c r="F384" s="80" t="s">
        <v>93</v>
      </c>
      <c r="G384" s="80" t="s">
        <v>2236</v>
      </c>
      <c r="H384" s="80" t="s">
        <v>2237</v>
      </c>
      <c r="I384" s="177"/>
      <c r="J384" s="81">
        <v>3.7827133084070672</v>
      </c>
      <c r="K384" s="81">
        <v>0.35901792719280623</v>
      </c>
      <c r="L384" s="81">
        <v>1.5616550992256668</v>
      </c>
      <c r="M384" s="81">
        <v>8.6406764399334133</v>
      </c>
      <c r="N384" s="81">
        <v>9.2867091557517902</v>
      </c>
      <c r="O384" s="81">
        <v>7.0010327834971626</v>
      </c>
      <c r="P384" s="81">
        <v>5.2674334555793143</v>
      </c>
      <c r="Q384" s="81">
        <v>0.47712136211486339</v>
      </c>
      <c r="R384" s="81">
        <v>0</v>
      </c>
      <c r="S384" s="81">
        <v>3.2378158492800004</v>
      </c>
      <c r="T384" s="82"/>
      <c r="U384" s="81">
        <v>121710</v>
      </c>
      <c r="V384" s="81">
        <v>166</v>
      </c>
      <c r="W384" s="81">
        <v>26</v>
      </c>
      <c r="X384" s="81">
        <v>1832</v>
      </c>
      <c r="Y384" s="81">
        <v>3686</v>
      </c>
      <c r="Z384" s="81">
        <v>4266</v>
      </c>
      <c r="AA384" s="81">
        <v>1102</v>
      </c>
      <c r="AB384" s="81">
        <v>7528</v>
      </c>
      <c r="AC384" s="81">
        <v>0</v>
      </c>
      <c r="AD384" s="81">
        <v>3.23781584928</v>
      </c>
      <c r="AE384" s="82"/>
      <c r="AF384" s="81">
        <v>1252973.9421073571</v>
      </c>
      <c r="AG384" s="81">
        <v>297790.10068354459</v>
      </c>
      <c r="AH384" s="81">
        <v>349728.77207366569</v>
      </c>
      <c r="AI384" s="81">
        <v>13592963.73415301</v>
      </c>
      <c r="AJ384" s="81">
        <v>13596999.446983989</v>
      </c>
      <c r="AK384" s="81">
        <v>0</v>
      </c>
      <c r="AL384" s="81">
        <v>0</v>
      </c>
      <c r="AM384" s="81">
        <v>1036237.561437293</v>
      </c>
      <c r="AN384" s="81">
        <v>0</v>
      </c>
      <c r="AO384" s="81">
        <v>0</v>
      </c>
      <c r="AP384" s="82"/>
      <c r="AQ384" s="81">
        <v>164</v>
      </c>
      <c r="AR384" s="81">
        <v>69</v>
      </c>
      <c r="AS384" s="81">
        <v>1</v>
      </c>
      <c r="AT384" s="81">
        <v>0</v>
      </c>
      <c r="AU384" s="81">
        <v>0</v>
      </c>
      <c r="AV384" s="81">
        <v>0</v>
      </c>
      <c r="AW384" s="81" t="s">
        <v>564</v>
      </c>
      <c r="AX384" s="82"/>
      <c r="AY384" s="81">
        <v>764.9</v>
      </c>
      <c r="AZ384" s="81">
        <v>4070</v>
      </c>
      <c r="BA384" s="81">
        <v>20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2252</v>
      </c>
      <c r="B385" s="80">
        <v>475</v>
      </c>
      <c r="C385" s="80">
        <v>16</v>
      </c>
      <c r="D385" s="80">
        <v>28</v>
      </c>
      <c r="E385" s="80">
        <v>2019</v>
      </c>
      <c r="F385" s="80" t="s">
        <v>73</v>
      </c>
      <c r="G385" s="80" t="s">
        <v>2236</v>
      </c>
      <c r="H385" s="80" t="s">
        <v>2237</v>
      </c>
      <c r="I385" s="177"/>
      <c r="J385" s="81">
        <v>3.2538747930502177</v>
      </c>
      <c r="K385" s="81">
        <v>0.32716825343368366</v>
      </c>
      <c r="L385" s="81">
        <v>1.5746357024701472</v>
      </c>
      <c r="M385" s="81">
        <v>7.8877654041582232</v>
      </c>
      <c r="N385" s="81">
        <v>8.8492131713321864</v>
      </c>
      <c r="O385" s="81">
        <v>6.7660325507010812</v>
      </c>
      <c r="P385" s="81">
        <v>5.1771244769970419</v>
      </c>
      <c r="Q385" s="81">
        <v>0.45849630911148187</v>
      </c>
      <c r="R385" s="81">
        <v>0</v>
      </c>
      <c r="S385" s="81">
        <v>3.0980484019499994</v>
      </c>
      <c r="T385" s="82"/>
      <c r="U385" s="81">
        <v>105105</v>
      </c>
      <c r="V385" s="81">
        <v>166</v>
      </c>
      <c r="W385" s="81">
        <v>26</v>
      </c>
      <c r="X385" s="81">
        <v>1832</v>
      </c>
      <c r="Y385" s="81">
        <v>3693</v>
      </c>
      <c r="Z385" s="81">
        <v>4236</v>
      </c>
      <c r="AA385" s="81">
        <v>1075</v>
      </c>
      <c r="AB385" s="81">
        <v>7430</v>
      </c>
      <c r="AC385" s="81">
        <v>0</v>
      </c>
      <c r="AD385" s="81">
        <v>3.098048401949999</v>
      </c>
      <c r="AE385" s="82"/>
      <c r="AF385" s="81">
        <v>1090736.8977055079</v>
      </c>
      <c r="AG385" s="81">
        <v>287621.13535670273</v>
      </c>
      <c r="AH385" s="81">
        <v>364462.51687010413</v>
      </c>
      <c r="AI385" s="81">
        <v>12912521.60444157</v>
      </c>
      <c r="AJ385" s="81">
        <v>12868420.851025386</v>
      </c>
      <c r="AK385" s="81">
        <v>0</v>
      </c>
      <c r="AL385" s="81">
        <v>0</v>
      </c>
      <c r="AM385" s="81">
        <v>1011910.0669899463</v>
      </c>
      <c r="AN385" s="81">
        <v>0</v>
      </c>
      <c r="AO385" s="81">
        <v>0</v>
      </c>
      <c r="AP385" s="82"/>
      <c r="AQ385" s="81">
        <v>179</v>
      </c>
      <c r="AR385" s="81">
        <v>76</v>
      </c>
      <c r="AS385" s="81">
        <v>1</v>
      </c>
      <c r="AT385" s="81">
        <v>0</v>
      </c>
      <c r="AU385" s="81">
        <v>0</v>
      </c>
      <c r="AV385" s="81">
        <v>0</v>
      </c>
      <c r="AW385" s="81" t="s">
        <v>564</v>
      </c>
      <c r="AX385" s="82"/>
      <c r="AY385" s="81">
        <v>845.1</v>
      </c>
      <c r="AZ385" s="81">
        <v>4308.3999999999996</v>
      </c>
      <c r="BA385" s="81">
        <v>19.5</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2253</v>
      </c>
      <c r="B386" s="80">
        <v>476</v>
      </c>
      <c r="C386" s="80">
        <v>17</v>
      </c>
      <c r="D386" s="80">
        <v>28</v>
      </c>
      <c r="E386" s="80">
        <v>2020</v>
      </c>
      <c r="F386" s="80" t="s">
        <v>218</v>
      </c>
      <c r="G386" s="174" t="s">
        <v>2236</v>
      </c>
      <c r="H386" s="80" t="s">
        <v>2237</v>
      </c>
      <c r="I386" s="177"/>
      <c r="J386" s="81">
        <v>1.6187333880229371</v>
      </c>
      <c r="K386" s="81">
        <v>0.27928926409199079</v>
      </c>
      <c r="L386" s="81">
        <v>1.3106458177052296</v>
      </c>
      <c r="M386" s="81">
        <v>6.6718644226075696</v>
      </c>
      <c r="N386" s="81">
        <v>8.6765554644902494</v>
      </c>
      <c r="O386" s="81">
        <v>5.9503928603618679</v>
      </c>
      <c r="P386" s="81">
        <v>4.8492491138197753</v>
      </c>
      <c r="Q386" s="81">
        <v>0.43113870673367211</v>
      </c>
      <c r="R386" s="81">
        <v>0</v>
      </c>
      <c r="S386" s="81">
        <v>3.99628546372</v>
      </c>
      <c r="T386" s="82"/>
      <c r="U386" s="81">
        <v>55542</v>
      </c>
      <c r="V386" s="81">
        <v>133</v>
      </c>
      <c r="W386" s="81">
        <v>23</v>
      </c>
      <c r="X386" s="81">
        <v>1626</v>
      </c>
      <c r="Y386" s="81">
        <v>3704</v>
      </c>
      <c r="Z386" s="81">
        <v>4252</v>
      </c>
      <c r="AA386" s="81">
        <v>1094</v>
      </c>
      <c r="AB386" s="81">
        <v>7312</v>
      </c>
      <c r="AC386" s="81">
        <v>0</v>
      </c>
      <c r="AD386" s="81">
        <v>3.99628546372</v>
      </c>
      <c r="AE386" s="82"/>
      <c r="AF386" s="81">
        <v>564071.06171658472</v>
      </c>
      <c r="AG386" s="81">
        <v>224544.44628080796</v>
      </c>
      <c r="AH386" s="81">
        <v>320944.80953373504</v>
      </c>
      <c r="AI386" s="81">
        <v>11169987.961872704</v>
      </c>
      <c r="AJ386" s="81">
        <v>12658507.571677372</v>
      </c>
      <c r="AK386" s="81"/>
      <c r="AL386" s="81"/>
      <c r="AM386" s="81">
        <v>954297.23801438499</v>
      </c>
      <c r="AN386" s="81"/>
      <c r="AO386" s="81"/>
      <c r="AP386" s="82"/>
      <c r="AQ386" s="81">
        <v>188</v>
      </c>
      <c r="AR386" s="81">
        <v>85</v>
      </c>
      <c r="AS386" s="81">
        <v>1</v>
      </c>
      <c r="AT386" s="81">
        <v>0</v>
      </c>
      <c r="AU386" s="81">
        <v>0</v>
      </c>
      <c r="AV386" s="81">
        <v>0</v>
      </c>
      <c r="AW386" s="81">
        <v>1</v>
      </c>
      <c r="AX386" s="82"/>
      <c r="AY386" s="81">
        <v>884.99999999999977</v>
      </c>
      <c r="AZ386" s="81">
        <v>4681.3999999999996</v>
      </c>
      <c r="BA386" s="81">
        <v>19.5</v>
      </c>
      <c r="BB386" s="81">
        <v>0</v>
      </c>
      <c r="BC386" s="81">
        <v>0</v>
      </c>
      <c r="BD386" s="81">
        <v>0</v>
      </c>
      <c r="BE386" s="81">
        <v>19.5</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2254</v>
      </c>
      <c r="B387" s="80">
        <v>476</v>
      </c>
      <c r="C387" s="80">
        <v>18</v>
      </c>
      <c r="D387" s="80">
        <v>28</v>
      </c>
      <c r="E387" s="80">
        <v>2021</v>
      </c>
      <c r="F387" s="80" t="s">
        <v>75</v>
      </c>
      <c r="G387" s="174" t="s">
        <v>2236</v>
      </c>
      <c r="H387" s="80" t="s">
        <v>2237</v>
      </c>
      <c r="I387" s="177"/>
      <c r="J387" s="81">
        <v>4.523141854451274</v>
      </c>
      <c r="K387" s="81">
        <v>0.30388939666923276</v>
      </c>
      <c r="L387" s="81">
        <v>1.2176203594514206</v>
      </c>
      <c r="M387" s="81">
        <v>7.3214758810427538</v>
      </c>
      <c r="N387" s="81">
        <v>8.3115961059222183</v>
      </c>
      <c r="O387" s="81">
        <v>5.6932234954597147</v>
      </c>
      <c r="P387" s="81">
        <v>5.0589098978118248</v>
      </c>
      <c r="Q387" s="81">
        <v>0.42968926458598056</v>
      </c>
      <c r="R387" s="81">
        <v>0</v>
      </c>
      <c r="S387" s="81">
        <v>3.9287985729999999</v>
      </c>
      <c r="T387" s="82"/>
      <c r="U387" s="81">
        <v>150404</v>
      </c>
      <c r="V387" s="81">
        <v>133</v>
      </c>
      <c r="W387" s="81">
        <v>23</v>
      </c>
      <c r="X387" s="81">
        <v>1626</v>
      </c>
      <c r="Y387" s="81">
        <v>3685</v>
      </c>
      <c r="Z387" s="81">
        <v>4189</v>
      </c>
      <c r="AA387" s="81">
        <v>1113</v>
      </c>
      <c r="AB387" s="81">
        <v>7201</v>
      </c>
      <c r="AC387" s="81">
        <v>0</v>
      </c>
      <c r="AD387" s="81">
        <v>3.9287985729999999</v>
      </c>
      <c r="AE387" s="82"/>
      <c r="AF387" s="81">
        <v>1503781.1513701656</v>
      </c>
      <c r="AG387" s="81">
        <v>243663.47211536751</v>
      </c>
      <c r="AH387" s="81">
        <v>261710.00485629981</v>
      </c>
      <c r="AI387" s="81">
        <v>12151296.136249542</v>
      </c>
      <c r="AJ387" s="81">
        <v>12075826.303624311</v>
      </c>
      <c r="AK387" s="81">
        <v>0</v>
      </c>
      <c r="AL387" s="81">
        <v>0</v>
      </c>
      <c r="AM387" s="81">
        <v>945231.25610398885</v>
      </c>
      <c r="AN387" s="81">
        <v>0</v>
      </c>
      <c r="AO387" s="81">
        <v>0</v>
      </c>
      <c r="AP387" s="82"/>
      <c r="AQ387" s="81">
        <v>210</v>
      </c>
      <c r="AR387" s="81">
        <v>89</v>
      </c>
      <c r="AS387" s="81">
        <v>1</v>
      </c>
      <c r="AT387" s="81">
        <v>0</v>
      </c>
      <c r="AU387" s="81">
        <v>0</v>
      </c>
      <c r="AV387" s="81">
        <v>0</v>
      </c>
      <c r="AW387" s="81"/>
      <c r="AX387" s="82"/>
      <c r="AY387" s="81">
        <v>1007.6</v>
      </c>
      <c r="AZ387" s="81">
        <v>4879.3999999999996</v>
      </c>
      <c r="BA387" s="81">
        <v>19.5</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2255</v>
      </c>
      <c r="B388" s="80">
        <v>476</v>
      </c>
      <c r="C388" s="80">
        <v>19</v>
      </c>
      <c r="D388" s="80">
        <v>28</v>
      </c>
      <c r="E388" s="80">
        <v>2022</v>
      </c>
      <c r="F388" s="80" t="s">
        <v>568</v>
      </c>
      <c r="G388" s="80" t="s">
        <v>2236</v>
      </c>
      <c r="H388" s="80" t="s">
        <v>2237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224</v>
      </c>
      <c r="AR388" s="81">
        <v>94</v>
      </c>
      <c r="AS388" s="81">
        <v>1</v>
      </c>
      <c r="AT388" s="81">
        <v>0</v>
      </c>
      <c r="AU388" s="81">
        <v>0</v>
      </c>
      <c r="AV388" s="81">
        <v>0</v>
      </c>
      <c r="AW388" s="81"/>
      <c r="AX388" s="82"/>
      <c r="AY388" s="81">
        <v>1100.2999999999995</v>
      </c>
      <c r="AZ388" s="81">
        <v>14978.400000000007</v>
      </c>
      <c r="BA388" s="81">
        <v>19.5</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2256</v>
      </c>
      <c r="B389" s="80">
        <v>18</v>
      </c>
      <c r="C389" s="80">
        <v>1</v>
      </c>
      <c r="D389" s="80">
        <v>2</v>
      </c>
      <c r="E389" s="80">
        <v>1990</v>
      </c>
      <c r="F389" s="80" t="s">
        <v>562</v>
      </c>
      <c r="G389" s="80" t="s">
        <v>2257</v>
      </c>
      <c r="H389" s="80" t="s">
        <v>2258</v>
      </c>
      <c r="I389" s="177"/>
      <c r="J389" s="81">
        <v>13.048991971473443</v>
      </c>
      <c r="K389" s="81">
        <v>0.31975423697986416</v>
      </c>
      <c r="L389" s="81">
        <v>0</v>
      </c>
      <c r="M389" s="81">
        <v>1.8692748457026926</v>
      </c>
      <c r="N389" s="81">
        <v>7.2257801934382719</v>
      </c>
      <c r="O389" s="81">
        <v>5.6356287342863762</v>
      </c>
      <c r="P389" s="81">
        <v>4.3655336545262822</v>
      </c>
      <c r="Q389" s="81">
        <v>0.53755085918249856</v>
      </c>
      <c r="R389" s="81">
        <v>0</v>
      </c>
      <c r="S389" s="81">
        <v>0.67396871796847779</v>
      </c>
      <c r="T389" s="82"/>
      <c r="U389" s="81">
        <v>3664873</v>
      </c>
      <c r="V389" s="81">
        <v>135</v>
      </c>
      <c r="W389" s="81">
        <v>0</v>
      </c>
      <c r="X389" s="81">
        <v>714</v>
      </c>
      <c r="Y389" s="81">
        <v>2640</v>
      </c>
      <c r="Z389" s="81">
        <v>2318</v>
      </c>
      <c r="AA389" s="81">
        <v>1060</v>
      </c>
      <c r="AB389" s="81">
        <v>8728</v>
      </c>
      <c r="AC389" s="81">
        <v>0</v>
      </c>
      <c r="AD389" s="81">
        <v>0.67396871796847779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2259</v>
      </c>
      <c r="B390" s="80">
        <v>19</v>
      </c>
      <c r="C390" s="80">
        <v>2</v>
      </c>
      <c r="D390" s="80">
        <v>2</v>
      </c>
      <c r="E390" s="80">
        <v>2005</v>
      </c>
      <c r="F390" s="80" t="s">
        <v>565</v>
      </c>
      <c r="G390" s="80" t="s">
        <v>2257</v>
      </c>
      <c r="H390" s="80" t="s">
        <v>2258</v>
      </c>
      <c r="I390" s="177"/>
      <c r="J390" s="81">
        <v>16.968154677249565</v>
      </c>
      <c r="K390" s="81">
        <v>0.14495219729569253</v>
      </c>
      <c r="L390" s="81">
        <v>0</v>
      </c>
      <c r="M390" s="81">
        <v>2.8431662551213774</v>
      </c>
      <c r="N390" s="81">
        <v>9.4805552762528329</v>
      </c>
      <c r="O390" s="81">
        <v>8.0867111493764501</v>
      </c>
      <c r="P390" s="81">
        <v>4.8526602852530232</v>
      </c>
      <c r="Q390" s="81">
        <v>0.48734324953557362</v>
      </c>
      <c r="R390" s="81">
        <v>0</v>
      </c>
      <c r="S390" s="81">
        <v>1.05496905</v>
      </c>
      <c r="T390" s="82"/>
      <c r="U390" s="81">
        <v>3065974</v>
      </c>
      <c r="V390" s="81">
        <v>72</v>
      </c>
      <c r="W390" s="81">
        <v>0</v>
      </c>
      <c r="X390" s="81">
        <v>590</v>
      </c>
      <c r="Y390" s="81">
        <v>3183</v>
      </c>
      <c r="Z390" s="81">
        <v>3849</v>
      </c>
      <c r="AA390" s="81">
        <v>965</v>
      </c>
      <c r="AB390" s="81">
        <v>8272</v>
      </c>
      <c r="AC390" s="81">
        <v>0</v>
      </c>
      <c r="AD390" s="81">
        <v>1.05496905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2260</v>
      </c>
      <c r="B391" s="80">
        <v>20</v>
      </c>
      <c r="C391" s="80">
        <v>3</v>
      </c>
      <c r="D391" s="80">
        <v>2</v>
      </c>
      <c r="E391" s="80">
        <v>2006</v>
      </c>
      <c r="F391" s="80" t="s">
        <v>566</v>
      </c>
      <c r="G391" s="80" t="s">
        <v>2257</v>
      </c>
      <c r="H391" s="80" t="s">
        <v>2258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2261</v>
      </c>
      <c r="B392" s="80">
        <v>21</v>
      </c>
      <c r="C392" s="80">
        <v>4</v>
      </c>
      <c r="D392" s="80">
        <v>2</v>
      </c>
      <c r="E392" s="80">
        <v>2007</v>
      </c>
      <c r="F392" s="80" t="s">
        <v>567</v>
      </c>
      <c r="G392" s="80" t="s">
        <v>2257</v>
      </c>
      <c r="H392" s="80" t="s">
        <v>2258</v>
      </c>
      <c r="I392" s="177"/>
      <c r="J392" s="81">
        <v>11.981149379339907</v>
      </c>
      <c r="K392" s="81">
        <v>0.13621645528479451</v>
      </c>
      <c r="L392" s="81">
        <v>0</v>
      </c>
      <c r="M392" s="81">
        <v>3.9872279383309341</v>
      </c>
      <c r="N392" s="81">
        <v>9.2648978284136874</v>
      </c>
      <c r="O392" s="81">
        <v>7.7184060329134194</v>
      </c>
      <c r="P392" s="81">
        <v>4.8256438328164561</v>
      </c>
      <c r="Q392" s="81">
        <v>0.50429193539710959</v>
      </c>
      <c r="R392" s="81">
        <v>0</v>
      </c>
      <c r="S392" s="81">
        <v>1.0279543900000001</v>
      </c>
      <c r="T392" s="82"/>
      <c r="U392" s="81">
        <v>3111962</v>
      </c>
      <c r="V392" s="81">
        <v>69</v>
      </c>
      <c r="W392" s="81">
        <v>0</v>
      </c>
      <c r="X392" s="81">
        <v>991</v>
      </c>
      <c r="Y392" s="81">
        <v>3228</v>
      </c>
      <c r="Z392" s="81">
        <v>3819</v>
      </c>
      <c r="AA392" s="81">
        <v>945</v>
      </c>
      <c r="AB392" s="81">
        <v>8107</v>
      </c>
      <c r="AC392" s="81">
        <v>0</v>
      </c>
      <c r="AD392" s="81">
        <v>1.0279543900000001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2262</v>
      </c>
      <c r="B393" s="80">
        <v>22</v>
      </c>
      <c r="C393" s="80">
        <v>5</v>
      </c>
      <c r="D393" s="80">
        <v>2</v>
      </c>
      <c r="E393" s="80">
        <v>2008</v>
      </c>
      <c r="F393" s="80" t="s">
        <v>84</v>
      </c>
      <c r="G393" s="80" t="s">
        <v>2257</v>
      </c>
      <c r="H393" s="80" t="s">
        <v>2258</v>
      </c>
      <c r="I393" s="177"/>
      <c r="J393" s="81">
        <v>11.208715452676811</v>
      </c>
      <c r="K393" s="81">
        <v>0.10055404228583989</v>
      </c>
      <c r="L393" s="81">
        <v>0</v>
      </c>
      <c r="M393" s="81">
        <v>4.3627725553442271</v>
      </c>
      <c r="N393" s="81">
        <v>9.7121052640126493</v>
      </c>
      <c r="O393" s="81">
        <v>7.4684044502263598</v>
      </c>
      <c r="P393" s="81">
        <v>4.4681972534375571</v>
      </c>
      <c r="Q393" s="81">
        <v>0.49087618938001482</v>
      </c>
      <c r="R393" s="81">
        <v>0</v>
      </c>
      <c r="S393" s="81">
        <v>0.98603508999999989</v>
      </c>
      <c r="T393" s="82"/>
      <c r="U393" s="81">
        <v>3134443</v>
      </c>
      <c r="V393" s="81">
        <v>69</v>
      </c>
      <c r="W393" s="81">
        <v>0</v>
      </c>
      <c r="X393" s="81">
        <v>991</v>
      </c>
      <c r="Y393" s="81">
        <v>3242</v>
      </c>
      <c r="Z393" s="81">
        <v>3825</v>
      </c>
      <c r="AA393" s="81">
        <v>876</v>
      </c>
      <c r="AB393" s="81">
        <v>8021</v>
      </c>
      <c r="AC393" s="81">
        <v>0</v>
      </c>
      <c r="AD393" s="81">
        <v>0.98603508999999989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2263</v>
      </c>
      <c r="B394" s="80">
        <v>23</v>
      </c>
      <c r="C394" s="80">
        <v>6</v>
      </c>
      <c r="D394" s="80">
        <v>2</v>
      </c>
      <c r="E394" s="80">
        <v>2009</v>
      </c>
      <c r="F394" s="80" t="s">
        <v>85</v>
      </c>
      <c r="G394" s="80" t="s">
        <v>2257</v>
      </c>
      <c r="H394" s="80" t="s">
        <v>2258</v>
      </c>
      <c r="I394" s="177"/>
      <c r="J394" s="81">
        <v>8.7596253271006255</v>
      </c>
      <c r="K394" s="81">
        <v>7.8245734863057623E-2</v>
      </c>
      <c r="L394" s="81">
        <v>0</v>
      </c>
      <c r="M394" s="81">
        <v>4.1806523679523329</v>
      </c>
      <c r="N394" s="81">
        <v>8.9260767309556446</v>
      </c>
      <c r="O394" s="81">
        <v>7.6316787402719797</v>
      </c>
      <c r="P394" s="81">
        <v>4.1585984072031996</v>
      </c>
      <c r="Q394" s="81">
        <v>0.46335423394375186</v>
      </c>
      <c r="R394" s="81">
        <v>0</v>
      </c>
      <c r="S394" s="81">
        <v>0.91942997999999987</v>
      </c>
      <c r="T394" s="82"/>
      <c r="U394" s="81">
        <v>2408442</v>
      </c>
      <c r="V394" s="81">
        <v>56</v>
      </c>
      <c r="W394" s="81">
        <v>0</v>
      </c>
      <c r="X394" s="81">
        <v>1145</v>
      </c>
      <c r="Y394" s="81">
        <v>3272</v>
      </c>
      <c r="Z394" s="81">
        <v>3858</v>
      </c>
      <c r="AA394" s="81">
        <v>837</v>
      </c>
      <c r="AB394" s="81">
        <v>7948</v>
      </c>
      <c r="AC394" s="81">
        <v>0</v>
      </c>
      <c r="AD394" s="81">
        <v>0.91942997999999987</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8.1129999999999995</v>
      </c>
      <c r="BJ394" s="81">
        <v>0</v>
      </c>
      <c r="BK394" s="81">
        <v>0</v>
      </c>
      <c r="BL394" s="81">
        <v>0</v>
      </c>
      <c r="BM394" s="82"/>
      <c r="BN394" s="81">
        <v>0</v>
      </c>
      <c r="BO394" s="81">
        <v>0</v>
      </c>
      <c r="BP394" s="81">
        <v>1</v>
      </c>
      <c r="BQ394" s="81">
        <v>0</v>
      </c>
      <c r="BR394" s="81">
        <v>0</v>
      </c>
      <c r="BS394" s="81">
        <v>0</v>
      </c>
      <c r="BT394"/>
      <c r="BU394" s="80"/>
      <c r="BV394" s="80"/>
      <c r="BW394" s="80"/>
      <c r="BX394" s="80"/>
      <c r="BY394" s="80"/>
      <c r="BZ394" s="80"/>
      <c r="CA394" s="80"/>
      <c r="CB394" s="80"/>
      <c r="CC394" s="80"/>
    </row>
    <row r="395" spans="1:81">
      <c r="A395" s="80" t="s">
        <v>2264</v>
      </c>
      <c r="B395" s="80">
        <v>24</v>
      </c>
      <c r="C395" s="80">
        <v>7</v>
      </c>
      <c r="D395" s="80">
        <v>2</v>
      </c>
      <c r="E395" s="80">
        <v>2010</v>
      </c>
      <c r="F395" s="80" t="s">
        <v>86</v>
      </c>
      <c r="G395" s="80" t="s">
        <v>2257</v>
      </c>
      <c r="H395" s="80" t="s">
        <v>2258</v>
      </c>
      <c r="I395" s="177"/>
      <c r="J395" s="81">
        <v>9.8816017053402607</v>
      </c>
      <c r="K395" s="81">
        <v>8.7357994946825793E-2</v>
      </c>
      <c r="L395" s="81">
        <v>0</v>
      </c>
      <c r="M395" s="81">
        <v>4.5322160274610104</v>
      </c>
      <c r="N395" s="81">
        <v>8.8436828392863358</v>
      </c>
      <c r="O395" s="81">
        <v>7.5274650863882648</v>
      </c>
      <c r="P395" s="81">
        <v>4.1886783054679473</v>
      </c>
      <c r="Q395" s="81">
        <v>0.47985512472942699</v>
      </c>
      <c r="R395" s="81">
        <v>0</v>
      </c>
      <c r="S395" s="81">
        <v>0.92175882999999992</v>
      </c>
      <c r="T395" s="82"/>
      <c r="U395" s="81">
        <v>2552190</v>
      </c>
      <c r="V395" s="81">
        <v>56</v>
      </c>
      <c r="W395" s="81">
        <v>0</v>
      </c>
      <c r="X395" s="81">
        <v>1145</v>
      </c>
      <c r="Y395" s="81">
        <v>3296</v>
      </c>
      <c r="Z395" s="81">
        <v>3823</v>
      </c>
      <c r="AA395" s="81">
        <v>822</v>
      </c>
      <c r="AB395" s="81">
        <v>7887</v>
      </c>
      <c r="AC395" s="81">
        <v>0</v>
      </c>
      <c r="AD395" s="81">
        <v>0.92175882999999992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7.0330000000000004</v>
      </c>
      <c r="BJ395" s="81">
        <v>0</v>
      </c>
      <c r="BK395" s="81">
        <v>0</v>
      </c>
      <c r="BL395" s="81">
        <v>0</v>
      </c>
      <c r="BM395" s="82"/>
      <c r="BN395" s="81">
        <v>0</v>
      </c>
      <c r="BO395" s="81">
        <v>0</v>
      </c>
      <c r="BP395" s="81">
        <v>1</v>
      </c>
      <c r="BQ395" s="81">
        <v>0</v>
      </c>
      <c r="BR395" s="81">
        <v>0</v>
      </c>
      <c r="BS395" s="81">
        <v>0</v>
      </c>
      <c r="BT395"/>
      <c r="BU395" s="80">
        <v>7.0330000000000004</v>
      </c>
      <c r="BV395" s="80">
        <v>0</v>
      </c>
      <c r="BW395" s="80">
        <v>0</v>
      </c>
      <c r="BX395" s="80">
        <v>0</v>
      </c>
      <c r="BY395" s="80">
        <v>0</v>
      </c>
      <c r="BZ395" s="80">
        <v>0</v>
      </c>
      <c r="CA395" s="80">
        <v>0</v>
      </c>
      <c r="CB395" s="80">
        <v>0</v>
      </c>
      <c r="CC395" s="80">
        <v>0</v>
      </c>
    </row>
    <row r="396" spans="1:81">
      <c r="A396" s="80" t="s">
        <v>2265</v>
      </c>
      <c r="B396" s="80">
        <v>25</v>
      </c>
      <c r="C396" s="80">
        <v>8</v>
      </c>
      <c r="D396" s="80">
        <v>2</v>
      </c>
      <c r="E396" s="80">
        <v>2011</v>
      </c>
      <c r="F396" s="80" t="s">
        <v>87</v>
      </c>
      <c r="G396" s="80" t="s">
        <v>2257</v>
      </c>
      <c r="H396" s="80" t="s">
        <v>2258</v>
      </c>
      <c r="I396" s="177"/>
      <c r="J396" s="81">
        <v>11.848877762874642</v>
      </c>
      <c r="K396" s="81">
        <v>0.12486069405226433</v>
      </c>
      <c r="L396" s="81">
        <v>0</v>
      </c>
      <c r="M396" s="81">
        <v>5.546010130629595</v>
      </c>
      <c r="N396" s="81">
        <v>11.334046540101127</v>
      </c>
      <c r="O396" s="81">
        <v>7.3789708812207015</v>
      </c>
      <c r="P396" s="81">
        <v>4.1666012010876097</v>
      </c>
      <c r="Q396" s="81">
        <v>0.54851371606686294</v>
      </c>
      <c r="R396" s="81">
        <v>0</v>
      </c>
      <c r="S396" s="81">
        <v>0.90545687999999991</v>
      </c>
      <c r="T396" s="82"/>
      <c r="U396" s="81">
        <v>2471632</v>
      </c>
      <c r="V396" s="81">
        <v>56</v>
      </c>
      <c r="W396" s="81">
        <v>0</v>
      </c>
      <c r="X396" s="81">
        <v>1145</v>
      </c>
      <c r="Y396" s="81">
        <v>3338</v>
      </c>
      <c r="Z396" s="81">
        <v>3829</v>
      </c>
      <c r="AA396" s="81">
        <v>842</v>
      </c>
      <c r="AB396" s="81">
        <v>7816</v>
      </c>
      <c r="AC396" s="81">
        <v>0</v>
      </c>
      <c r="AD396" s="81">
        <v>0.90545687999999991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6.9720000000000004</v>
      </c>
      <c r="BJ396" s="81">
        <v>0</v>
      </c>
      <c r="BK396" s="81">
        <v>0</v>
      </c>
      <c r="BL396" s="81">
        <v>0</v>
      </c>
      <c r="BM396" s="82"/>
      <c r="BN396" s="81">
        <v>0</v>
      </c>
      <c r="BO396" s="81">
        <v>0</v>
      </c>
      <c r="BP396" s="81">
        <v>1</v>
      </c>
      <c r="BQ396" s="81">
        <v>0</v>
      </c>
      <c r="BR396" s="81">
        <v>0</v>
      </c>
      <c r="BS396" s="81">
        <v>0</v>
      </c>
      <c r="BT396"/>
      <c r="BU396" s="80">
        <v>6.9720000000000004</v>
      </c>
      <c r="BV396" s="80">
        <v>0</v>
      </c>
      <c r="BW396" s="80">
        <v>0</v>
      </c>
      <c r="BX396" s="80">
        <v>0</v>
      </c>
      <c r="BY396" s="80">
        <v>0</v>
      </c>
      <c r="BZ396" s="80">
        <v>0</v>
      </c>
      <c r="CA396" s="80">
        <v>0</v>
      </c>
      <c r="CB396" s="80">
        <v>0</v>
      </c>
      <c r="CC396" s="80">
        <v>0</v>
      </c>
    </row>
    <row r="397" spans="1:81">
      <c r="A397" s="80" t="s">
        <v>2266</v>
      </c>
      <c r="B397" s="80">
        <v>26</v>
      </c>
      <c r="C397" s="80">
        <v>9</v>
      </c>
      <c r="D397" s="80">
        <v>2</v>
      </c>
      <c r="E397" s="80">
        <v>2012</v>
      </c>
      <c r="F397" s="80" t="s">
        <v>88</v>
      </c>
      <c r="G397" s="80" t="s">
        <v>2257</v>
      </c>
      <c r="H397" s="80" t="s">
        <v>2258</v>
      </c>
      <c r="I397" s="177"/>
      <c r="J397" s="81">
        <v>12.403101216434232</v>
      </c>
      <c r="K397" s="81">
        <v>0.12147041300096253</v>
      </c>
      <c r="L397" s="81">
        <v>0</v>
      </c>
      <c r="M397" s="81">
        <v>5.6889895870502682</v>
      </c>
      <c r="N397" s="81">
        <v>13.011836983884354</v>
      </c>
      <c r="O397" s="81">
        <v>7.2979607919308114</v>
      </c>
      <c r="P397" s="81">
        <v>4.1604479246743793</v>
      </c>
      <c r="Q397" s="81">
        <v>0.59739573617628616</v>
      </c>
      <c r="R397" s="81">
        <v>0</v>
      </c>
      <c r="S397" s="81">
        <v>0.90452533999999996</v>
      </c>
      <c r="T397" s="82"/>
      <c r="U397" s="81">
        <v>2591124</v>
      </c>
      <c r="V397" s="81">
        <v>56</v>
      </c>
      <c r="W397" s="81">
        <v>0</v>
      </c>
      <c r="X397" s="81">
        <v>1145</v>
      </c>
      <c r="Y397" s="81">
        <v>3380</v>
      </c>
      <c r="Z397" s="81">
        <v>3817</v>
      </c>
      <c r="AA397" s="81">
        <v>836</v>
      </c>
      <c r="AB397" s="81">
        <v>7835</v>
      </c>
      <c r="AC397" s="81">
        <v>0</v>
      </c>
      <c r="AD397" s="81">
        <v>0.90452533999999996</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2267</v>
      </c>
      <c r="B398" s="80">
        <v>27</v>
      </c>
      <c r="C398" s="80">
        <v>10</v>
      </c>
      <c r="D398" s="80">
        <v>2</v>
      </c>
      <c r="E398" s="80">
        <v>2013</v>
      </c>
      <c r="F398" s="80" t="s">
        <v>89</v>
      </c>
      <c r="G398" s="80" t="s">
        <v>2257</v>
      </c>
      <c r="H398" s="80" t="s">
        <v>2258</v>
      </c>
      <c r="I398" s="177"/>
      <c r="J398" s="81">
        <v>11.777661614334233</v>
      </c>
      <c r="K398" s="81">
        <v>0.10022208829236848</v>
      </c>
      <c r="L398" s="81">
        <v>0</v>
      </c>
      <c r="M398" s="81">
        <v>5.8311452286853624</v>
      </c>
      <c r="N398" s="81">
        <v>13.45705878014855</v>
      </c>
      <c r="O398" s="81">
        <v>7.0647472083779608</v>
      </c>
      <c r="P398" s="81">
        <v>4.1911101360380263</v>
      </c>
      <c r="Q398" s="81">
        <v>0.60237285111728989</v>
      </c>
      <c r="R398" s="81">
        <v>0</v>
      </c>
      <c r="S398" s="81">
        <v>0.51700469999999998</v>
      </c>
      <c r="T398" s="82"/>
      <c r="U398" s="81">
        <v>2448050</v>
      </c>
      <c r="V398" s="81">
        <v>56</v>
      </c>
      <c r="W398" s="81">
        <v>0</v>
      </c>
      <c r="X398" s="81">
        <v>1145</v>
      </c>
      <c r="Y398" s="81">
        <v>3397</v>
      </c>
      <c r="Z398" s="81">
        <v>3860</v>
      </c>
      <c r="AA398" s="81">
        <v>839</v>
      </c>
      <c r="AB398" s="81">
        <v>7787</v>
      </c>
      <c r="AC398" s="81">
        <v>0</v>
      </c>
      <c r="AD398" s="81">
        <v>0.51700469999999998</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2268</v>
      </c>
      <c r="B399" s="80">
        <v>28</v>
      </c>
      <c r="C399" s="80">
        <v>11</v>
      </c>
      <c r="D399" s="80">
        <v>2</v>
      </c>
      <c r="E399" s="80">
        <v>2014</v>
      </c>
      <c r="F399" s="80" t="s">
        <v>90</v>
      </c>
      <c r="G399" s="80" t="s">
        <v>2257</v>
      </c>
      <c r="H399" s="80" t="s">
        <v>2258</v>
      </c>
      <c r="I399" s="177"/>
      <c r="J399" s="81">
        <v>10.932578308179492</v>
      </c>
      <c r="K399" s="81">
        <v>9.1440820848955315E-2</v>
      </c>
      <c r="L399" s="81">
        <v>3.8118850020369924E-2</v>
      </c>
      <c r="M399" s="81">
        <v>5.8195708460147655</v>
      </c>
      <c r="N399" s="81">
        <v>13.258532055849399</v>
      </c>
      <c r="O399" s="81">
        <v>6.7582116324321868</v>
      </c>
      <c r="P399" s="81">
        <v>4.117502900537942</v>
      </c>
      <c r="Q399" s="81">
        <v>0.57468387902276485</v>
      </c>
      <c r="R399" s="81">
        <v>0</v>
      </c>
      <c r="S399" s="81">
        <v>0.84770139999999994</v>
      </c>
      <c r="T399" s="82"/>
      <c r="U399" s="81">
        <v>2529274</v>
      </c>
      <c r="V399" s="81">
        <v>43</v>
      </c>
      <c r="W399" s="81">
        <v>1</v>
      </c>
      <c r="X399" s="81">
        <v>1142</v>
      </c>
      <c r="Y399" s="81">
        <v>3415</v>
      </c>
      <c r="Z399" s="81">
        <v>3889</v>
      </c>
      <c r="AA399" s="81">
        <v>820</v>
      </c>
      <c r="AB399" s="81">
        <v>7743</v>
      </c>
      <c r="AC399" s="81">
        <v>0</v>
      </c>
      <c r="AD399" s="81">
        <v>0.84770139999999994</v>
      </c>
      <c r="AE399" s="82"/>
      <c r="AF399" s="81">
        <v>14810124.782217333</v>
      </c>
      <c r="AG399" s="81">
        <v>74926.670535593352</v>
      </c>
      <c r="AH399" s="81">
        <v>9682.9672458966234</v>
      </c>
      <c r="AI399" s="81">
        <v>7551369.0212103408</v>
      </c>
      <c r="AJ399" s="81">
        <v>18891085.10032187</v>
      </c>
      <c r="AK399" s="81">
        <v>0</v>
      </c>
      <c r="AL399" s="81">
        <v>0</v>
      </c>
      <c r="AM399" s="81">
        <v>1062998.1946865064</v>
      </c>
      <c r="AN399" s="81">
        <v>0</v>
      </c>
      <c r="AO399" s="81">
        <v>0</v>
      </c>
      <c r="AP399" s="82"/>
      <c r="AQ399" s="81">
        <v>145</v>
      </c>
      <c r="AR399" s="81">
        <v>19</v>
      </c>
      <c r="AS399" s="81">
        <v>0</v>
      </c>
      <c r="AT399" s="81">
        <v>0</v>
      </c>
      <c r="AU399" s="81">
        <v>0</v>
      </c>
      <c r="AV399" s="81">
        <v>0</v>
      </c>
      <c r="AW399" s="81" t="s">
        <v>564</v>
      </c>
      <c r="AX399" s="82"/>
      <c r="AY399" s="81">
        <v>584.40000000000009</v>
      </c>
      <c r="AZ399" s="81">
        <v>1145</v>
      </c>
      <c r="BA399" s="81">
        <v>0</v>
      </c>
      <c r="BB399" s="81">
        <v>0</v>
      </c>
      <c r="BC399" s="81">
        <v>0</v>
      </c>
      <c r="BD399" s="81">
        <v>0</v>
      </c>
      <c r="BE399" s="81" t="s">
        <v>564</v>
      </c>
      <c r="BF399" s="82"/>
      <c r="BG399" s="81">
        <v>0</v>
      </c>
      <c r="BH399" s="81">
        <v>0</v>
      </c>
      <c r="BI399" s="81">
        <v>8.2010000000000005</v>
      </c>
      <c r="BJ399" s="81">
        <v>0</v>
      </c>
      <c r="BK399" s="81">
        <v>0</v>
      </c>
      <c r="BL399" s="81">
        <v>0</v>
      </c>
      <c r="BM399" s="82"/>
      <c r="BN399" s="81">
        <v>0</v>
      </c>
      <c r="BO399" s="81">
        <v>0</v>
      </c>
      <c r="BP399" s="81">
        <v>1</v>
      </c>
      <c r="BQ399" s="81">
        <v>0</v>
      </c>
      <c r="BR399" s="81">
        <v>0</v>
      </c>
      <c r="BS399" s="81">
        <v>0</v>
      </c>
      <c r="BT399"/>
      <c r="BU399" s="80">
        <v>8.2010000000000005</v>
      </c>
      <c r="BV399" s="80">
        <v>0</v>
      </c>
      <c r="BW399" s="80">
        <v>0</v>
      </c>
      <c r="BX399" s="80">
        <v>0</v>
      </c>
      <c r="BY399" s="80">
        <v>0</v>
      </c>
      <c r="BZ399" s="80">
        <v>0</v>
      </c>
      <c r="CA399" s="80">
        <v>0</v>
      </c>
      <c r="CB399" s="80">
        <v>0</v>
      </c>
      <c r="CC399" s="80">
        <v>0</v>
      </c>
    </row>
    <row r="400" spans="1:81">
      <c r="A400" s="80" t="s">
        <v>2269</v>
      </c>
      <c r="B400" s="80">
        <v>29</v>
      </c>
      <c r="C400" s="80">
        <v>12</v>
      </c>
      <c r="D400" s="80">
        <v>2</v>
      </c>
      <c r="E400" s="80">
        <v>2015</v>
      </c>
      <c r="F400" s="80" t="s">
        <v>91</v>
      </c>
      <c r="G400" s="80" t="s">
        <v>2257</v>
      </c>
      <c r="H400" s="80" t="s">
        <v>2258</v>
      </c>
      <c r="I400" s="177"/>
      <c r="J400" s="81">
        <v>12.644243310387406</v>
      </c>
      <c r="K400" s="81">
        <v>9.5478608748407079E-2</v>
      </c>
      <c r="L400" s="81">
        <v>4.6051124303606916E-2</v>
      </c>
      <c r="M400" s="81">
        <v>6.0263117979435634</v>
      </c>
      <c r="N400" s="81">
        <v>12.165388030546099</v>
      </c>
      <c r="O400" s="81">
        <v>6.705767599535168</v>
      </c>
      <c r="P400" s="81">
        <v>3.9900849280612691</v>
      </c>
      <c r="Q400" s="81">
        <v>0.55503060872954757</v>
      </c>
      <c r="R400" s="81">
        <v>0</v>
      </c>
      <c r="S400" s="81">
        <v>0.91183218840780011</v>
      </c>
      <c r="T400" s="82"/>
      <c r="U400" s="81">
        <v>2702889</v>
      </c>
      <c r="V400" s="81">
        <v>43</v>
      </c>
      <c r="W400" s="81">
        <v>1</v>
      </c>
      <c r="X400" s="81">
        <v>1142</v>
      </c>
      <c r="Y400" s="81">
        <v>3411</v>
      </c>
      <c r="Z400" s="81">
        <v>3896</v>
      </c>
      <c r="AA400" s="81">
        <v>794</v>
      </c>
      <c r="AB400" s="81">
        <v>7639</v>
      </c>
      <c r="AC400" s="81">
        <v>0</v>
      </c>
      <c r="AD400" s="81">
        <v>0.91183218840780011</v>
      </c>
      <c r="AE400" s="82"/>
      <c r="AF400" s="81">
        <v>16768428.993894782</v>
      </c>
      <c r="AG400" s="81">
        <v>70624.898642990069</v>
      </c>
      <c r="AH400" s="81">
        <v>9784.3072266586878</v>
      </c>
      <c r="AI400" s="81">
        <v>7373333.6489159698</v>
      </c>
      <c r="AJ400" s="81">
        <v>18016329.369564652</v>
      </c>
      <c r="AK400" s="81">
        <v>0</v>
      </c>
      <c r="AL400" s="81">
        <v>0</v>
      </c>
      <c r="AM400" s="81">
        <v>1046892.905600213</v>
      </c>
      <c r="AN400" s="81">
        <v>0</v>
      </c>
      <c r="AO400" s="81">
        <v>0</v>
      </c>
      <c r="AP400" s="82"/>
      <c r="AQ400" s="81">
        <v>162</v>
      </c>
      <c r="AR400" s="81">
        <v>23</v>
      </c>
      <c r="AS400" s="81">
        <v>0</v>
      </c>
      <c r="AT400" s="81">
        <v>0</v>
      </c>
      <c r="AU400" s="81">
        <v>0</v>
      </c>
      <c r="AV400" s="81">
        <v>0</v>
      </c>
      <c r="AW400" s="81" t="s">
        <v>564</v>
      </c>
      <c r="AX400" s="82"/>
      <c r="AY400" s="81">
        <v>662.8</v>
      </c>
      <c r="AZ400" s="81">
        <v>2583.5</v>
      </c>
      <c r="BA400" s="81">
        <v>0</v>
      </c>
      <c r="BB400" s="81">
        <v>0</v>
      </c>
      <c r="BC400" s="81">
        <v>0</v>
      </c>
      <c r="BD400" s="81">
        <v>0</v>
      </c>
      <c r="BE400" s="81" t="s">
        <v>564</v>
      </c>
      <c r="BF400" s="82"/>
      <c r="BG400" s="81">
        <v>0</v>
      </c>
      <c r="BH400" s="81">
        <v>0</v>
      </c>
      <c r="BI400" s="81">
        <v>8.4510000000000005</v>
      </c>
      <c r="BJ400" s="81">
        <v>0</v>
      </c>
      <c r="BK400" s="81">
        <v>0</v>
      </c>
      <c r="BL400" s="81">
        <v>0</v>
      </c>
      <c r="BM400" s="82"/>
      <c r="BN400" s="81">
        <v>0</v>
      </c>
      <c r="BO400" s="81">
        <v>0</v>
      </c>
      <c r="BP400" s="81">
        <v>1</v>
      </c>
      <c r="BQ400" s="81">
        <v>0</v>
      </c>
      <c r="BR400" s="81">
        <v>0</v>
      </c>
      <c r="BS400" s="81">
        <v>0</v>
      </c>
      <c r="BT400"/>
      <c r="BU400" s="80">
        <v>8.4510000000000005</v>
      </c>
      <c r="BV400" s="80">
        <v>0</v>
      </c>
      <c r="BW400" s="80">
        <v>0</v>
      </c>
      <c r="BX400" s="80">
        <v>0</v>
      </c>
      <c r="BY400" s="80">
        <v>0</v>
      </c>
      <c r="BZ400" s="80">
        <v>0</v>
      </c>
      <c r="CA400" s="80">
        <v>0</v>
      </c>
      <c r="CB400" s="80">
        <v>0</v>
      </c>
      <c r="CC400" s="80">
        <v>0</v>
      </c>
    </row>
    <row r="401" spans="1:81">
      <c r="A401" s="80" t="s">
        <v>2270</v>
      </c>
      <c r="B401" s="80">
        <v>30</v>
      </c>
      <c r="C401" s="80">
        <v>13</v>
      </c>
      <c r="D401" s="80">
        <v>2</v>
      </c>
      <c r="E401" s="80">
        <v>2016</v>
      </c>
      <c r="F401" s="80" t="s">
        <v>92</v>
      </c>
      <c r="G401" s="80" t="s">
        <v>2257</v>
      </c>
      <c r="H401" s="80" t="s">
        <v>2258</v>
      </c>
      <c r="I401" s="177"/>
      <c r="J401" s="81">
        <v>12.906927703173681</v>
      </c>
      <c r="K401" s="81">
        <v>9.4593936976360815E-2</v>
      </c>
      <c r="L401" s="81">
        <v>4.903256939505609E-2</v>
      </c>
      <c r="M401" s="81">
        <v>5.2892021871573087</v>
      </c>
      <c r="N401" s="81">
        <v>12.540864526539654</v>
      </c>
      <c r="O401" s="81">
        <v>6.5580250912124614</v>
      </c>
      <c r="P401" s="81">
        <v>3.7557920550289352</v>
      </c>
      <c r="Q401" s="81">
        <v>0.53390749852802266</v>
      </c>
      <c r="R401" s="81">
        <v>0</v>
      </c>
      <c r="S401" s="81">
        <v>1.1960612528599999</v>
      </c>
      <c r="T401" s="82"/>
      <c r="U401" s="81">
        <v>2921669</v>
      </c>
      <c r="V401" s="81">
        <v>43</v>
      </c>
      <c r="W401" s="81">
        <v>1</v>
      </c>
      <c r="X401" s="81">
        <v>1142</v>
      </c>
      <c r="Y401" s="81">
        <v>3414</v>
      </c>
      <c r="Z401" s="81">
        <v>3857</v>
      </c>
      <c r="AA401" s="81">
        <v>773</v>
      </c>
      <c r="AB401" s="81">
        <v>7559</v>
      </c>
      <c r="AC401" s="81">
        <v>0</v>
      </c>
      <c r="AD401" s="81">
        <v>1.1960612528600001</v>
      </c>
      <c r="AE401" s="82"/>
      <c r="AF401" s="81">
        <v>17961385.720722672</v>
      </c>
      <c r="AG401" s="81">
        <v>67277.951939887716</v>
      </c>
      <c r="AH401" s="81">
        <v>8166.0946516900694</v>
      </c>
      <c r="AI401" s="81">
        <v>7826501.4974444099</v>
      </c>
      <c r="AJ401" s="81">
        <v>17721533.202665489</v>
      </c>
      <c r="AK401" s="81">
        <v>0</v>
      </c>
      <c r="AL401" s="81">
        <v>0</v>
      </c>
      <c r="AM401" s="81">
        <v>1036734.056563528</v>
      </c>
      <c r="AN401" s="81">
        <v>0</v>
      </c>
      <c r="AO401" s="81">
        <v>0</v>
      </c>
      <c r="AP401" s="82"/>
      <c r="AQ401" s="81">
        <v>176</v>
      </c>
      <c r="AR401" s="81">
        <v>28</v>
      </c>
      <c r="AS401" s="81">
        <v>0</v>
      </c>
      <c r="AT401" s="81">
        <v>0</v>
      </c>
      <c r="AU401" s="81">
        <v>0</v>
      </c>
      <c r="AV401" s="81">
        <v>0</v>
      </c>
      <c r="AW401" s="81" t="s">
        <v>564</v>
      </c>
      <c r="AX401" s="82"/>
      <c r="AY401" s="81">
        <v>729.3</v>
      </c>
      <c r="AZ401" s="81">
        <v>2960.2</v>
      </c>
      <c r="BA401" s="81">
        <v>0</v>
      </c>
      <c r="BB401" s="81">
        <v>0</v>
      </c>
      <c r="BC401" s="81">
        <v>0</v>
      </c>
      <c r="BD401" s="81">
        <v>0</v>
      </c>
      <c r="BE401" s="81" t="s">
        <v>564</v>
      </c>
      <c r="BF401" s="82"/>
      <c r="BG401" s="81">
        <v>0</v>
      </c>
      <c r="BH401" s="81">
        <v>0</v>
      </c>
      <c r="BI401" s="81">
        <v>8.6240000000000006</v>
      </c>
      <c r="BJ401" s="81">
        <v>0</v>
      </c>
      <c r="BK401" s="81">
        <v>0</v>
      </c>
      <c r="BL401" s="81">
        <v>0</v>
      </c>
      <c r="BM401" s="82"/>
      <c r="BN401" s="81">
        <v>0</v>
      </c>
      <c r="BO401" s="81">
        <v>0</v>
      </c>
      <c r="BP401" s="81">
        <v>1</v>
      </c>
      <c r="BQ401" s="81">
        <v>0</v>
      </c>
      <c r="BR401" s="81">
        <v>0</v>
      </c>
      <c r="BS401" s="81">
        <v>0</v>
      </c>
      <c r="BT401"/>
      <c r="BU401" s="80">
        <v>8.6240000000000006</v>
      </c>
      <c r="BV401" s="80">
        <v>0</v>
      </c>
      <c r="BW401" s="80">
        <v>0</v>
      </c>
      <c r="BX401" s="80">
        <v>0</v>
      </c>
      <c r="BY401" s="80">
        <v>0</v>
      </c>
      <c r="BZ401" s="80">
        <v>0</v>
      </c>
      <c r="CA401" s="80">
        <v>0</v>
      </c>
      <c r="CB401" s="80">
        <v>0</v>
      </c>
      <c r="CC401" s="80">
        <v>0</v>
      </c>
    </row>
    <row r="402" spans="1:81">
      <c r="A402" s="80" t="s">
        <v>2271</v>
      </c>
      <c r="B402" s="80">
        <v>31</v>
      </c>
      <c r="C402" s="80">
        <v>14</v>
      </c>
      <c r="D402" s="80">
        <v>2</v>
      </c>
      <c r="E402" s="80">
        <v>2017</v>
      </c>
      <c r="F402" s="80" t="s">
        <v>71</v>
      </c>
      <c r="G402" s="80" t="s">
        <v>2257</v>
      </c>
      <c r="H402" s="80" t="s">
        <v>2258</v>
      </c>
      <c r="I402" s="177"/>
      <c r="J402" s="81">
        <v>10.931067327400507</v>
      </c>
      <c r="K402" s="81">
        <v>9.32441835270926E-2</v>
      </c>
      <c r="L402" s="81">
        <v>4.1990147176982309E-2</v>
      </c>
      <c r="M402" s="81">
        <v>4.76018283166239</v>
      </c>
      <c r="N402" s="81">
        <v>11.069959279051746</v>
      </c>
      <c r="O402" s="81">
        <v>6.5078803455427723</v>
      </c>
      <c r="P402" s="81">
        <v>3.8623549324762769</v>
      </c>
      <c r="Q402" s="81">
        <v>0.51259644478519995</v>
      </c>
      <c r="R402" s="81">
        <v>0</v>
      </c>
      <c r="S402" s="81">
        <v>0.52947035859480007</v>
      </c>
      <c r="T402" s="82"/>
      <c r="U402" s="81">
        <v>3156445</v>
      </c>
      <c r="V402" s="81">
        <v>43</v>
      </c>
      <c r="W402" s="81">
        <v>1</v>
      </c>
      <c r="X402" s="81">
        <v>1142</v>
      </c>
      <c r="Y402" s="81">
        <v>3455</v>
      </c>
      <c r="Z402" s="81">
        <v>3891</v>
      </c>
      <c r="AA402" s="81">
        <v>800</v>
      </c>
      <c r="AB402" s="81">
        <v>7505</v>
      </c>
      <c r="AC402" s="81">
        <v>0</v>
      </c>
      <c r="AD402" s="81">
        <v>0.52947035859480007</v>
      </c>
      <c r="AE402" s="82"/>
      <c r="AF402" s="81">
        <v>16972988.860454891</v>
      </c>
      <c r="AG402" s="81">
        <v>69214.186940736661</v>
      </c>
      <c r="AH402" s="81">
        <v>9406.2015241830177</v>
      </c>
      <c r="AI402" s="81">
        <v>8215190.8032063209</v>
      </c>
      <c r="AJ402" s="81">
        <v>18180388.985369861</v>
      </c>
      <c r="AK402" s="81">
        <v>0</v>
      </c>
      <c r="AL402" s="81">
        <v>0</v>
      </c>
      <c r="AM402" s="81">
        <v>1030938.450726595</v>
      </c>
      <c r="AN402" s="81">
        <v>0</v>
      </c>
      <c r="AO402" s="81">
        <v>0</v>
      </c>
      <c r="AP402" s="82"/>
      <c r="AQ402" s="81">
        <v>178</v>
      </c>
      <c r="AR402" s="81">
        <v>31</v>
      </c>
      <c r="AS402" s="81">
        <v>0</v>
      </c>
      <c r="AT402" s="81">
        <v>0</v>
      </c>
      <c r="AU402" s="81">
        <v>0</v>
      </c>
      <c r="AV402" s="81">
        <v>0</v>
      </c>
      <c r="AW402" s="81" t="s">
        <v>564</v>
      </c>
      <c r="AX402" s="82"/>
      <c r="AY402" s="81">
        <v>737.09999999999991</v>
      </c>
      <c r="AZ402" s="81">
        <v>2995</v>
      </c>
      <c r="BA402" s="81">
        <v>0</v>
      </c>
      <c r="BB402" s="81">
        <v>0</v>
      </c>
      <c r="BC402" s="81">
        <v>0</v>
      </c>
      <c r="BD402" s="81">
        <v>0</v>
      </c>
      <c r="BE402" s="81" t="s">
        <v>564</v>
      </c>
      <c r="BF402" s="82"/>
      <c r="BG402" s="81">
        <v>0</v>
      </c>
      <c r="BH402" s="81">
        <v>0</v>
      </c>
      <c r="BI402" s="81">
        <v>7.8140000000000001</v>
      </c>
      <c r="BJ402" s="81">
        <v>0</v>
      </c>
      <c r="BK402" s="81">
        <v>0</v>
      </c>
      <c r="BL402" s="81">
        <v>0</v>
      </c>
      <c r="BM402" s="82"/>
      <c r="BN402" s="81">
        <v>0</v>
      </c>
      <c r="BO402" s="81">
        <v>0</v>
      </c>
      <c r="BP402" s="81">
        <v>1</v>
      </c>
      <c r="BQ402" s="81">
        <v>0</v>
      </c>
      <c r="BR402" s="81">
        <v>0</v>
      </c>
      <c r="BS402" s="81">
        <v>0</v>
      </c>
      <c r="BT402"/>
      <c r="BU402" s="80">
        <v>7.8140000000000001</v>
      </c>
      <c r="BV402" s="80">
        <v>0</v>
      </c>
      <c r="BW402" s="80">
        <v>0</v>
      </c>
      <c r="BX402" s="80">
        <v>0</v>
      </c>
      <c r="BY402" s="80">
        <v>0</v>
      </c>
      <c r="BZ402" s="80">
        <v>0</v>
      </c>
      <c r="CA402" s="80">
        <v>0</v>
      </c>
      <c r="CB402" s="80">
        <v>0</v>
      </c>
      <c r="CC402" s="80">
        <v>0</v>
      </c>
    </row>
    <row r="403" spans="1:81">
      <c r="A403" s="80" t="s">
        <v>2272</v>
      </c>
      <c r="B403" s="80">
        <v>32</v>
      </c>
      <c r="C403" s="80">
        <v>15</v>
      </c>
      <c r="D403" s="80">
        <v>2</v>
      </c>
      <c r="E403" s="80">
        <v>2018</v>
      </c>
      <c r="F403" s="80" t="s">
        <v>93</v>
      </c>
      <c r="G403" s="80" t="s">
        <v>2257</v>
      </c>
      <c r="H403" s="80" t="s">
        <v>2258</v>
      </c>
      <c r="I403" s="177"/>
      <c r="J403" s="81">
        <v>9.2916566552914492</v>
      </c>
      <c r="K403" s="81">
        <v>8.3200112884261976E-2</v>
      </c>
      <c r="L403" s="81">
        <v>3.7187044565507067E-2</v>
      </c>
      <c r="M403" s="81">
        <v>4.2155514499617475</v>
      </c>
      <c r="N403" s="81">
        <v>8.6689138712517053</v>
      </c>
      <c r="O403" s="81">
        <v>6.3462245133107196</v>
      </c>
      <c r="P403" s="81">
        <v>3.8191282495534229</v>
      </c>
      <c r="Q403" s="81">
        <v>0.47179747869062738</v>
      </c>
      <c r="R403" s="81">
        <v>0</v>
      </c>
      <c r="S403" s="81">
        <v>0.51645943008000006</v>
      </c>
      <c r="T403" s="82"/>
      <c r="U403" s="81">
        <v>3116137</v>
      </c>
      <c r="V403" s="81">
        <v>43</v>
      </c>
      <c r="W403" s="81">
        <v>1</v>
      </c>
      <c r="X403" s="81">
        <v>1142</v>
      </c>
      <c r="Y403" s="81">
        <v>3506</v>
      </c>
      <c r="Z403" s="81">
        <v>3867</v>
      </c>
      <c r="AA403" s="81">
        <v>799</v>
      </c>
      <c r="AB403" s="81">
        <v>7444</v>
      </c>
      <c r="AC403" s="81">
        <v>0</v>
      </c>
      <c r="AD403" s="81">
        <v>0.51645943008000006</v>
      </c>
      <c r="AE403" s="82"/>
      <c r="AF403" s="81">
        <v>16328416.327044871</v>
      </c>
      <c r="AG403" s="81">
        <v>60779.218719726377</v>
      </c>
      <c r="AH403" s="81">
        <v>8791.8946700361921</v>
      </c>
      <c r="AI403" s="81">
        <v>8074301.5851455899</v>
      </c>
      <c r="AJ403" s="81">
        <v>16474344.72205128</v>
      </c>
      <c r="AK403" s="81">
        <v>0</v>
      </c>
      <c r="AL403" s="81">
        <v>0</v>
      </c>
      <c r="AM403" s="81">
        <v>1024674.868137514</v>
      </c>
      <c r="AN403" s="81">
        <v>0</v>
      </c>
      <c r="AO403" s="81">
        <v>0</v>
      </c>
      <c r="AP403" s="82"/>
      <c r="AQ403" s="81">
        <v>188</v>
      </c>
      <c r="AR403" s="81">
        <v>37</v>
      </c>
      <c r="AS403" s="81">
        <v>0</v>
      </c>
      <c r="AT403" s="81">
        <v>0</v>
      </c>
      <c r="AU403" s="81">
        <v>0</v>
      </c>
      <c r="AV403" s="81">
        <v>0</v>
      </c>
      <c r="AW403" s="81" t="s">
        <v>564</v>
      </c>
      <c r="AX403" s="82"/>
      <c r="AY403" s="81">
        <v>790.8</v>
      </c>
      <c r="AZ403" s="81">
        <v>3087.6</v>
      </c>
      <c r="BA403" s="81">
        <v>0</v>
      </c>
      <c r="BB403" s="81">
        <v>0</v>
      </c>
      <c r="BC403" s="81">
        <v>0</v>
      </c>
      <c r="BD403" s="81">
        <v>0</v>
      </c>
      <c r="BE403" s="81" t="s">
        <v>564</v>
      </c>
      <c r="BF403" s="82"/>
      <c r="BG403" s="81">
        <v>0</v>
      </c>
      <c r="BH403" s="81">
        <v>0</v>
      </c>
      <c r="BI403" s="81">
        <v>6.6289999999999996</v>
      </c>
      <c r="BJ403" s="81">
        <v>0</v>
      </c>
      <c r="BK403" s="81">
        <v>0</v>
      </c>
      <c r="BL403" s="81">
        <v>0</v>
      </c>
      <c r="BM403" s="82"/>
      <c r="BN403" s="81">
        <v>0</v>
      </c>
      <c r="BO403" s="81">
        <v>0</v>
      </c>
      <c r="BP403" s="81">
        <v>1</v>
      </c>
      <c r="BQ403" s="81">
        <v>0</v>
      </c>
      <c r="BR403" s="81">
        <v>0</v>
      </c>
      <c r="BS403" s="81">
        <v>0</v>
      </c>
      <c r="BT403"/>
      <c r="BU403" s="80">
        <v>6.6289999999999996</v>
      </c>
      <c r="BV403" s="80">
        <v>0</v>
      </c>
      <c r="BW403" s="80">
        <v>0</v>
      </c>
      <c r="BX403" s="80">
        <v>0</v>
      </c>
      <c r="BY403" s="80">
        <v>0</v>
      </c>
      <c r="BZ403" s="80">
        <v>0</v>
      </c>
      <c r="CA403" s="80">
        <v>0</v>
      </c>
      <c r="CB403" s="80">
        <v>0</v>
      </c>
      <c r="CC403" s="80">
        <v>0</v>
      </c>
    </row>
    <row r="404" spans="1:81">
      <c r="A404" s="80" t="s">
        <v>2273</v>
      </c>
      <c r="B404" s="80">
        <v>33</v>
      </c>
      <c r="C404" s="80">
        <v>16</v>
      </c>
      <c r="D404" s="80">
        <v>2</v>
      </c>
      <c r="E404" s="80">
        <v>2019</v>
      </c>
      <c r="F404" s="80" t="s">
        <v>73</v>
      </c>
      <c r="G404" s="80" t="s">
        <v>2257</v>
      </c>
      <c r="H404" s="80" t="s">
        <v>2258</v>
      </c>
      <c r="I404" s="177"/>
      <c r="J404" s="81">
        <v>8.603887736407728</v>
      </c>
      <c r="K404" s="81">
        <v>7.7209406871987213E-2</v>
      </c>
      <c r="L404" s="81">
        <v>3.7496361717012976E-2</v>
      </c>
      <c r="M404" s="81">
        <v>3.7568715884499437</v>
      </c>
      <c r="N404" s="81">
        <v>9.2146574604141751</v>
      </c>
      <c r="O404" s="81">
        <v>6.0776095031675199</v>
      </c>
      <c r="P404" s="81">
        <v>3.9924057594702766</v>
      </c>
      <c r="Q404" s="81">
        <v>0.45707700694330372</v>
      </c>
      <c r="R404" s="81">
        <v>0</v>
      </c>
      <c r="S404" s="81">
        <v>0.55359895327999997</v>
      </c>
      <c r="T404" s="82"/>
      <c r="U404" s="81">
        <v>3033884</v>
      </c>
      <c r="V404" s="81">
        <v>43</v>
      </c>
      <c r="W404" s="81">
        <v>1</v>
      </c>
      <c r="X404" s="81">
        <v>1142</v>
      </c>
      <c r="Y404" s="81">
        <v>3536</v>
      </c>
      <c r="Z404" s="81">
        <v>3805</v>
      </c>
      <c r="AA404" s="81">
        <v>829</v>
      </c>
      <c r="AB404" s="81">
        <v>7407</v>
      </c>
      <c r="AC404" s="81">
        <v>0</v>
      </c>
      <c r="AD404" s="81">
        <v>0.55359895327999997</v>
      </c>
      <c r="AE404" s="82"/>
      <c r="AF404" s="81">
        <v>15886956.5590853</v>
      </c>
      <c r="AG404" s="81">
        <v>59300.55943031385</v>
      </c>
      <c r="AH404" s="81">
        <v>9436.269470972391</v>
      </c>
      <c r="AI404" s="81">
        <v>7511087.9396027131</v>
      </c>
      <c r="AJ404" s="81">
        <v>17952144.495907318</v>
      </c>
      <c r="AK404" s="81">
        <v>0</v>
      </c>
      <c r="AL404" s="81">
        <v>0</v>
      </c>
      <c r="AM404" s="81">
        <v>1008777.6401338538</v>
      </c>
      <c r="AN404" s="81">
        <v>0</v>
      </c>
      <c r="AO404" s="81">
        <v>0</v>
      </c>
      <c r="AP404" s="82"/>
      <c r="AQ404" s="81">
        <v>192</v>
      </c>
      <c r="AR404" s="81">
        <v>42</v>
      </c>
      <c r="AS404" s="81">
        <v>0</v>
      </c>
      <c r="AT404" s="81">
        <v>0</v>
      </c>
      <c r="AU404" s="81">
        <v>0</v>
      </c>
      <c r="AV404" s="81">
        <v>0</v>
      </c>
      <c r="AW404" s="81" t="s">
        <v>564</v>
      </c>
      <c r="AX404" s="82"/>
      <c r="AY404" s="81">
        <v>813.89999999999986</v>
      </c>
      <c r="AZ404" s="81">
        <v>3183.7</v>
      </c>
      <c r="BA404" s="81">
        <v>0</v>
      </c>
      <c r="BB404" s="81">
        <v>0</v>
      </c>
      <c r="BC404" s="81">
        <v>0</v>
      </c>
      <c r="BD404" s="81">
        <v>0</v>
      </c>
      <c r="BE404" s="81" t="s">
        <v>564</v>
      </c>
      <c r="BF404" s="82"/>
      <c r="BG404" s="81">
        <v>0</v>
      </c>
      <c r="BH404" s="81">
        <v>0</v>
      </c>
      <c r="BI404" s="81">
        <v>5.8719999999999999</v>
      </c>
      <c r="BJ404" s="81">
        <v>0</v>
      </c>
      <c r="BK404" s="81">
        <v>0</v>
      </c>
      <c r="BL404" s="81">
        <v>0</v>
      </c>
      <c r="BM404" s="82"/>
      <c r="BN404" s="81">
        <v>0</v>
      </c>
      <c r="BO404" s="81">
        <v>0</v>
      </c>
      <c r="BP404" s="81">
        <v>1</v>
      </c>
      <c r="BQ404" s="81">
        <v>0</v>
      </c>
      <c r="BR404" s="81">
        <v>0</v>
      </c>
      <c r="BS404" s="81">
        <v>0</v>
      </c>
      <c r="BT404"/>
      <c r="BU404" s="80">
        <v>5.8719999999999999</v>
      </c>
      <c r="BV404" s="80">
        <v>0</v>
      </c>
      <c r="BW404" s="80">
        <v>0</v>
      </c>
      <c r="BX404" s="80">
        <v>0</v>
      </c>
      <c r="BY404" s="80">
        <v>0</v>
      </c>
      <c r="BZ404" s="80">
        <v>0</v>
      </c>
      <c r="CA404" s="80">
        <v>0</v>
      </c>
      <c r="CB404" s="80">
        <v>0</v>
      </c>
      <c r="CC404" s="80">
        <v>0</v>
      </c>
    </row>
    <row r="405" spans="1:81">
      <c r="A405" s="80" t="s">
        <v>2274</v>
      </c>
      <c r="B405" s="80">
        <v>34</v>
      </c>
      <c r="C405" s="80">
        <v>17</v>
      </c>
      <c r="D405" s="80">
        <v>2</v>
      </c>
      <c r="E405" s="80">
        <v>2020</v>
      </c>
      <c r="F405" s="80" t="s">
        <v>218</v>
      </c>
      <c r="G405" s="80" t="s">
        <v>2257</v>
      </c>
      <c r="H405" s="80" t="s">
        <v>2258</v>
      </c>
      <c r="I405" s="177"/>
      <c r="J405" s="81">
        <v>9.8466287521222924</v>
      </c>
      <c r="K405" s="81">
        <v>7.9355569009110657E-2</v>
      </c>
      <c r="L405" s="81">
        <v>0.18062464344950277</v>
      </c>
      <c r="M405" s="81">
        <v>3.9765379907257405</v>
      </c>
      <c r="N405" s="81">
        <v>8.3324231648640286</v>
      </c>
      <c r="O405" s="81">
        <v>5.3640300643854744</v>
      </c>
      <c r="P405" s="81">
        <v>3.7278048489236113</v>
      </c>
      <c r="Q405" s="81">
        <v>0.4285443272073754</v>
      </c>
      <c r="R405" s="81">
        <v>0</v>
      </c>
      <c r="S405" s="81">
        <v>0.24457641525000001</v>
      </c>
      <c r="T405" s="82"/>
      <c r="U405" s="81">
        <v>2711898</v>
      </c>
      <c r="V405" s="81">
        <v>38</v>
      </c>
      <c r="W405" s="81">
        <v>7</v>
      </c>
      <c r="X405" s="81">
        <v>1361</v>
      </c>
      <c r="Y405" s="81">
        <v>3519</v>
      </c>
      <c r="Z405" s="81">
        <v>3833</v>
      </c>
      <c r="AA405" s="81">
        <v>841</v>
      </c>
      <c r="AB405" s="81">
        <v>7268</v>
      </c>
      <c r="AC405" s="81">
        <v>0</v>
      </c>
      <c r="AD405" s="81">
        <v>0.24457641525000001</v>
      </c>
      <c r="AE405" s="82"/>
      <c r="AF405" s="81">
        <v>16875160.38168297</v>
      </c>
      <c r="AG405" s="81">
        <v>56026.15241230472</v>
      </c>
      <c r="AH405" s="81">
        <v>50187.326149573746</v>
      </c>
      <c r="AI405" s="81">
        <v>7665955.4986302126</v>
      </c>
      <c r="AJ405" s="81">
        <v>15275851.628881304</v>
      </c>
      <c r="AK405" s="81"/>
      <c r="AL405" s="81"/>
      <c r="AM405" s="81">
        <v>948554.74916418898</v>
      </c>
      <c r="AN405" s="81"/>
      <c r="AO405" s="81"/>
      <c r="AP405" s="82"/>
      <c r="AQ405" s="81">
        <v>203</v>
      </c>
      <c r="AR405" s="81">
        <v>42</v>
      </c>
      <c r="AS405" s="81">
        <v>0</v>
      </c>
      <c r="AT405" s="81">
        <v>0</v>
      </c>
      <c r="AU405" s="81">
        <v>0</v>
      </c>
      <c r="AV405" s="81">
        <v>0</v>
      </c>
      <c r="AW405" s="81">
        <v>0</v>
      </c>
      <c r="AX405" s="82"/>
      <c r="AY405" s="81">
        <v>871.49999999999989</v>
      </c>
      <c r="AZ405" s="81">
        <v>3183.7</v>
      </c>
      <c r="BA405" s="81">
        <v>0</v>
      </c>
      <c r="BB405" s="81">
        <v>0</v>
      </c>
      <c r="BC405" s="81">
        <v>0</v>
      </c>
      <c r="BD405" s="81">
        <v>0</v>
      </c>
      <c r="BE405" s="81">
        <v>0</v>
      </c>
      <c r="BF405" s="82"/>
      <c r="BG405" s="81">
        <v>0</v>
      </c>
      <c r="BH405" s="81">
        <v>0</v>
      </c>
      <c r="BI405" s="81">
        <v>4.2069999999999999</v>
      </c>
      <c r="BJ405" s="81">
        <v>0</v>
      </c>
      <c r="BK405" s="81">
        <v>0</v>
      </c>
      <c r="BL405" s="81">
        <v>0</v>
      </c>
      <c r="BM405" s="82"/>
      <c r="BN405" s="81">
        <v>0</v>
      </c>
      <c r="BO405" s="81">
        <v>0</v>
      </c>
      <c r="BP405" s="81">
        <v>1</v>
      </c>
      <c r="BQ405" s="81">
        <v>0</v>
      </c>
      <c r="BR405" s="81">
        <v>0</v>
      </c>
      <c r="BS405" s="81">
        <v>0</v>
      </c>
      <c r="BT405"/>
      <c r="BU405" s="80">
        <v>4.2069999999999999</v>
      </c>
      <c r="BV405" s="80">
        <v>0</v>
      </c>
      <c r="BW405" s="80">
        <v>0</v>
      </c>
      <c r="BX405" s="80">
        <v>0</v>
      </c>
      <c r="BY405" s="80">
        <v>0</v>
      </c>
      <c r="BZ405" s="80">
        <v>0</v>
      </c>
      <c r="CA405" s="80">
        <v>0</v>
      </c>
      <c r="CB405" s="80">
        <v>0</v>
      </c>
      <c r="CC405" s="80">
        <v>0</v>
      </c>
    </row>
    <row r="406" spans="1:81">
      <c r="A406" s="80" t="s">
        <v>2275</v>
      </c>
      <c r="B406" s="80">
        <v>34</v>
      </c>
      <c r="C406" s="80">
        <v>18</v>
      </c>
      <c r="D406" s="80">
        <v>2</v>
      </c>
      <c r="E406" s="80">
        <v>2021</v>
      </c>
      <c r="F406" s="80" t="s">
        <v>75</v>
      </c>
      <c r="G406" s="174" t="s">
        <v>2257</v>
      </c>
      <c r="H406" s="80" t="s">
        <v>2258</v>
      </c>
      <c r="I406" s="177"/>
      <c r="J406" s="81">
        <v>7.161270699609231</v>
      </c>
      <c r="K406" s="81">
        <v>8.3254046877330082E-2</v>
      </c>
      <c r="L406" s="81">
        <v>0.20172605832031593</v>
      </c>
      <c r="M406" s="81">
        <v>3.9823985713582939</v>
      </c>
      <c r="N406" s="81">
        <v>8.0641115343392844</v>
      </c>
      <c r="O406" s="81">
        <v>5.1455106597781057</v>
      </c>
      <c r="P406" s="81">
        <v>3.8725887088370845</v>
      </c>
      <c r="Q406" s="81">
        <v>0.42682506729392017</v>
      </c>
      <c r="R406" s="81">
        <v>0</v>
      </c>
      <c r="S406" s="81">
        <v>0</v>
      </c>
      <c r="T406" s="82"/>
      <c r="U406" s="81">
        <v>2592499</v>
      </c>
      <c r="V406" s="81">
        <v>38</v>
      </c>
      <c r="W406" s="81">
        <v>7</v>
      </c>
      <c r="X406" s="81">
        <v>1361</v>
      </c>
      <c r="Y406" s="81">
        <v>3511</v>
      </c>
      <c r="Z406" s="81">
        <v>3786</v>
      </c>
      <c r="AA406" s="81">
        <v>852</v>
      </c>
      <c r="AB406" s="81">
        <v>7153</v>
      </c>
      <c r="AC406" s="81">
        <v>0</v>
      </c>
      <c r="AD406" s="81">
        <v>0</v>
      </c>
      <c r="AE406" s="82"/>
      <c r="AF406" s="81">
        <v>15050178.932449877</v>
      </c>
      <c r="AG406" s="81">
        <v>60958.369038224533</v>
      </c>
      <c r="AH406" s="81">
        <v>54129.120967243878</v>
      </c>
      <c r="AI406" s="81">
        <v>8826548.1650003102</v>
      </c>
      <c r="AJ406" s="81">
        <v>16090021.153945692</v>
      </c>
      <c r="AK406" s="81">
        <v>0</v>
      </c>
      <c r="AL406" s="81">
        <v>0</v>
      </c>
      <c r="AM406" s="81">
        <v>938930.58948921424</v>
      </c>
      <c r="AN406" s="81">
        <v>0</v>
      </c>
      <c r="AO406" s="81">
        <v>0</v>
      </c>
      <c r="AP406" s="82"/>
      <c r="AQ406" s="81">
        <v>207</v>
      </c>
      <c r="AR406" s="81">
        <v>43</v>
      </c>
      <c r="AS406" s="81">
        <v>0</v>
      </c>
      <c r="AT406" s="81">
        <v>0</v>
      </c>
      <c r="AU406" s="81">
        <v>0</v>
      </c>
      <c r="AV406" s="81">
        <v>0</v>
      </c>
      <c r="AW406" s="81"/>
      <c r="AX406" s="82"/>
      <c r="AY406" s="81">
        <v>895.8</v>
      </c>
      <c r="AZ406" s="81">
        <v>3233.2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2276</v>
      </c>
      <c r="B407" s="80">
        <v>34</v>
      </c>
      <c r="C407" s="80">
        <v>19</v>
      </c>
      <c r="D407" s="80">
        <v>2</v>
      </c>
      <c r="E407" s="80">
        <v>2022</v>
      </c>
      <c r="F407" s="80" t="s">
        <v>568</v>
      </c>
      <c r="G407" s="174" t="s">
        <v>2257</v>
      </c>
      <c r="H407" s="80" t="s">
        <v>2258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219</v>
      </c>
      <c r="AR407" s="81">
        <v>43</v>
      </c>
      <c r="AS407" s="81">
        <v>0</v>
      </c>
      <c r="AT407" s="81">
        <v>0</v>
      </c>
      <c r="AU407" s="81">
        <v>0</v>
      </c>
      <c r="AV407" s="81">
        <v>0</v>
      </c>
      <c r="AW407" s="81"/>
      <c r="AX407" s="82"/>
      <c r="AY407" s="81">
        <v>951.39999999999986</v>
      </c>
      <c r="AZ407" s="81">
        <v>3233.2</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2277</v>
      </c>
      <c r="B408" s="80">
        <v>137</v>
      </c>
      <c r="C408" s="80">
        <v>1</v>
      </c>
      <c r="D408" s="80">
        <v>9</v>
      </c>
      <c r="E408" s="80">
        <v>1990</v>
      </c>
      <c r="F408" s="80" t="s">
        <v>562</v>
      </c>
      <c r="G408" s="80" t="s">
        <v>2278</v>
      </c>
      <c r="H408" s="80" t="s">
        <v>2279</v>
      </c>
      <c r="I408" s="177"/>
      <c r="J408" s="81">
        <v>13.295186813696635</v>
      </c>
      <c r="K408" s="81">
        <v>1.9477271364353308</v>
      </c>
      <c r="L408" s="81">
        <v>33.268884013297338</v>
      </c>
      <c r="M408" s="81">
        <v>11.538264274946341</v>
      </c>
      <c r="N408" s="81">
        <v>13.266629326443081</v>
      </c>
      <c r="O408" s="81">
        <v>8.0109562896780027</v>
      </c>
      <c r="P408" s="81">
        <v>9.9748325577949579</v>
      </c>
      <c r="Q408" s="81">
        <v>0.78193695098315785</v>
      </c>
      <c r="R408" s="81">
        <v>3.3193708168265261</v>
      </c>
      <c r="S408" s="81">
        <v>0.89123295607544872</v>
      </c>
      <c r="T408" s="82"/>
      <c r="U408" s="81">
        <v>1582687</v>
      </c>
      <c r="V408" s="81">
        <v>695</v>
      </c>
      <c r="W408" s="81">
        <v>328</v>
      </c>
      <c r="X408" s="81">
        <v>4021</v>
      </c>
      <c r="Y408" s="81">
        <v>4222</v>
      </c>
      <c r="Z408" s="81">
        <v>3295</v>
      </c>
      <c r="AA408" s="81">
        <v>2422</v>
      </c>
      <c r="AB408" s="81">
        <v>12696</v>
      </c>
      <c r="AC408" s="81">
        <v>574921</v>
      </c>
      <c r="AD408" s="81">
        <v>0.89123295607544872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2280</v>
      </c>
      <c r="B409" s="80">
        <v>138</v>
      </c>
      <c r="C409" s="80">
        <v>2</v>
      </c>
      <c r="D409" s="80">
        <v>9</v>
      </c>
      <c r="E409" s="80">
        <v>2005</v>
      </c>
      <c r="F409" s="80" t="s">
        <v>565</v>
      </c>
      <c r="G409" s="80" t="s">
        <v>2278</v>
      </c>
      <c r="H409" s="80" t="s">
        <v>2279</v>
      </c>
      <c r="I409" s="177"/>
      <c r="J409" s="81">
        <v>4.3897949573965134</v>
      </c>
      <c r="K409" s="81">
        <v>1.2054392267253382</v>
      </c>
      <c r="L409" s="81">
        <v>11.342156046786256</v>
      </c>
      <c r="M409" s="81">
        <v>17.877937190001013</v>
      </c>
      <c r="N409" s="81">
        <v>15.116875497224173</v>
      </c>
      <c r="O409" s="81">
        <v>10.12257062034184</v>
      </c>
      <c r="P409" s="81">
        <v>10.0070403809881</v>
      </c>
      <c r="Q409" s="81">
        <v>0.62856203207145012</v>
      </c>
      <c r="R409" s="81">
        <v>1.3656843522975872</v>
      </c>
      <c r="S409" s="81">
        <v>1.19611611</v>
      </c>
      <c r="T409" s="82"/>
      <c r="U409" s="81">
        <v>587631</v>
      </c>
      <c r="V409" s="81">
        <v>516</v>
      </c>
      <c r="W409" s="81">
        <v>99</v>
      </c>
      <c r="X409" s="81">
        <v>3339</v>
      </c>
      <c r="Y409" s="81">
        <v>4312</v>
      </c>
      <c r="Z409" s="81">
        <v>4818</v>
      </c>
      <c r="AA409" s="81">
        <v>1990</v>
      </c>
      <c r="AB409" s="81">
        <v>10669</v>
      </c>
      <c r="AC409" s="81">
        <v>241493</v>
      </c>
      <c r="AD409" s="81">
        <v>1.19611611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2281</v>
      </c>
      <c r="B410" s="80">
        <v>139</v>
      </c>
      <c r="C410" s="80">
        <v>3</v>
      </c>
      <c r="D410" s="80">
        <v>9</v>
      </c>
      <c r="E410" s="80">
        <v>2006</v>
      </c>
      <c r="F410" s="80" t="s">
        <v>566</v>
      </c>
      <c r="G410" s="80" t="s">
        <v>2278</v>
      </c>
      <c r="H410" s="80" t="s">
        <v>2279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2282</v>
      </c>
      <c r="B411" s="80">
        <v>140</v>
      </c>
      <c r="C411" s="80">
        <v>4</v>
      </c>
      <c r="D411" s="80">
        <v>9</v>
      </c>
      <c r="E411" s="80">
        <v>2007</v>
      </c>
      <c r="F411" s="80" t="s">
        <v>567</v>
      </c>
      <c r="G411" s="80" t="s">
        <v>2278</v>
      </c>
      <c r="H411" s="80" t="s">
        <v>2279</v>
      </c>
      <c r="I411" s="177"/>
      <c r="J411" s="81">
        <v>3.7373506870040072</v>
      </c>
      <c r="K411" s="81">
        <v>1.1772448165788161</v>
      </c>
      <c r="L411" s="81">
        <v>7.9858120596054176</v>
      </c>
      <c r="M411" s="81">
        <v>15.982746344969714</v>
      </c>
      <c r="N411" s="81">
        <v>15.453675101784746</v>
      </c>
      <c r="O411" s="81">
        <v>9.5676706362430295</v>
      </c>
      <c r="P411" s="81">
        <v>9.6359681614017507</v>
      </c>
      <c r="Q411" s="81">
        <v>0.64033319143676404</v>
      </c>
      <c r="R411" s="81">
        <v>1.0459091901151794</v>
      </c>
      <c r="S411" s="81">
        <v>1.1003243199999997</v>
      </c>
      <c r="T411" s="82"/>
      <c r="U411" s="81">
        <v>589257</v>
      </c>
      <c r="V411" s="81">
        <v>497</v>
      </c>
      <c r="W411" s="81">
        <v>78</v>
      </c>
      <c r="X411" s="81">
        <v>3587</v>
      </c>
      <c r="Y411" s="81">
        <v>4292</v>
      </c>
      <c r="Z411" s="81">
        <v>4734</v>
      </c>
      <c r="AA411" s="81">
        <v>1887</v>
      </c>
      <c r="AB411" s="81">
        <v>10294</v>
      </c>
      <c r="AC411" s="81">
        <v>190254</v>
      </c>
      <c r="AD411" s="81">
        <v>1.1003243199999997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2283</v>
      </c>
      <c r="B412" s="80">
        <v>141</v>
      </c>
      <c r="C412" s="80">
        <v>5</v>
      </c>
      <c r="D412" s="80">
        <v>9</v>
      </c>
      <c r="E412" s="80">
        <v>2008</v>
      </c>
      <c r="F412" s="80" t="s">
        <v>84</v>
      </c>
      <c r="G412" s="80" t="s">
        <v>2278</v>
      </c>
      <c r="H412" s="80" t="s">
        <v>2279</v>
      </c>
      <c r="I412" s="177"/>
      <c r="J412" s="81">
        <v>4.0700482827033682</v>
      </c>
      <c r="K412" s="81">
        <v>0.87612592738204609</v>
      </c>
      <c r="L412" s="81">
        <v>6.5141946380448079</v>
      </c>
      <c r="M412" s="81">
        <v>17.526518821305228</v>
      </c>
      <c r="N412" s="81">
        <v>15.869098891959569</v>
      </c>
      <c r="O412" s="81">
        <v>9.19834074902389</v>
      </c>
      <c r="P412" s="81">
        <v>9.3291470051795571</v>
      </c>
      <c r="Q412" s="81">
        <v>0.61792505724598046</v>
      </c>
      <c r="R412" s="81">
        <v>0.89938260802327441</v>
      </c>
      <c r="S412" s="81">
        <v>1.1053575900000001</v>
      </c>
      <c r="T412" s="82"/>
      <c r="U412" s="81">
        <v>665063</v>
      </c>
      <c r="V412" s="81">
        <v>497</v>
      </c>
      <c r="W412" s="81">
        <v>78</v>
      </c>
      <c r="X412" s="81">
        <v>3587</v>
      </c>
      <c r="Y412" s="81">
        <v>4269</v>
      </c>
      <c r="Z412" s="81">
        <v>4711</v>
      </c>
      <c r="AA412" s="81">
        <v>1829</v>
      </c>
      <c r="AB412" s="81">
        <v>10097</v>
      </c>
      <c r="AC412" s="81">
        <v>169881</v>
      </c>
      <c r="AD412" s="81">
        <v>1.1053575900000001</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2284</v>
      </c>
      <c r="B413" s="80">
        <v>142</v>
      </c>
      <c r="C413" s="80">
        <v>6</v>
      </c>
      <c r="D413" s="80">
        <v>9</v>
      </c>
      <c r="E413" s="80">
        <v>2009</v>
      </c>
      <c r="F413" s="80" t="s">
        <v>85</v>
      </c>
      <c r="G413" s="80" t="s">
        <v>2278</v>
      </c>
      <c r="H413" s="80" t="s">
        <v>2279</v>
      </c>
      <c r="I413" s="177"/>
      <c r="J413" s="81">
        <v>4.2715684958595439</v>
      </c>
      <c r="K413" s="81">
        <v>0.66205602698217469</v>
      </c>
      <c r="L413" s="81">
        <v>6.1429663694056611</v>
      </c>
      <c r="M413" s="81">
        <v>16.134095840252453</v>
      </c>
      <c r="N413" s="81">
        <v>14.145150670089023</v>
      </c>
      <c r="O413" s="81">
        <v>9.2636473666909467</v>
      </c>
      <c r="P413" s="81">
        <v>8.9283170104470138</v>
      </c>
      <c r="Q413" s="81">
        <v>0.57662767085274913</v>
      </c>
      <c r="R413" s="81">
        <v>0.64243036540601328</v>
      </c>
      <c r="S413" s="81">
        <v>1.00280619</v>
      </c>
      <c r="T413" s="82"/>
      <c r="U413" s="81">
        <v>599804</v>
      </c>
      <c r="V413" s="81">
        <v>399</v>
      </c>
      <c r="W413" s="81">
        <v>99</v>
      </c>
      <c r="X413" s="81">
        <v>3541</v>
      </c>
      <c r="Y413" s="81">
        <v>4266</v>
      </c>
      <c r="Z413" s="81">
        <v>4683</v>
      </c>
      <c r="AA413" s="81">
        <v>1797</v>
      </c>
      <c r="AB413" s="81">
        <v>9891</v>
      </c>
      <c r="AC413" s="81">
        <v>118383</v>
      </c>
      <c r="AD413" s="81">
        <v>1.00280619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2285</v>
      </c>
      <c r="B414" s="80">
        <v>143</v>
      </c>
      <c r="C414" s="80">
        <v>7</v>
      </c>
      <c r="D414" s="80">
        <v>9</v>
      </c>
      <c r="E414" s="80">
        <v>2010</v>
      </c>
      <c r="F414" s="80" t="s">
        <v>86</v>
      </c>
      <c r="G414" s="80" t="s">
        <v>2278</v>
      </c>
      <c r="H414" s="80" t="s">
        <v>2279</v>
      </c>
      <c r="I414" s="177"/>
      <c r="J414" s="81">
        <v>3.9480339151588484</v>
      </c>
      <c r="K414" s="81">
        <v>0.70972789363571742</v>
      </c>
      <c r="L414" s="81">
        <v>5.7429901513739861</v>
      </c>
      <c r="M414" s="81">
        <v>16.203153968046944</v>
      </c>
      <c r="N414" s="81">
        <v>15.255188864443133</v>
      </c>
      <c r="O414" s="81">
        <v>9.2483660765800906</v>
      </c>
      <c r="P414" s="81">
        <v>8.8716410338439111</v>
      </c>
      <c r="Q414" s="81">
        <v>0.5882134329763028</v>
      </c>
      <c r="R414" s="81">
        <v>1.1022423451538643</v>
      </c>
      <c r="S414" s="81">
        <v>1.2593497140000003</v>
      </c>
      <c r="T414" s="82"/>
      <c r="U414" s="81">
        <v>602600</v>
      </c>
      <c r="V414" s="81">
        <v>399</v>
      </c>
      <c r="W414" s="81">
        <v>99</v>
      </c>
      <c r="X414" s="81">
        <v>3541</v>
      </c>
      <c r="Y414" s="81">
        <v>4209</v>
      </c>
      <c r="Z414" s="81">
        <v>4697</v>
      </c>
      <c r="AA414" s="81">
        <v>1741</v>
      </c>
      <c r="AB414" s="81">
        <v>9668</v>
      </c>
      <c r="AC414" s="81">
        <v>192483</v>
      </c>
      <c r="AD414" s="81">
        <v>1.2593497140000003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2286</v>
      </c>
      <c r="B415" s="80">
        <v>144</v>
      </c>
      <c r="C415" s="80">
        <v>8</v>
      </c>
      <c r="D415" s="80">
        <v>9</v>
      </c>
      <c r="E415" s="80">
        <v>2011</v>
      </c>
      <c r="F415" s="80" t="s">
        <v>87</v>
      </c>
      <c r="G415" s="80" t="s">
        <v>2278</v>
      </c>
      <c r="H415" s="80" t="s">
        <v>2279</v>
      </c>
      <c r="I415" s="177"/>
      <c r="J415" s="81">
        <v>5.1651667791970119</v>
      </c>
      <c r="K415" s="81">
        <v>0.99867575793256547</v>
      </c>
      <c r="L415" s="81">
        <v>5.7594436625003933</v>
      </c>
      <c r="M415" s="81">
        <v>18.397245498840832</v>
      </c>
      <c r="N415" s="81">
        <v>16.846180311160257</v>
      </c>
      <c r="O415" s="81">
        <v>8.9900494021662496</v>
      </c>
      <c r="P415" s="81">
        <v>8.2094909650882943</v>
      </c>
      <c r="Q415" s="81">
        <v>0.66430793708916636</v>
      </c>
      <c r="R415" s="81">
        <v>0.56954882004102236</v>
      </c>
      <c r="S415" s="81">
        <v>1.2908304849999996</v>
      </c>
      <c r="T415" s="82"/>
      <c r="U415" s="81">
        <v>727512</v>
      </c>
      <c r="V415" s="81">
        <v>399</v>
      </c>
      <c r="W415" s="81">
        <v>99</v>
      </c>
      <c r="X415" s="81">
        <v>3541</v>
      </c>
      <c r="Y415" s="81">
        <v>4170</v>
      </c>
      <c r="Z415" s="81">
        <v>4665</v>
      </c>
      <c r="AA415" s="81">
        <v>1659</v>
      </c>
      <c r="AB415" s="81">
        <v>9466</v>
      </c>
      <c r="AC415" s="81">
        <v>99295</v>
      </c>
      <c r="AD415" s="81">
        <v>1.2908304849999996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2287</v>
      </c>
      <c r="B416" s="80">
        <v>145</v>
      </c>
      <c r="C416" s="80">
        <v>9</v>
      </c>
      <c r="D416" s="80">
        <v>9</v>
      </c>
      <c r="E416" s="80">
        <v>2012</v>
      </c>
      <c r="F416" s="80" t="s">
        <v>88</v>
      </c>
      <c r="G416" s="80" t="s">
        <v>2278</v>
      </c>
      <c r="H416" s="80" t="s">
        <v>2279</v>
      </c>
      <c r="I416" s="177"/>
      <c r="J416" s="81">
        <v>3.6823392018996093</v>
      </c>
      <c r="K416" s="81">
        <v>0.9207517527429504</v>
      </c>
      <c r="L416" s="81">
        <v>5.7458072480795792</v>
      </c>
      <c r="M416" s="81">
        <v>18.912526713579506</v>
      </c>
      <c r="N416" s="81">
        <v>16.656709818070233</v>
      </c>
      <c r="O416" s="81">
        <v>8.8332666645848441</v>
      </c>
      <c r="P416" s="81">
        <v>8.0023926589430641</v>
      </c>
      <c r="Q416" s="81">
        <v>0.70993640070675168</v>
      </c>
      <c r="R416" s="81">
        <v>0.55681106516340262</v>
      </c>
      <c r="S416" s="81">
        <v>1.3969538149999996</v>
      </c>
      <c r="T416" s="82"/>
      <c r="U416" s="81">
        <v>530820</v>
      </c>
      <c r="V416" s="81">
        <v>399</v>
      </c>
      <c r="W416" s="81">
        <v>99</v>
      </c>
      <c r="X416" s="81">
        <v>3541</v>
      </c>
      <c r="Y416" s="81">
        <v>4140</v>
      </c>
      <c r="Z416" s="81">
        <v>4620</v>
      </c>
      <c r="AA416" s="81">
        <v>1608</v>
      </c>
      <c r="AB416" s="81">
        <v>9311</v>
      </c>
      <c r="AC416" s="81">
        <v>94560</v>
      </c>
      <c r="AD416" s="81">
        <v>1.3969538149999996</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2288</v>
      </c>
      <c r="B417" s="80">
        <v>146</v>
      </c>
      <c r="C417" s="80">
        <v>10</v>
      </c>
      <c r="D417" s="80">
        <v>9</v>
      </c>
      <c r="E417" s="80">
        <v>2013</v>
      </c>
      <c r="F417" s="80" t="s">
        <v>89</v>
      </c>
      <c r="G417" s="80" t="s">
        <v>2278</v>
      </c>
      <c r="H417" s="80" t="s">
        <v>2279</v>
      </c>
      <c r="I417" s="177"/>
      <c r="J417" s="81">
        <v>3.2152370637216814</v>
      </c>
      <c r="K417" s="81">
        <v>0.79565022873453128</v>
      </c>
      <c r="L417" s="81">
        <v>5.6607001036586384</v>
      </c>
      <c r="M417" s="81">
        <v>18.173066534082405</v>
      </c>
      <c r="N417" s="81">
        <v>15.800651810708718</v>
      </c>
      <c r="O417" s="81">
        <v>8.3257862826195197</v>
      </c>
      <c r="P417" s="81">
        <v>7.6379110822433178</v>
      </c>
      <c r="Q417" s="81">
        <v>0.70811879788463739</v>
      </c>
      <c r="R417" s="81">
        <v>0.56189891485823873</v>
      </c>
      <c r="S417" s="81">
        <v>1.3361360880000002</v>
      </c>
      <c r="T417" s="82"/>
      <c r="U417" s="81">
        <v>474732</v>
      </c>
      <c r="V417" s="81">
        <v>399</v>
      </c>
      <c r="W417" s="81">
        <v>99</v>
      </c>
      <c r="X417" s="81">
        <v>3541</v>
      </c>
      <c r="Y417" s="81">
        <v>4081</v>
      </c>
      <c r="Z417" s="81">
        <v>4549</v>
      </c>
      <c r="AA417" s="81">
        <v>1529</v>
      </c>
      <c r="AB417" s="81">
        <v>9154</v>
      </c>
      <c r="AC417" s="81">
        <v>93147</v>
      </c>
      <c r="AD417" s="81">
        <v>1.3361360880000002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2289</v>
      </c>
      <c r="B418" s="80">
        <v>147</v>
      </c>
      <c r="C418" s="80">
        <v>11</v>
      </c>
      <c r="D418" s="80">
        <v>9</v>
      </c>
      <c r="E418" s="80">
        <v>2014</v>
      </c>
      <c r="F418" s="80" t="s">
        <v>90</v>
      </c>
      <c r="G418" s="80" t="s">
        <v>2278</v>
      </c>
      <c r="H418" s="80" t="s">
        <v>2279</v>
      </c>
      <c r="I418" s="177"/>
      <c r="J418" s="81">
        <v>3.052812314133003</v>
      </c>
      <c r="K418" s="81">
        <v>0.56192514026952201</v>
      </c>
      <c r="L418" s="81">
        <v>3.4344856691782462</v>
      </c>
      <c r="M418" s="81">
        <v>13.49371316519251</v>
      </c>
      <c r="N418" s="81">
        <v>14.311010868623917</v>
      </c>
      <c r="O418" s="81">
        <v>7.9016683704471982</v>
      </c>
      <c r="P418" s="81">
        <v>7.4818040509774812</v>
      </c>
      <c r="Q418" s="81">
        <v>0.66055618278478712</v>
      </c>
      <c r="R418" s="81">
        <v>0.49810257130878405</v>
      </c>
      <c r="S418" s="81">
        <v>1.2012039843</v>
      </c>
      <c r="T418" s="82"/>
      <c r="U418" s="81">
        <v>475411</v>
      </c>
      <c r="V418" s="81">
        <v>243</v>
      </c>
      <c r="W418" s="81">
        <v>66</v>
      </c>
      <c r="X418" s="81">
        <v>2800</v>
      </c>
      <c r="Y418" s="81">
        <v>4011</v>
      </c>
      <c r="Z418" s="81">
        <v>4547</v>
      </c>
      <c r="AA418" s="81">
        <v>1490</v>
      </c>
      <c r="AB418" s="81">
        <v>8900</v>
      </c>
      <c r="AC418" s="81">
        <v>82831</v>
      </c>
      <c r="AD418" s="81">
        <v>1.2012039843</v>
      </c>
      <c r="AE418" s="82"/>
      <c r="AF418" s="81">
        <v>3476744.0377413728</v>
      </c>
      <c r="AG418" s="81">
        <v>479973.72254104982</v>
      </c>
      <c r="AH418" s="81">
        <v>416955.92865641991</v>
      </c>
      <c r="AI418" s="81">
        <v>17587680.253111571</v>
      </c>
      <c r="AJ418" s="81">
        <v>21826729.221338142</v>
      </c>
      <c r="AK418" s="81">
        <v>0</v>
      </c>
      <c r="AL418" s="81">
        <v>0</v>
      </c>
      <c r="AM418" s="81">
        <v>1221837.0053867889</v>
      </c>
      <c r="AN418" s="81">
        <v>0</v>
      </c>
      <c r="AO418" s="81">
        <v>0</v>
      </c>
      <c r="AP418" s="82"/>
      <c r="AQ418" s="81">
        <v>27</v>
      </c>
      <c r="AR418" s="81">
        <v>4</v>
      </c>
      <c r="AS418" s="81">
        <v>0</v>
      </c>
      <c r="AT418" s="81">
        <v>2</v>
      </c>
      <c r="AU418" s="81">
        <v>0</v>
      </c>
      <c r="AV418" s="81">
        <v>0</v>
      </c>
      <c r="AW418" s="81" t="s">
        <v>564</v>
      </c>
      <c r="AX418" s="82"/>
      <c r="AY418" s="81">
        <v>128.9</v>
      </c>
      <c r="AZ418" s="81">
        <v>1966.5</v>
      </c>
      <c r="BA418" s="81">
        <v>0</v>
      </c>
      <c r="BB418" s="81">
        <v>650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2290</v>
      </c>
      <c r="B419" s="80">
        <v>148</v>
      </c>
      <c r="C419" s="80">
        <v>12</v>
      </c>
      <c r="D419" s="80">
        <v>9</v>
      </c>
      <c r="E419" s="80">
        <v>2015</v>
      </c>
      <c r="F419" s="80" t="s">
        <v>91</v>
      </c>
      <c r="G419" s="80" t="s">
        <v>2278</v>
      </c>
      <c r="H419" s="80" t="s">
        <v>2279</v>
      </c>
      <c r="I419" s="177"/>
      <c r="J419" s="81">
        <v>3.0296345489698497</v>
      </c>
      <c r="K419" s="81">
        <v>0.52025530478189486</v>
      </c>
      <c r="L419" s="81">
        <v>3.6899905807119424</v>
      </c>
      <c r="M419" s="81">
        <v>12.183763657372845</v>
      </c>
      <c r="N419" s="81">
        <v>13.489871132684348</v>
      </c>
      <c r="O419" s="81">
        <v>7.7315985772874667</v>
      </c>
      <c r="P419" s="81">
        <v>7.3821596465012655</v>
      </c>
      <c r="Q419" s="81">
        <v>0.6278334192999111</v>
      </c>
      <c r="R419" s="81">
        <v>0.40435417364984483</v>
      </c>
      <c r="S419" s="81">
        <v>1.1643552999999998</v>
      </c>
      <c r="T419" s="82"/>
      <c r="U419" s="81">
        <v>529797</v>
      </c>
      <c r="V419" s="81">
        <v>243</v>
      </c>
      <c r="W419" s="81">
        <v>66</v>
      </c>
      <c r="X419" s="81">
        <v>2800</v>
      </c>
      <c r="Y419" s="81">
        <v>3987</v>
      </c>
      <c r="Z419" s="81">
        <v>4492</v>
      </c>
      <c r="AA419" s="81">
        <v>1469</v>
      </c>
      <c r="AB419" s="81">
        <v>8641</v>
      </c>
      <c r="AC419" s="81">
        <v>69267</v>
      </c>
      <c r="AD419" s="81">
        <v>1.1643552999999998</v>
      </c>
      <c r="AE419" s="82"/>
      <c r="AF419" s="81">
        <v>3517901.311617862</v>
      </c>
      <c r="AG419" s="81">
        <v>412446.65303238947</v>
      </c>
      <c r="AH419" s="81">
        <v>507442.45201122615</v>
      </c>
      <c r="AI419" s="81">
        <v>17497271.099237323</v>
      </c>
      <c r="AJ419" s="81">
        <v>20994171.975876193</v>
      </c>
      <c r="AK419" s="81">
        <v>0</v>
      </c>
      <c r="AL419" s="81">
        <v>0</v>
      </c>
      <c r="AM419" s="81">
        <v>1184212.8023682996</v>
      </c>
      <c r="AN419" s="81">
        <v>0</v>
      </c>
      <c r="AO419" s="81">
        <v>0</v>
      </c>
      <c r="AP419" s="82"/>
      <c r="AQ419" s="81">
        <v>40</v>
      </c>
      <c r="AR419" s="81">
        <v>16</v>
      </c>
      <c r="AS419" s="81">
        <v>0</v>
      </c>
      <c r="AT419" s="81">
        <v>2</v>
      </c>
      <c r="AU419" s="81">
        <v>0</v>
      </c>
      <c r="AV419" s="81">
        <v>0</v>
      </c>
      <c r="AW419" s="81" t="s">
        <v>564</v>
      </c>
      <c r="AX419" s="82"/>
      <c r="AY419" s="81">
        <v>190.6</v>
      </c>
      <c r="AZ419" s="81">
        <v>2346.6</v>
      </c>
      <c r="BA419" s="81">
        <v>0</v>
      </c>
      <c r="BB419" s="81">
        <v>650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2291</v>
      </c>
      <c r="B420" s="80">
        <v>149</v>
      </c>
      <c r="C420" s="80">
        <v>13</v>
      </c>
      <c r="D420" s="80">
        <v>9</v>
      </c>
      <c r="E420" s="80">
        <v>2016</v>
      </c>
      <c r="F420" s="80" t="s">
        <v>92</v>
      </c>
      <c r="G420" s="80" t="s">
        <v>2278</v>
      </c>
      <c r="H420" s="80" t="s">
        <v>2279</v>
      </c>
      <c r="I420" s="177"/>
      <c r="J420" s="81">
        <v>2.7979668798723409</v>
      </c>
      <c r="K420" s="81">
        <v>0.51095270708778839</v>
      </c>
      <c r="L420" s="81">
        <v>3.871356034117805</v>
      </c>
      <c r="M420" s="81">
        <v>11.646458294842487</v>
      </c>
      <c r="N420" s="81">
        <v>13.160318864332888</v>
      </c>
      <c r="O420" s="81">
        <v>7.7074222811682889</v>
      </c>
      <c r="P420" s="81">
        <v>6.9188200341024633</v>
      </c>
      <c r="Q420" s="81">
        <v>0.5944391463965919</v>
      </c>
      <c r="R420" s="81">
        <v>0.38296042360778187</v>
      </c>
      <c r="S420" s="81">
        <v>0.57130107176</v>
      </c>
      <c r="T420" s="82"/>
      <c r="U420" s="81">
        <v>497834</v>
      </c>
      <c r="V420" s="81">
        <v>243</v>
      </c>
      <c r="W420" s="81">
        <v>66</v>
      </c>
      <c r="X420" s="81">
        <v>2800</v>
      </c>
      <c r="Y420" s="81">
        <v>3912</v>
      </c>
      <c r="Z420" s="81">
        <v>4533</v>
      </c>
      <c r="AA420" s="81">
        <v>1424</v>
      </c>
      <c r="AB420" s="81">
        <v>8416</v>
      </c>
      <c r="AC420" s="81">
        <v>65405.870688920411</v>
      </c>
      <c r="AD420" s="81">
        <v>0.57130107176</v>
      </c>
      <c r="AE420" s="82"/>
      <c r="AF420" s="81">
        <v>3279717.4566012039</v>
      </c>
      <c r="AG420" s="81">
        <v>386975.46670371288</v>
      </c>
      <c r="AH420" s="81">
        <v>387222.50551494228</v>
      </c>
      <c r="AI420" s="81">
        <v>18043762.853067551</v>
      </c>
      <c r="AJ420" s="81">
        <v>20619222.58525382</v>
      </c>
      <c r="AK420" s="81">
        <v>0</v>
      </c>
      <c r="AL420" s="81">
        <v>0</v>
      </c>
      <c r="AM420" s="81">
        <v>1154273.557353969</v>
      </c>
      <c r="AN420" s="81">
        <v>0</v>
      </c>
      <c r="AO420" s="81">
        <v>0</v>
      </c>
      <c r="AP420" s="82"/>
      <c r="AQ420" s="81">
        <v>50</v>
      </c>
      <c r="AR420" s="81">
        <v>18</v>
      </c>
      <c r="AS420" s="81">
        <v>0</v>
      </c>
      <c r="AT420" s="81">
        <v>2</v>
      </c>
      <c r="AU420" s="81">
        <v>0</v>
      </c>
      <c r="AV420" s="81">
        <v>0</v>
      </c>
      <c r="AW420" s="81" t="s">
        <v>564</v>
      </c>
      <c r="AX420" s="82"/>
      <c r="AY420" s="81">
        <v>243.5</v>
      </c>
      <c r="AZ420" s="81">
        <v>2411.1</v>
      </c>
      <c r="BA420" s="81">
        <v>0</v>
      </c>
      <c r="BB420" s="81">
        <v>650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2292</v>
      </c>
      <c r="B421" s="80">
        <v>150</v>
      </c>
      <c r="C421" s="80">
        <v>14</v>
      </c>
      <c r="D421" s="80">
        <v>9</v>
      </c>
      <c r="E421" s="80">
        <v>2017</v>
      </c>
      <c r="F421" s="80" t="s">
        <v>71</v>
      </c>
      <c r="G421" s="80" t="s">
        <v>2278</v>
      </c>
      <c r="H421" s="80" t="s">
        <v>2279</v>
      </c>
      <c r="I421" s="177"/>
      <c r="J421" s="81">
        <v>2.4737580551723695</v>
      </c>
      <c r="K421" s="81">
        <v>0.51143030559511282</v>
      </c>
      <c r="L421" s="81">
        <v>3.503071834892006</v>
      </c>
      <c r="M421" s="81">
        <v>11.17835885377758</v>
      </c>
      <c r="N421" s="81">
        <v>12.428258873226493</v>
      </c>
      <c r="O421" s="81">
        <v>7.5281340106111596</v>
      </c>
      <c r="P421" s="81">
        <v>6.7011858078463415</v>
      </c>
      <c r="Q421" s="81">
        <v>0.55733337634206948</v>
      </c>
      <c r="R421" s="81">
        <v>0.6917654121443878</v>
      </c>
      <c r="S421" s="81">
        <v>0.5758001732800001</v>
      </c>
      <c r="T421" s="82"/>
      <c r="U421" s="81">
        <v>449704</v>
      </c>
      <c r="V421" s="81">
        <v>243</v>
      </c>
      <c r="W421" s="81">
        <v>66</v>
      </c>
      <c r="X421" s="81">
        <v>2800</v>
      </c>
      <c r="Y421" s="81">
        <v>3856</v>
      </c>
      <c r="Z421" s="81">
        <v>4501</v>
      </c>
      <c r="AA421" s="81">
        <v>1388</v>
      </c>
      <c r="AB421" s="81">
        <v>8160</v>
      </c>
      <c r="AC421" s="81">
        <v>120491</v>
      </c>
      <c r="AD421" s="81">
        <v>0.5758001732800001</v>
      </c>
      <c r="AE421" s="82"/>
      <c r="AF421" s="81">
        <v>3036898.955656908</v>
      </c>
      <c r="AG421" s="81">
        <v>391199.50415229291</v>
      </c>
      <c r="AH421" s="81">
        <v>481860.38222905382</v>
      </c>
      <c r="AI421" s="81">
        <v>18000796.03719572</v>
      </c>
      <c r="AJ421" s="81">
        <v>19435316.766547401</v>
      </c>
      <c r="AK421" s="81">
        <v>0</v>
      </c>
      <c r="AL421" s="81">
        <v>0</v>
      </c>
      <c r="AM421" s="81">
        <v>1120913.758551501</v>
      </c>
      <c r="AN421" s="81">
        <v>0</v>
      </c>
      <c r="AO421" s="81">
        <v>0</v>
      </c>
      <c r="AP421" s="82"/>
      <c r="AQ421" s="81">
        <v>55</v>
      </c>
      <c r="AR421" s="81">
        <v>24</v>
      </c>
      <c r="AS421" s="81">
        <v>0</v>
      </c>
      <c r="AT421" s="81">
        <v>2</v>
      </c>
      <c r="AU421" s="81">
        <v>0</v>
      </c>
      <c r="AV421" s="81">
        <v>0</v>
      </c>
      <c r="AW421" s="81" t="s">
        <v>564</v>
      </c>
      <c r="AX421" s="82"/>
      <c r="AY421" s="81">
        <v>274.5</v>
      </c>
      <c r="AZ421" s="81">
        <v>2536</v>
      </c>
      <c r="BA421" s="81">
        <v>0</v>
      </c>
      <c r="BB421" s="81">
        <v>650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2293</v>
      </c>
      <c r="B422" s="80">
        <v>151</v>
      </c>
      <c r="C422" s="80">
        <v>15</v>
      </c>
      <c r="D422" s="80">
        <v>9</v>
      </c>
      <c r="E422" s="80">
        <v>2018</v>
      </c>
      <c r="F422" s="80" t="s">
        <v>93</v>
      </c>
      <c r="G422" s="80" t="s">
        <v>2278</v>
      </c>
      <c r="H422" s="80" t="s">
        <v>2279</v>
      </c>
      <c r="I422" s="177"/>
      <c r="J422" s="81">
        <v>1.4509492756760958</v>
      </c>
      <c r="K422" s="81">
        <v>0.48038770583488427</v>
      </c>
      <c r="L422" s="81">
        <v>3.1239549922367345</v>
      </c>
      <c r="M422" s="81">
        <v>10.909451571510747</v>
      </c>
      <c r="N422" s="81">
        <v>11.471043831107332</v>
      </c>
      <c r="O422" s="81">
        <v>7.2915116401964122</v>
      </c>
      <c r="P422" s="81">
        <v>6.45284497734308</v>
      </c>
      <c r="Q422" s="81">
        <v>0.50412105662348872</v>
      </c>
      <c r="R422" s="81">
        <v>0.55532578058742754</v>
      </c>
      <c r="S422" s="81">
        <v>1.2282899328000001</v>
      </c>
      <c r="T422" s="82"/>
      <c r="U422" s="81">
        <v>274951</v>
      </c>
      <c r="V422" s="81">
        <v>243</v>
      </c>
      <c r="W422" s="81">
        <v>66</v>
      </c>
      <c r="X422" s="81">
        <v>2800</v>
      </c>
      <c r="Y422" s="81">
        <v>3805</v>
      </c>
      <c r="Z422" s="81">
        <v>4443</v>
      </c>
      <c r="AA422" s="81">
        <v>1350</v>
      </c>
      <c r="AB422" s="81">
        <v>7954</v>
      </c>
      <c r="AC422" s="81">
        <v>96347</v>
      </c>
      <c r="AD422" s="81">
        <v>1.2282899328000001</v>
      </c>
      <c r="AE422" s="82"/>
      <c r="AF422" s="81">
        <v>1804976.1347487341</v>
      </c>
      <c r="AG422" s="81">
        <v>347385.82290899049</v>
      </c>
      <c r="AH422" s="81">
        <v>435794.50567629578</v>
      </c>
      <c r="AI422" s="81">
        <v>17314637.345362108</v>
      </c>
      <c r="AJ422" s="81">
        <v>19251466.195604641</v>
      </c>
      <c r="AK422" s="81">
        <v>0</v>
      </c>
      <c r="AL422" s="81">
        <v>0</v>
      </c>
      <c r="AM422" s="81">
        <v>1094876.934600455</v>
      </c>
      <c r="AN422" s="81">
        <v>0</v>
      </c>
      <c r="AO422" s="81">
        <v>0</v>
      </c>
      <c r="AP422" s="82"/>
      <c r="AQ422" s="81">
        <v>57</v>
      </c>
      <c r="AR422" s="81">
        <v>25</v>
      </c>
      <c r="AS422" s="81">
        <v>0</v>
      </c>
      <c r="AT422" s="81">
        <v>2</v>
      </c>
      <c r="AU422" s="81">
        <v>0</v>
      </c>
      <c r="AV422" s="81">
        <v>0</v>
      </c>
      <c r="AW422" s="81" t="s">
        <v>564</v>
      </c>
      <c r="AX422" s="82"/>
      <c r="AY422" s="81">
        <v>289.7</v>
      </c>
      <c r="AZ422" s="81">
        <v>2554</v>
      </c>
      <c r="BA422" s="81">
        <v>0</v>
      </c>
      <c r="BB422" s="81">
        <v>650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2294</v>
      </c>
      <c r="B423" s="80">
        <v>152</v>
      </c>
      <c r="C423" s="80">
        <v>16</v>
      </c>
      <c r="D423" s="80">
        <v>9</v>
      </c>
      <c r="E423" s="80">
        <v>2019</v>
      </c>
      <c r="F423" s="80" t="s">
        <v>73</v>
      </c>
      <c r="G423" s="80" t="s">
        <v>2278</v>
      </c>
      <c r="H423" s="80" t="s">
        <v>2279</v>
      </c>
      <c r="I423" s="177"/>
      <c r="J423" s="81">
        <v>1.3716287870529926</v>
      </c>
      <c r="K423" s="81">
        <v>0.43573074640207338</v>
      </c>
      <c r="L423" s="81">
        <v>3.1511440279723413</v>
      </c>
      <c r="M423" s="81">
        <v>10.045424825859916</v>
      </c>
      <c r="N423" s="81">
        <v>9.9143975720665765</v>
      </c>
      <c r="O423" s="81">
        <v>6.9672884764301504</v>
      </c>
      <c r="P423" s="81">
        <v>6.265524599602931</v>
      </c>
      <c r="Q423" s="81">
        <v>0.47768774277684817</v>
      </c>
      <c r="R423" s="81">
        <v>0.33788515843421379</v>
      </c>
      <c r="S423" s="81">
        <v>0.81393710720000001</v>
      </c>
      <c r="T423" s="82"/>
      <c r="U423" s="81">
        <v>269422</v>
      </c>
      <c r="V423" s="81">
        <v>243</v>
      </c>
      <c r="W423" s="81">
        <v>66</v>
      </c>
      <c r="X423" s="81">
        <v>2800</v>
      </c>
      <c r="Y423" s="81">
        <v>3757</v>
      </c>
      <c r="Z423" s="81">
        <v>4362</v>
      </c>
      <c r="AA423" s="81">
        <v>1301</v>
      </c>
      <c r="AB423" s="81">
        <v>7741</v>
      </c>
      <c r="AC423" s="81">
        <v>59582</v>
      </c>
      <c r="AD423" s="81">
        <v>0.81393710720000001</v>
      </c>
      <c r="AE423" s="82"/>
      <c r="AF423" s="81">
        <v>1708805.6236193271</v>
      </c>
      <c r="AG423" s="81">
        <v>335331.86862448748</v>
      </c>
      <c r="AH423" s="81">
        <v>473953.50133565452</v>
      </c>
      <c r="AI423" s="81">
        <v>16898064.933738269</v>
      </c>
      <c r="AJ423" s="81">
        <v>17017556.099766955</v>
      </c>
      <c r="AK423" s="81">
        <v>0</v>
      </c>
      <c r="AL423" s="81">
        <v>0</v>
      </c>
      <c r="AM423" s="81">
        <v>1054265.9257832</v>
      </c>
      <c r="AN423" s="81">
        <v>0</v>
      </c>
      <c r="AO423" s="81">
        <v>0</v>
      </c>
      <c r="AP423" s="82"/>
      <c r="AQ423" s="81">
        <v>59</v>
      </c>
      <c r="AR423" s="81">
        <v>26</v>
      </c>
      <c r="AS423" s="81">
        <v>0</v>
      </c>
      <c r="AT423" s="81">
        <v>2</v>
      </c>
      <c r="AU423" s="81">
        <v>0</v>
      </c>
      <c r="AV423" s="81">
        <v>0</v>
      </c>
      <c r="AW423" s="81" t="s">
        <v>564</v>
      </c>
      <c r="AX423" s="82"/>
      <c r="AY423" s="81">
        <v>298.49999999999989</v>
      </c>
      <c r="AZ423" s="81">
        <v>2603.3000000000002</v>
      </c>
      <c r="BA423" s="81">
        <v>0</v>
      </c>
      <c r="BB423" s="81">
        <v>650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2295</v>
      </c>
      <c r="B424" s="80">
        <v>153</v>
      </c>
      <c r="C424" s="80">
        <v>17</v>
      </c>
      <c r="D424" s="80">
        <v>9</v>
      </c>
      <c r="E424" s="80">
        <v>2020</v>
      </c>
      <c r="F424" s="80" t="s">
        <v>218</v>
      </c>
      <c r="G424" s="80" t="s">
        <v>2278</v>
      </c>
      <c r="H424" s="80" t="s">
        <v>2279</v>
      </c>
      <c r="I424" s="177"/>
      <c r="J424" s="81">
        <v>1.2672602348356889</v>
      </c>
      <c r="K424" s="81">
        <v>0.46903956631459259</v>
      </c>
      <c r="L424" s="81">
        <v>3.6014850192865557</v>
      </c>
      <c r="M424" s="81">
        <v>8.217751502453579</v>
      </c>
      <c r="N424" s="81">
        <v>10.07644743930355</v>
      </c>
      <c r="O424" s="81">
        <v>6.0511520997659254</v>
      </c>
      <c r="P424" s="81">
        <v>5.780092179543864</v>
      </c>
      <c r="Q424" s="81">
        <v>0.44334408314147711</v>
      </c>
      <c r="R424" s="81">
        <v>0.85402651118568251</v>
      </c>
      <c r="S424" s="81">
        <v>0.70844667384820004</v>
      </c>
      <c r="T424" s="82"/>
      <c r="U424" s="81">
        <v>268816</v>
      </c>
      <c r="V424" s="81">
        <v>230</v>
      </c>
      <c r="W424" s="81">
        <v>73</v>
      </c>
      <c r="X424" s="81">
        <v>2485</v>
      </c>
      <c r="Y424" s="81">
        <v>3730</v>
      </c>
      <c r="Z424" s="81">
        <v>4324</v>
      </c>
      <c r="AA424" s="81">
        <v>1304</v>
      </c>
      <c r="AB424" s="81">
        <v>7519</v>
      </c>
      <c r="AC424" s="81">
        <v>151383</v>
      </c>
      <c r="AD424" s="81">
        <v>0.70844667384820004</v>
      </c>
      <c r="AE424" s="82"/>
      <c r="AF424" s="81">
        <v>1665025.67290284</v>
      </c>
      <c r="AG424" s="81">
        <v>342471.9302954101</v>
      </c>
      <c r="AH424" s="81">
        <v>533454.62825559545</v>
      </c>
      <c r="AI424" s="81">
        <v>14164855.374936</v>
      </c>
      <c r="AJ424" s="81">
        <v>17870752.310446598</v>
      </c>
      <c r="AK424" s="81"/>
      <c r="AL424" s="81"/>
      <c r="AM424" s="81">
        <v>981313.03783235245</v>
      </c>
      <c r="AN424" s="81"/>
      <c r="AO424" s="81"/>
      <c r="AP424" s="82"/>
      <c r="AQ424" s="81">
        <v>64</v>
      </c>
      <c r="AR424" s="81">
        <v>27</v>
      </c>
      <c r="AS424" s="81">
        <v>0</v>
      </c>
      <c r="AT424" s="81">
        <v>2</v>
      </c>
      <c r="AU424" s="81">
        <v>0</v>
      </c>
      <c r="AV424" s="81">
        <v>0</v>
      </c>
      <c r="AW424" s="81">
        <v>0</v>
      </c>
      <c r="AX424" s="82"/>
      <c r="AY424" s="81">
        <v>330.2</v>
      </c>
      <c r="AZ424" s="81">
        <v>4103.3000000000011</v>
      </c>
      <c r="BA424" s="81">
        <v>0</v>
      </c>
      <c r="BB424" s="81">
        <v>650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2296</v>
      </c>
      <c r="B425" s="80">
        <v>153</v>
      </c>
      <c r="C425" s="80">
        <v>18</v>
      </c>
      <c r="D425" s="80">
        <v>9</v>
      </c>
      <c r="E425" s="80">
        <v>2021</v>
      </c>
      <c r="F425" s="80" t="s">
        <v>75</v>
      </c>
      <c r="G425" s="174" t="s">
        <v>2278</v>
      </c>
      <c r="H425" s="80" t="s">
        <v>2279</v>
      </c>
      <c r="I425" s="177"/>
      <c r="J425" s="81">
        <v>1.8695426426562545</v>
      </c>
      <c r="K425" s="81">
        <v>0.50909385530449869</v>
      </c>
      <c r="L425" s="81">
        <v>3.2466361469925915</v>
      </c>
      <c r="M425" s="81">
        <v>9.3591574884797755</v>
      </c>
      <c r="N425" s="81">
        <v>9.3298239508348999</v>
      </c>
      <c r="O425" s="81">
        <v>5.8046687870872393</v>
      </c>
      <c r="P425" s="81">
        <v>5.9361512367854834</v>
      </c>
      <c r="Q425" s="81">
        <v>0.43499996373167593</v>
      </c>
      <c r="R425" s="81">
        <v>0.49412802726931515</v>
      </c>
      <c r="S425" s="81">
        <v>0.64669577700000003</v>
      </c>
      <c r="T425" s="82"/>
      <c r="U425" s="81">
        <v>394010</v>
      </c>
      <c r="V425" s="81">
        <v>230</v>
      </c>
      <c r="W425" s="81">
        <v>73</v>
      </c>
      <c r="X425" s="81">
        <v>2485</v>
      </c>
      <c r="Y425" s="81">
        <v>3660</v>
      </c>
      <c r="Z425" s="81">
        <v>4271</v>
      </c>
      <c r="AA425" s="81">
        <v>1306</v>
      </c>
      <c r="AB425" s="81">
        <v>7290</v>
      </c>
      <c r="AC425" s="81">
        <v>84896</v>
      </c>
      <c r="AD425" s="81">
        <v>0.64669577700000003</v>
      </c>
      <c r="AE425" s="82"/>
      <c r="AF425" s="81">
        <v>2398517.8022549376</v>
      </c>
      <c r="AG425" s="81">
        <v>363634.93813666678</v>
      </c>
      <c r="AH425" s="81">
        <v>501292.64020313893</v>
      </c>
      <c r="AI425" s="81">
        <v>15448725.194758588</v>
      </c>
      <c r="AJ425" s="81">
        <v>16230595.236378964</v>
      </c>
      <c r="AK425" s="81">
        <v>0</v>
      </c>
      <c r="AL425" s="81">
        <v>0</v>
      </c>
      <c r="AM425" s="81">
        <v>956913.7421188833</v>
      </c>
      <c r="AN425" s="81">
        <v>0</v>
      </c>
      <c r="AO425" s="81">
        <v>0</v>
      </c>
      <c r="AP425" s="82"/>
      <c r="AQ425" s="81">
        <v>68</v>
      </c>
      <c r="AR425" s="81">
        <v>27</v>
      </c>
      <c r="AS425" s="81">
        <v>0</v>
      </c>
      <c r="AT425" s="81">
        <v>2</v>
      </c>
      <c r="AU425" s="81">
        <v>0</v>
      </c>
      <c r="AV425" s="81">
        <v>0</v>
      </c>
      <c r="AW425" s="81"/>
      <c r="AX425" s="82"/>
      <c r="AY425" s="81">
        <v>350.1</v>
      </c>
      <c r="AZ425" s="81">
        <v>4103.3000000000011</v>
      </c>
      <c r="BA425" s="81">
        <v>0</v>
      </c>
      <c r="BB425" s="81">
        <v>650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2297</v>
      </c>
      <c r="B426" s="80">
        <v>153</v>
      </c>
      <c r="C426" s="80">
        <v>19</v>
      </c>
      <c r="D426" s="80">
        <v>9</v>
      </c>
      <c r="E426" s="80">
        <v>2022</v>
      </c>
      <c r="F426" s="80" t="s">
        <v>568</v>
      </c>
      <c r="G426" s="174" t="s">
        <v>2278</v>
      </c>
      <c r="H426" s="80" t="s">
        <v>2279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v>
      </c>
      <c r="AR426" s="81">
        <v>28</v>
      </c>
      <c r="AS426" s="81">
        <v>0</v>
      </c>
      <c r="AT426" s="81">
        <v>3</v>
      </c>
      <c r="AU426" s="81">
        <v>0</v>
      </c>
      <c r="AV426" s="81">
        <v>0</v>
      </c>
      <c r="AW426" s="81"/>
      <c r="AX426" s="82"/>
      <c r="AY426" s="81">
        <v>364.09999999999997</v>
      </c>
      <c r="AZ426" s="81">
        <v>4152.8</v>
      </c>
      <c r="BA426" s="81">
        <v>0</v>
      </c>
      <c r="BB426" s="81">
        <v>979.2</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2298</v>
      </c>
      <c r="B427" s="80">
        <v>239</v>
      </c>
      <c r="C427" s="80">
        <v>1</v>
      </c>
      <c r="D427" s="80">
        <v>15</v>
      </c>
      <c r="E427" s="80">
        <v>1990</v>
      </c>
      <c r="F427" s="80" t="s">
        <v>562</v>
      </c>
      <c r="G427" s="80" t="s">
        <v>2299</v>
      </c>
      <c r="H427" s="80" t="s">
        <v>1645</v>
      </c>
      <c r="I427" s="177"/>
      <c r="J427" s="81">
        <v>9.6787912050931943</v>
      </c>
      <c r="K427" s="81">
        <v>1.849469871294805</v>
      </c>
      <c r="L427" s="81">
        <v>2.5909212926219021</v>
      </c>
      <c r="M427" s="81">
        <v>5.921138361360339</v>
      </c>
      <c r="N427" s="81">
        <v>11.051779268277842</v>
      </c>
      <c r="O427" s="81">
        <v>7.5101195686844759</v>
      </c>
      <c r="P427" s="81">
        <v>11.626322176158201</v>
      </c>
      <c r="Q427" s="81">
        <v>0.72835431492807368</v>
      </c>
      <c r="R427" s="81">
        <v>0</v>
      </c>
      <c r="S427" s="81">
        <v>0.6299817120729313</v>
      </c>
      <c r="T427" s="82"/>
      <c r="U427" s="81">
        <v>2511837</v>
      </c>
      <c r="V427" s="81">
        <v>544</v>
      </c>
      <c r="W427" s="81">
        <v>35</v>
      </c>
      <c r="X427" s="81">
        <v>2174</v>
      </c>
      <c r="Y427" s="81">
        <v>3248</v>
      </c>
      <c r="Z427" s="81">
        <v>3089</v>
      </c>
      <c r="AA427" s="81">
        <v>2823</v>
      </c>
      <c r="AB427" s="81">
        <v>11826</v>
      </c>
      <c r="AC427" s="81">
        <v>0</v>
      </c>
      <c r="AD427" s="81">
        <v>0.6299817120729313</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2300</v>
      </c>
      <c r="B428" s="80">
        <v>240</v>
      </c>
      <c r="C428" s="80">
        <v>2</v>
      </c>
      <c r="D428" s="80">
        <v>15</v>
      </c>
      <c r="E428" s="80">
        <v>2005</v>
      </c>
      <c r="F428" s="80" t="s">
        <v>565</v>
      </c>
      <c r="G428" s="80" t="s">
        <v>2299</v>
      </c>
      <c r="H428" s="80" t="s">
        <v>1645</v>
      </c>
      <c r="I428" s="177"/>
      <c r="J428" s="81">
        <v>13.812933874847376</v>
      </c>
      <c r="K428" s="81">
        <v>1.1593739454661731</v>
      </c>
      <c r="L428" s="81">
        <v>2.0655241926047441</v>
      </c>
      <c r="M428" s="81">
        <v>8.3030445157140562</v>
      </c>
      <c r="N428" s="81">
        <v>12.674066386840462</v>
      </c>
      <c r="O428" s="81">
        <v>11.437790464329801</v>
      </c>
      <c r="P428" s="81">
        <v>13.285728988226412</v>
      </c>
      <c r="Q428" s="81">
        <v>0.59910463062466746</v>
      </c>
      <c r="R428" s="81">
        <v>0</v>
      </c>
      <c r="S428" s="81">
        <v>0</v>
      </c>
      <c r="T428" s="82"/>
      <c r="U428" s="81">
        <v>3153060</v>
      </c>
      <c r="V428" s="81">
        <v>478</v>
      </c>
      <c r="W428" s="81">
        <v>28</v>
      </c>
      <c r="X428" s="81">
        <v>1672</v>
      </c>
      <c r="Y428" s="81">
        <v>3402</v>
      </c>
      <c r="Z428" s="81">
        <v>5444</v>
      </c>
      <c r="AA428" s="81">
        <v>2642</v>
      </c>
      <c r="AB428" s="81">
        <v>10169</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2301</v>
      </c>
      <c r="B429" s="80">
        <v>241</v>
      </c>
      <c r="C429" s="80">
        <v>3</v>
      </c>
      <c r="D429" s="80">
        <v>15</v>
      </c>
      <c r="E429" s="80">
        <v>2006</v>
      </c>
      <c r="F429" s="80" t="s">
        <v>566</v>
      </c>
      <c r="G429" s="80" t="s">
        <v>2299</v>
      </c>
      <c r="H429" s="80" t="s">
        <v>1645</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2302</v>
      </c>
      <c r="B430" s="80">
        <v>242</v>
      </c>
      <c r="C430" s="80">
        <v>4</v>
      </c>
      <c r="D430" s="80">
        <v>15</v>
      </c>
      <c r="E430" s="80">
        <v>2007</v>
      </c>
      <c r="F430" s="80" t="s">
        <v>567</v>
      </c>
      <c r="G430" s="80" t="s">
        <v>2299</v>
      </c>
      <c r="H430" s="80" t="s">
        <v>1645</v>
      </c>
      <c r="I430" s="177"/>
      <c r="J430" s="81">
        <v>13.201090715110029</v>
      </c>
      <c r="K430" s="81">
        <v>1.0325264931590663</v>
      </c>
      <c r="L430" s="81">
        <v>5.6482777498651933</v>
      </c>
      <c r="M430" s="81">
        <v>8.6214599817936328</v>
      </c>
      <c r="N430" s="81">
        <v>13.143115475911744</v>
      </c>
      <c r="O430" s="81">
        <v>10.931882228863232</v>
      </c>
      <c r="P430" s="81">
        <v>12.817318540073339</v>
      </c>
      <c r="Q430" s="81">
        <v>0.61128368683204592</v>
      </c>
      <c r="R430" s="81">
        <v>0</v>
      </c>
      <c r="S430" s="81">
        <v>0</v>
      </c>
      <c r="T430" s="82"/>
      <c r="U430" s="81">
        <v>2660565</v>
      </c>
      <c r="V430" s="81">
        <v>370</v>
      </c>
      <c r="W430" s="81">
        <v>85</v>
      </c>
      <c r="X430" s="81">
        <v>2112</v>
      </c>
      <c r="Y430" s="81">
        <v>3388</v>
      </c>
      <c r="Z430" s="81">
        <v>5409</v>
      </c>
      <c r="AA430" s="81">
        <v>2510</v>
      </c>
      <c r="AB430" s="81">
        <v>9827</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2303</v>
      </c>
      <c r="B431" s="80">
        <v>243</v>
      </c>
      <c r="C431" s="80">
        <v>5</v>
      </c>
      <c r="D431" s="80">
        <v>15</v>
      </c>
      <c r="E431" s="80">
        <v>2008</v>
      </c>
      <c r="F431" s="80" t="s">
        <v>84</v>
      </c>
      <c r="G431" s="80" t="s">
        <v>2299</v>
      </c>
      <c r="H431" s="80" t="s">
        <v>1645</v>
      </c>
      <c r="I431" s="177"/>
      <c r="J431" s="81">
        <v>10.874805319910038</v>
      </c>
      <c r="K431" s="81">
        <v>0.79040743515551104</v>
      </c>
      <c r="L431" s="81">
        <v>1.7653942709999444</v>
      </c>
      <c r="M431" s="81">
        <v>10.377075743973203</v>
      </c>
      <c r="N431" s="81">
        <v>12.577336542409771</v>
      </c>
      <c r="O431" s="81">
        <v>10.528009619770073</v>
      </c>
      <c r="P431" s="81">
        <v>12.603784718315302</v>
      </c>
      <c r="Q431" s="81">
        <v>0.58818240320799431</v>
      </c>
      <c r="R431" s="81">
        <v>0</v>
      </c>
      <c r="S431" s="81">
        <v>0</v>
      </c>
      <c r="T431" s="82"/>
      <c r="U431" s="81">
        <v>2410240</v>
      </c>
      <c r="V431" s="81">
        <v>370</v>
      </c>
      <c r="W431" s="81">
        <v>30</v>
      </c>
      <c r="X431" s="81">
        <v>2112</v>
      </c>
      <c r="Y431" s="81">
        <v>3363</v>
      </c>
      <c r="Z431" s="81">
        <v>5392</v>
      </c>
      <c r="AA431" s="81">
        <v>2471</v>
      </c>
      <c r="AB431" s="81">
        <v>9611</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2304</v>
      </c>
      <c r="B432" s="80">
        <v>244</v>
      </c>
      <c r="C432" s="80">
        <v>6</v>
      </c>
      <c r="D432" s="80">
        <v>15</v>
      </c>
      <c r="E432" s="80">
        <v>2009</v>
      </c>
      <c r="F432" s="80" t="s">
        <v>85</v>
      </c>
      <c r="G432" s="80" t="s">
        <v>2299</v>
      </c>
      <c r="H432" s="80" t="s">
        <v>1645</v>
      </c>
      <c r="I432" s="177"/>
      <c r="J432" s="81">
        <v>12.169849754680246</v>
      </c>
      <c r="K432" s="81">
        <v>0.70758690415696923</v>
      </c>
      <c r="L432" s="81">
        <v>2.4797138610558016</v>
      </c>
      <c r="M432" s="81">
        <v>9.3032871274794715</v>
      </c>
      <c r="N432" s="81">
        <v>11.271126736963074</v>
      </c>
      <c r="O432" s="81">
        <v>10.697801614150043</v>
      </c>
      <c r="P432" s="81">
        <v>12.03857101631225</v>
      </c>
      <c r="Q432" s="81">
        <v>0.54876112281234735</v>
      </c>
      <c r="R432" s="81">
        <v>0</v>
      </c>
      <c r="S432" s="81">
        <v>0</v>
      </c>
      <c r="T432" s="82"/>
      <c r="U432" s="81">
        <v>2018154</v>
      </c>
      <c r="V432" s="81">
        <v>329</v>
      </c>
      <c r="W432" s="81">
        <v>72</v>
      </c>
      <c r="X432" s="81">
        <v>1969</v>
      </c>
      <c r="Y432" s="81">
        <v>3346</v>
      </c>
      <c r="Z432" s="81">
        <v>5408</v>
      </c>
      <c r="AA432" s="81">
        <v>2423</v>
      </c>
      <c r="AB432" s="81">
        <v>9413</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14.23</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2305</v>
      </c>
      <c r="B433" s="80">
        <v>245</v>
      </c>
      <c r="C433" s="80">
        <v>7</v>
      </c>
      <c r="D433" s="80">
        <v>15</v>
      </c>
      <c r="E433" s="80">
        <v>2010</v>
      </c>
      <c r="F433" s="80" t="s">
        <v>86</v>
      </c>
      <c r="G433" s="80" t="s">
        <v>2299</v>
      </c>
      <c r="H433" s="80" t="s">
        <v>1645</v>
      </c>
      <c r="I433" s="177"/>
      <c r="J433" s="81">
        <v>11.479722528431486</v>
      </c>
      <c r="K433" s="81">
        <v>0.74249756217301111</v>
      </c>
      <c r="L433" s="81">
        <v>2.335779014278569</v>
      </c>
      <c r="M433" s="81">
        <v>9.6334032491969666</v>
      </c>
      <c r="N433" s="81">
        <v>10.892663817464046</v>
      </c>
      <c r="O433" s="81">
        <v>10.634538041219727</v>
      </c>
      <c r="P433" s="81">
        <v>12.255196258698799</v>
      </c>
      <c r="Q433" s="81">
        <v>0.55754943109172928</v>
      </c>
      <c r="R433" s="81">
        <v>0</v>
      </c>
      <c r="S433" s="81">
        <v>0</v>
      </c>
      <c r="T433" s="82"/>
      <c r="U433" s="81">
        <v>2250613</v>
      </c>
      <c r="V433" s="81">
        <v>329</v>
      </c>
      <c r="W433" s="81">
        <v>72</v>
      </c>
      <c r="X433" s="81">
        <v>1969</v>
      </c>
      <c r="Y433" s="81">
        <v>3323</v>
      </c>
      <c r="Z433" s="81">
        <v>5401</v>
      </c>
      <c r="AA433" s="81">
        <v>2405</v>
      </c>
      <c r="AB433" s="81">
        <v>9164</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14.654</v>
      </c>
      <c r="BJ433" s="81">
        <v>0</v>
      </c>
      <c r="BK433" s="81">
        <v>0</v>
      </c>
      <c r="BL433" s="81">
        <v>0</v>
      </c>
      <c r="BM433" s="82"/>
      <c r="BN433" s="81">
        <v>0</v>
      </c>
      <c r="BO433" s="81">
        <v>0</v>
      </c>
      <c r="BP433" s="81">
        <v>3</v>
      </c>
      <c r="BQ433" s="81">
        <v>0</v>
      </c>
      <c r="BR433" s="81">
        <v>0</v>
      </c>
      <c r="BS433" s="81">
        <v>0</v>
      </c>
      <c r="BT433"/>
      <c r="BU433" s="80">
        <v>14.654</v>
      </c>
      <c r="BV433" s="80">
        <v>0</v>
      </c>
      <c r="BW433" s="80">
        <v>0</v>
      </c>
      <c r="BX433" s="80">
        <v>0</v>
      </c>
      <c r="BY433" s="80">
        <v>0</v>
      </c>
      <c r="BZ433" s="80">
        <v>0</v>
      </c>
      <c r="CA433" s="80">
        <v>0</v>
      </c>
      <c r="CB433" s="80">
        <v>0</v>
      </c>
      <c r="CC433" s="80">
        <v>0</v>
      </c>
    </row>
    <row r="434" spans="1:81">
      <c r="A434" s="80" t="s">
        <v>2306</v>
      </c>
      <c r="B434" s="80">
        <v>246</v>
      </c>
      <c r="C434" s="80">
        <v>8</v>
      </c>
      <c r="D434" s="80">
        <v>15</v>
      </c>
      <c r="E434" s="80">
        <v>2011</v>
      </c>
      <c r="F434" s="80" t="s">
        <v>87</v>
      </c>
      <c r="G434" s="80" t="s">
        <v>2299</v>
      </c>
      <c r="H434" s="80" t="s">
        <v>1645</v>
      </c>
      <c r="I434" s="177"/>
      <c r="J434" s="81">
        <v>7.3435490177523048</v>
      </c>
      <c r="K434" s="81">
        <v>0.8572661211352739</v>
      </c>
      <c r="L434" s="81">
        <v>2.4487524027995358</v>
      </c>
      <c r="M434" s="81">
        <v>10.964145523246554</v>
      </c>
      <c r="N434" s="81">
        <v>12.573658401496841</v>
      </c>
      <c r="O434" s="81">
        <v>10.35252848626733</v>
      </c>
      <c r="P434" s="81">
        <v>11.915885620212547</v>
      </c>
      <c r="Q434" s="81">
        <v>0.63174519857137923</v>
      </c>
      <c r="R434" s="81">
        <v>0</v>
      </c>
      <c r="S434" s="81">
        <v>0</v>
      </c>
      <c r="T434" s="82"/>
      <c r="U434" s="81">
        <v>1559369</v>
      </c>
      <c r="V434" s="81">
        <v>329</v>
      </c>
      <c r="W434" s="81">
        <v>72</v>
      </c>
      <c r="X434" s="81">
        <v>1969</v>
      </c>
      <c r="Y434" s="81">
        <v>3314</v>
      </c>
      <c r="Z434" s="81">
        <v>5372</v>
      </c>
      <c r="AA434" s="81">
        <v>2408</v>
      </c>
      <c r="AB434" s="81">
        <v>9002</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16.984999999999999</v>
      </c>
      <c r="BJ434" s="81">
        <v>0</v>
      </c>
      <c r="BK434" s="81">
        <v>0</v>
      </c>
      <c r="BL434" s="81">
        <v>0</v>
      </c>
      <c r="BM434" s="82"/>
      <c r="BN434" s="81">
        <v>0</v>
      </c>
      <c r="BO434" s="81">
        <v>0</v>
      </c>
      <c r="BP434" s="81">
        <v>3</v>
      </c>
      <c r="BQ434" s="81">
        <v>0</v>
      </c>
      <c r="BR434" s="81">
        <v>0</v>
      </c>
      <c r="BS434" s="81">
        <v>0</v>
      </c>
      <c r="BT434"/>
      <c r="BU434" s="80">
        <v>16.984999999999999</v>
      </c>
      <c r="BV434" s="80">
        <v>0</v>
      </c>
      <c r="BW434" s="80">
        <v>0</v>
      </c>
      <c r="BX434" s="80">
        <v>0</v>
      </c>
      <c r="BY434" s="80">
        <v>0</v>
      </c>
      <c r="BZ434" s="80">
        <v>0</v>
      </c>
      <c r="CA434" s="80">
        <v>0</v>
      </c>
      <c r="CB434" s="80">
        <v>0</v>
      </c>
      <c r="CC434" s="80">
        <v>0</v>
      </c>
    </row>
    <row r="435" spans="1:81">
      <c r="A435" s="80" t="s">
        <v>2307</v>
      </c>
      <c r="B435" s="80">
        <v>247</v>
      </c>
      <c r="C435" s="80">
        <v>9</v>
      </c>
      <c r="D435" s="80">
        <v>15</v>
      </c>
      <c r="E435" s="80">
        <v>2012</v>
      </c>
      <c r="F435" s="80" t="s">
        <v>88</v>
      </c>
      <c r="G435" s="80" t="s">
        <v>2299</v>
      </c>
      <c r="H435" s="80" t="s">
        <v>1645</v>
      </c>
      <c r="I435" s="177"/>
      <c r="J435" s="81">
        <v>11.019814502791096</v>
      </c>
      <c r="K435" s="81">
        <v>0.82073777716683161</v>
      </c>
      <c r="L435" s="81">
        <v>2.4128611057582163</v>
      </c>
      <c r="M435" s="81">
        <v>10.788203471418194</v>
      </c>
      <c r="N435" s="81">
        <v>14.279899321542956</v>
      </c>
      <c r="O435" s="81">
        <v>10.383868237090971</v>
      </c>
      <c r="P435" s="81">
        <v>11.75475837091015</v>
      </c>
      <c r="Q435" s="81">
        <v>0.67730265787542432</v>
      </c>
      <c r="R435" s="81">
        <v>0</v>
      </c>
      <c r="S435" s="81">
        <v>0</v>
      </c>
      <c r="T435" s="82"/>
      <c r="U435" s="81">
        <v>1841574</v>
      </c>
      <c r="V435" s="81">
        <v>329</v>
      </c>
      <c r="W435" s="81">
        <v>72</v>
      </c>
      <c r="X435" s="81">
        <v>1969</v>
      </c>
      <c r="Y435" s="81">
        <v>3295</v>
      </c>
      <c r="Z435" s="81">
        <v>5431</v>
      </c>
      <c r="AA435" s="81">
        <v>2362</v>
      </c>
      <c r="AB435" s="81">
        <v>8883</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17.991</v>
      </c>
      <c r="BJ435" s="81">
        <v>0</v>
      </c>
      <c r="BK435" s="81">
        <v>0</v>
      </c>
      <c r="BL435" s="81">
        <v>0</v>
      </c>
      <c r="BM435" s="82"/>
      <c r="BN435" s="81">
        <v>0</v>
      </c>
      <c r="BO435" s="81">
        <v>0</v>
      </c>
      <c r="BP435" s="81">
        <v>3</v>
      </c>
      <c r="BQ435" s="81">
        <v>0</v>
      </c>
      <c r="BR435" s="81">
        <v>0</v>
      </c>
      <c r="BS435" s="81">
        <v>0</v>
      </c>
      <c r="BT435"/>
      <c r="BU435" s="80">
        <v>17.991</v>
      </c>
      <c r="BV435" s="80">
        <v>0</v>
      </c>
      <c r="BW435" s="80">
        <v>0</v>
      </c>
      <c r="BX435" s="80">
        <v>0</v>
      </c>
      <c r="BY435" s="80">
        <v>0</v>
      </c>
      <c r="BZ435" s="80">
        <v>0</v>
      </c>
      <c r="CA435" s="80">
        <v>0</v>
      </c>
      <c r="CB435" s="80">
        <v>0</v>
      </c>
      <c r="CC435" s="80">
        <v>0</v>
      </c>
    </row>
    <row r="436" spans="1:81">
      <c r="A436" s="80" t="s">
        <v>2308</v>
      </c>
      <c r="B436" s="80">
        <v>248</v>
      </c>
      <c r="C436" s="80">
        <v>10</v>
      </c>
      <c r="D436" s="80">
        <v>15</v>
      </c>
      <c r="E436" s="80">
        <v>2013</v>
      </c>
      <c r="F436" s="80" t="s">
        <v>89</v>
      </c>
      <c r="G436" s="80" t="s">
        <v>2299</v>
      </c>
      <c r="H436" s="80" t="s">
        <v>1645</v>
      </c>
      <c r="I436" s="177"/>
      <c r="J436" s="81">
        <v>13.844523791343025</v>
      </c>
      <c r="K436" s="81">
        <v>0.80366824631899136</v>
      </c>
      <c r="L436" s="81">
        <v>1.9805499961836597</v>
      </c>
      <c r="M436" s="81">
        <v>11.155397293239806</v>
      </c>
      <c r="N436" s="81">
        <v>13.04681803674668</v>
      </c>
      <c r="O436" s="81">
        <v>9.886985600947602</v>
      </c>
      <c r="P436" s="81">
        <v>11.714127853407835</v>
      </c>
      <c r="Q436" s="81">
        <v>0.67454620030085632</v>
      </c>
      <c r="R436" s="81">
        <v>0</v>
      </c>
      <c r="S436" s="81">
        <v>0</v>
      </c>
      <c r="T436" s="82"/>
      <c r="U436" s="81">
        <v>1998531</v>
      </c>
      <c r="V436" s="81">
        <v>329</v>
      </c>
      <c r="W436" s="81">
        <v>72</v>
      </c>
      <c r="X436" s="81">
        <v>1969</v>
      </c>
      <c r="Y436" s="81">
        <v>3287</v>
      </c>
      <c r="Z436" s="81">
        <v>5402</v>
      </c>
      <c r="AA436" s="81">
        <v>2345</v>
      </c>
      <c r="AB436" s="81">
        <v>8720</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19.753</v>
      </c>
      <c r="BJ436" s="81">
        <v>0</v>
      </c>
      <c r="BK436" s="81">
        <v>0</v>
      </c>
      <c r="BL436" s="81">
        <v>0</v>
      </c>
      <c r="BM436" s="82"/>
      <c r="BN436" s="81">
        <v>0</v>
      </c>
      <c r="BO436" s="81">
        <v>0</v>
      </c>
      <c r="BP436" s="81">
        <v>3</v>
      </c>
      <c r="BQ436" s="81">
        <v>0</v>
      </c>
      <c r="BR436" s="81">
        <v>0</v>
      </c>
      <c r="BS436" s="81">
        <v>0</v>
      </c>
      <c r="BT436"/>
      <c r="BU436" s="80">
        <v>19.753</v>
      </c>
      <c r="BV436" s="80">
        <v>0</v>
      </c>
      <c r="BW436" s="80">
        <v>0</v>
      </c>
      <c r="BX436" s="80">
        <v>0</v>
      </c>
      <c r="BY436" s="80">
        <v>0</v>
      </c>
      <c r="BZ436" s="80">
        <v>0</v>
      </c>
      <c r="CA436" s="80">
        <v>0</v>
      </c>
      <c r="CB436" s="80">
        <v>0</v>
      </c>
      <c r="CC436" s="80">
        <v>0</v>
      </c>
    </row>
    <row r="437" spans="1:81">
      <c r="A437" s="80" t="s">
        <v>2309</v>
      </c>
      <c r="B437" s="80">
        <v>249</v>
      </c>
      <c r="C437" s="80">
        <v>11</v>
      </c>
      <c r="D437" s="80">
        <v>15</v>
      </c>
      <c r="E437" s="80">
        <v>2014</v>
      </c>
      <c r="F437" s="80" t="s">
        <v>90</v>
      </c>
      <c r="G437" s="80" t="s">
        <v>2299</v>
      </c>
      <c r="H437" s="80" t="s">
        <v>1645</v>
      </c>
      <c r="I437" s="177"/>
      <c r="J437" s="81">
        <v>11.86831835833873</v>
      </c>
      <c r="K437" s="81">
        <v>0.83715771381815562</v>
      </c>
      <c r="L437" s="81">
        <v>1.2594973867160122</v>
      </c>
      <c r="M437" s="81">
        <v>9.780690312655727</v>
      </c>
      <c r="N437" s="81">
        <v>10.986535372773142</v>
      </c>
      <c r="O437" s="81">
        <v>9.456978067291324</v>
      </c>
      <c r="P437" s="81">
        <v>11.719819231531167</v>
      </c>
      <c r="Q437" s="81">
        <v>0.63532145220649194</v>
      </c>
      <c r="R437" s="81">
        <v>0</v>
      </c>
      <c r="S437" s="81">
        <v>0</v>
      </c>
      <c r="T437" s="82"/>
      <c r="U437" s="81">
        <v>2126132</v>
      </c>
      <c r="V437" s="81">
        <v>316</v>
      </c>
      <c r="W437" s="81">
        <v>44</v>
      </c>
      <c r="X437" s="81">
        <v>1794</v>
      </c>
      <c r="Y437" s="81">
        <v>3256</v>
      </c>
      <c r="Z437" s="81">
        <v>5442</v>
      </c>
      <c r="AA437" s="81">
        <v>2334</v>
      </c>
      <c r="AB437" s="81">
        <v>8560</v>
      </c>
      <c r="AC437" s="81">
        <v>0</v>
      </c>
      <c r="AD437" s="81">
        <v>0</v>
      </c>
      <c r="AE437" s="82"/>
      <c r="AF437" s="81">
        <v>16908053.940695349</v>
      </c>
      <c r="AG437" s="81">
        <v>679056.68378593982</v>
      </c>
      <c r="AH437" s="81">
        <v>329298.32090820291</v>
      </c>
      <c r="AI437" s="81">
        <v>12094704.721954789</v>
      </c>
      <c r="AJ437" s="81">
        <v>14583671.472073926</v>
      </c>
      <c r="AK437" s="81">
        <v>0</v>
      </c>
      <c r="AL437" s="81">
        <v>0</v>
      </c>
      <c r="AM437" s="81">
        <v>1175160.0860798778</v>
      </c>
      <c r="AN437" s="81">
        <v>0</v>
      </c>
      <c r="AO437" s="81">
        <v>0</v>
      </c>
      <c r="AP437" s="82"/>
      <c r="AQ437" s="81">
        <v>44</v>
      </c>
      <c r="AR437" s="81">
        <v>17</v>
      </c>
      <c r="AS437" s="81">
        <v>0</v>
      </c>
      <c r="AT437" s="81">
        <v>0</v>
      </c>
      <c r="AU437" s="81">
        <v>0</v>
      </c>
      <c r="AV437" s="81">
        <v>0</v>
      </c>
      <c r="AW437" s="81" t="s">
        <v>564</v>
      </c>
      <c r="AX437" s="82"/>
      <c r="AY437" s="81">
        <v>209.8</v>
      </c>
      <c r="AZ437" s="81">
        <v>605.20000000000005</v>
      </c>
      <c r="BA437" s="81">
        <v>0</v>
      </c>
      <c r="BB437" s="81">
        <v>0</v>
      </c>
      <c r="BC437" s="81">
        <v>0</v>
      </c>
      <c r="BD437" s="81">
        <v>0</v>
      </c>
      <c r="BE437" s="81" t="s">
        <v>564</v>
      </c>
      <c r="BF437" s="82"/>
      <c r="BG437" s="81">
        <v>0</v>
      </c>
      <c r="BH437" s="81">
        <v>0</v>
      </c>
      <c r="BI437" s="81">
        <v>18.302</v>
      </c>
      <c r="BJ437" s="81">
        <v>0</v>
      </c>
      <c r="BK437" s="81">
        <v>0</v>
      </c>
      <c r="BL437" s="81">
        <v>0</v>
      </c>
      <c r="BM437" s="82"/>
      <c r="BN437" s="81">
        <v>0</v>
      </c>
      <c r="BO437" s="81">
        <v>0</v>
      </c>
      <c r="BP437" s="81">
        <v>3</v>
      </c>
      <c r="BQ437" s="81">
        <v>0</v>
      </c>
      <c r="BR437" s="81">
        <v>0</v>
      </c>
      <c r="BS437" s="81">
        <v>0</v>
      </c>
      <c r="BT437"/>
      <c r="BU437" s="80">
        <v>18.302</v>
      </c>
      <c r="BV437" s="80">
        <v>0</v>
      </c>
      <c r="BW437" s="80">
        <v>0</v>
      </c>
      <c r="BX437" s="80">
        <v>0</v>
      </c>
      <c r="BY437" s="80">
        <v>0</v>
      </c>
      <c r="BZ437" s="80">
        <v>0</v>
      </c>
      <c r="CA437" s="80">
        <v>0</v>
      </c>
      <c r="CB437" s="80">
        <v>0</v>
      </c>
      <c r="CC437" s="80">
        <v>0</v>
      </c>
    </row>
    <row r="438" spans="1:81">
      <c r="A438" s="80" t="s">
        <v>2310</v>
      </c>
      <c r="B438" s="80">
        <v>250</v>
      </c>
      <c r="C438" s="80">
        <v>12</v>
      </c>
      <c r="D438" s="80">
        <v>15</v>
      </c>
      <c r="E438" s="80">
        <v>2015</v>
      </c>
      <c r="F438" s="80" t="s">
        <v>91</v>
      </c>
      <c r="G438" s="80" t="s">
        <v>2299</v>
      </c>
      <c r="H438" s="80" t="s">
        <v>1645</v>
      </c>
      <c r="I438" s="177"/>
      <c r="J438" s="81">
        <v>10.564548097137017</v>
      </c>
      <c r="K438" s="81">
        <v>0.77647964342364995</v>
      </c>
      <c r="L438" s="81">
        <v>1.2707575098493136</v>
      </c>
      <c r="M438" s="81">
        <v>8.7925975215184078</v>
      </c>
      <c r="N438" s="81">
        <v>11.560310137870999</v>
      </c>
      <c r="O438" s="81">
        <v>9.2823933943257604</v>
      </c>
      <c r="P438" s="81">
        <v>11.57325640972935</v>
      </c>
      <c r="Q438" s="81">
        <v>0.60952373041395136</v>
      </c>
      <c r="R438" s="81">
        <v>0</v>
      </c>
      <c r="S438" s="81">
        <v>0</v>
      </c>
      <c r="T438" s="82"/>
      <c r="U438" s="81">
        <v>2143883</v>
      </c>
      <c r="V438" s="81">
        <v>316</v>
      </c>
      <c r="W438" s="81">
        <v>44</v>
      </c>
      <c r="X438" s="81">
        <v>1794</v>
      </c>
      <c r="Y438" s="81">
        <v>3251</v>
      </c>
      <c r="Z438" s="81">
        <v>5393</v>
      </c>
      <c r="AA438" s="81">
        <v>2303</v>
      </c>
      <c r="AB438" s="81">
        <v>8389</v>
      </c>
      <c r="AC438" s="81">
        <v>0</v>
      </c>
      <c r="AD438" s="81">
        <v>0</v>
      </c>
      <c r="AE438" s="82"/>
      <c r="AF438" s="81">
        <v>16048280.351009687</v>
      </c>
      <c r="AG438" s="81">
        <v>580861.01247483224</v>
      </c>
      <c r="AH438" s="81">
        <v>266997.42770834453</v>
      </c>
      <c r="AI438" s="81">
        <v>11493279.76761381</v>
      </c>
      <c r="AJ438" s="81">
        <v>16331331.136337254</v>
      </c>
      <c r="AK438" s="81">
        <v>0</v>
      </c>
      <c r="AL438" s="81">
        <v>0</v>
      </c>
      <c r="AM438" s="81">
        <v>1149677.2594685412</v>
      </c>
      <c r="AN438" s="81">
        <v>0</v>
      </c>
      <c r="AO438" s="81">
        <v>0</v>
      </c>
      <c r="AP438" s="82"/>
      <c r="AQ438" s="81">
        <v>54</v>
      </c>
      <c r="AR438" s="81">
        <v>29</v>
      </c>
      <c r="AS438" s="81">
        <v>0</v>
      </c>
      <c r="AT438" s="81">
        <v>0</v>
      </c>
      <c r="AU438" s="81">
        <v>0</v>
      </c>
      <c r="AV438" s="81">
        <v>0</v>
      </c>
      <c r="AW438" s="81" t="s">
        <v>564</v>
      </c>
      <c r="AX438" s="82"/>
      <c r="AY438" s="81">
        <v>263.2</v>
      </c>
      <c r="AZ438" s="81">
        <v>999.3</v>
      </c>
      <c r="BA438" s="81">
        <v>0</v>
      </c>
      <c r="BB438" s="81">
        <v>0</v>
      </c>
      <c r="BC438" s="81">
        <v>0</v>
      </c>
      <c r="BD438" s="81">
        <v>0</v>
      </c>
      <c r="BE438" s="81" t="s">
        <v>564</v>
      </c>
      <c r="BF438" s="82"/>
      <c r="BG438" s="81">
        <v>0</v>
      </c>
      <c r="BH438" s="81">
        <v>0</v>
      </c>
      <c r="BI438" s="81">
        <v>17.591000000000001</v>
      </c>
      <c r="BJ438" s="81">
        <v>0</v>
      </c>
      <c r="BK438" s="81">
        <v>0</v>
      </c>
      <c r="BL438" s="81">
        <v>0</v>
      </c>
      <c r="BM438" s="82"/>
      <c r="BN438" s="81">
        <v>0</v>
      </c>
      <c r="BO438" s="81">
        <v>0</v>
      </c>
      <c r="BP438" s="81">
        <v>3</v>
      </c>
      <c r="BQ438" s="81">
        <v>0</v>
      </c>
      <c r="BR438" s="81">
        <v>0</v>
      </c>
      <c r="BS438" s="81">
        <v>0</v>
      </c>
      <c r="BT438"/>
      <c r="BU438" s="80">
        <v>17.591000000000001</v>
      </c>
      <c r="BV438" s="80">
        <v>0</v>
      </c>
      <c r="BW438" s="80">
        <v>0</v>
      </c>
      <c r="BX438" s="80">
        <v>0</v>
      </c>
      <c r="BY438" s="80">
        <v>0</v>
      </c>
      <c r="BZ438" s="80">
        <v>0</v>
      </c>
      <c r="CA438" s="80">
        <v>0</v>
      </c>
      <c r="CB438" s="80">
        <v>0</v>
      </c>
      <c r="CC438" s="80">
        <v>0</v>
      </c>
    </row>
    <row r="439" spans="1:81">
      <c r="A439" s="80" t="s">
        <v>2311</v>
      </c>
      <c r="B439" s="80">
        <v>251</v>
      </c>
      <c r="C439" s="80">
        <v>13</v>
      </c>
      <c r="D439" s="80">
        <v>15</v>
      </c>
      <c r="E439" s="80">
        <v>2016</v>
      </c>
      <c r="F439" s="80" t="s">
        <v>92</v>
      </c>
      <c r="G439" s="80" t="s">
        <v>2299</v>
      </c>
      <c r="H439" s="80" t="s">
        <v>1645</v>
      </c>
      <c r="I439" s="177"/>
      <c r="J439" s="81">
        <v>11.113381657157928</v>
      </c>
      <c r="K439" s="81">
        <v>0.84929612828465695</v>
      </c>
      <c r="L439" s="81">
        <v>1.4767675436675027</v>
      </c>
      <c r="M439" s="81">
        <v>7.4674909862334324</v>
      </c>
      <c r="N439" s="81">
        <v>10.713400327980793</v>
      </c>
      <c r="O439" s="81">
        <v>9.1050620594873557</v>
      </c>
      <c r="P439" s="81">
        <v>11.403420379240506</v>
      </c>
      <c r="Q439" s="81">
        <v>0.57882946824145332</v>
      </c>
      <c r="R439" s="81">
        <v>0</v>
      </c>
      <c r="S439" s="81">
        <v>0</v>
      </c>
      <c r="T439" s="82"/>
      <c r="U439" s="81">
        <v>2155185</v>
      </c>
      <c r="V439" s="81">
        <v>316</v>
      </c>
      <c r="W439" s="81">
        <v>44</v>
      </c>
      <c r="X439" s="81">
        <v>1794</v>
      </c>
      <c r="Y439" s="81">
        <v>3236</v>
      </c>
      <c r="Z439" s="81">
        <v>5355</v>
      </c>
      <c r="AA439" s="81">
        <v>2347</v>
      </c>
      <c r="AB439" s="81">
        <v>8195</v>
      </c>
      <c r="AC439" s="81">
        <v>0</v>
      </c>
      <c r="AD439" s="81">
        <v>0</v>
      </c>
      <c r="AE439" s="82"/>
      <c r="AF439" s="81">
        <v>16721601.235796349</v>
      </c>
      <c r="AG439" s="81">
        <v>638039.5878753697</v>
      </c>
      <c r="AH439" s="81">
        <v>252888.74577655</v>
      </c>
      <c r="AI439" s="81">
        <v>11487362.878141331</v>
      </c>
      <c r="AJ439" s="81">
        <v>14796619.890995171</v>
      </c>
      <c r="AK439" s="81">
        <v>0</v>
      </c>
      <c r="AL439" s="81">
        <v>0</v>
      </c>
      <c r="AM439" s="81">
        <v>1123962.9042913229</v>
      </c>
      <c r="AN439" s="81">
        <v>0</v>
      </c>
      <c r="AO439" s="81">
        <v>0</v>
      </c>
      <c r="AP439" s="82"/>
      <c r="AQ439" s="81">
        <v>65</v>
      </c>
      <c r="AR439" s="81">
        <v>31</v>
      </c>
      <c r="AS439" s="81">
        <v>0</v>
      </c>
      <c r="AT439" s="81">
        <v>0</v>
      </c>
      <c r="AU439" s="81">
        <v>0</v>
      </c>
      <c r="AV439" s="81">
        <v>0</v>
      </c>
      <c r="AW439" s="81" t="s">
        <v>564</v>
      </c>
      <c r="AX439" s="82"/>
      <c r="AY439" s="81">
        <v>322.3</v>
      </c>
      <c r="AZ439" s="81">
        <v>1058.8</v>
      </c>
      <c r="BA439" s="81">
        <v>0</v>
      </c>
      <c r="BB439" s="81">
        <v>0</v>
      </c>
      <c r="BC439" s="81">
        <v>0</v>
      </c>
      <c r="BD439" s="81">
        <v>0</v>
      </c>
      <c r="BE439" s="81" t="s">
        <v>564</v>
      </c>
      <c r="BF439" s="82"/>
      <c r="BG439" s="81">
        <v>0</v>
      </c>
      <c r="BH439" s="81">
        <v>0</v>
      </c>
      <c r="BI439" s="81">
        <v>17.457000000000001</v>
      </c>
      <c r="BJ439" s="81">
        <v>0</v>
      </c>
      <c r="BK439" s="81">
        <v>0</v>
      </c>
      <c r="BL439" s="81">
        <v>0</v>
      </c>
      <c r="BM439" s="82"/>
      <c r="BN439" s="81">
        <v>0</v>
      </c>
      <c r="BO439" s="81">
        <v>0</v>
      </c>
      <c r="BP439" s="81">
        <v>3</v>
      </c>
      <c r="BQ439" s="81">
        <v>0</v>
      </c>
      <c r="BR439" s="81">
        <v>0</v>
      </c>
      <c r="BS439" s="81">
        <v>0</v>
      </c>
      <c r="BT439"/>
      <c r="BU439" s="80">
        <v>17.457000000000001</v>
      </c>
      <c r="BV439" s="80">
        <v>0</v>
      </c>
      <c r="BW439" s="80">
        <v>0</v>
      </c>
      <c r="BX439" s="80">
        <v>0</v>
      </c>
      <c r="BY439" s="80">
        <v>0</v>
      </c>
      <c r="BZ439" s="80">
        <v>0</v>
      </c>
      <c r="CA439" s="80">
        <v>0</v>
      </c>
      <c r="CB439" s="80">
        <v>0</v>
      </c>
      <c r="CC439" s="80">
        <v>0</v>
      </c>
    </row>
    <row r="440" spans="1:81">
      <c r="A440" s="80" t="s">
        <v>2312</v>
      </c>
      <c r="B440" s="80">
        <v>252</v>
      </c>
      <c r="C440" s="80">
        <v>14</v>
      </c>
      <c r="D440" s="80">
        <v>15</v>
      </c>
      <c r="E440" s="80">
        <v>2017</v>
      </c>
      <c r="F440" s="80" t="s">
        <v>71</v>
      </c>
      <c r="G440" s="80" t="s">
        <v>2299</v>
      </c>
      <c r="H440" s="80" t="s">
        <v>1645</v>
      </c>
      <c r="I440" s="177"/>
      <c r="J440" s="81">
        <v>9.3451503790275297</v>
      </c>
      <c r="K440" s="81">
        <v>0.85018967210231644</v>
      </c>
      <c r="L440" s="81">
        <v>1.3767303629389904</v>
      </c>
      <c r="M440" s="81">
        <v>7.5474600607065172</v>
      </c>
      <c r="N440" s="81">
        <v>11.441003923354616</v>
      </c>
      <c r="O440" s="81">
        <v>8.9615067826826458</v>
      </c>
      <c r="P440" s="81">
        <v>11.186345473184417</v>
      </c>
      <c r="Q440" s="81">
        <v>0.54681507487679026</v>
      </c>
      <c r="R440" s="81">
        <v>0</v>
      </c>
      <c r="S440" s="81">
        <v>0</v>
      </c>
      <c r="T440" s="82"/>
      <c r="U440" s="81">
        <v>2158147</v>
      </c>
      <c r="V440" s="81">
        <v>316</v>
      </c>
      <c r="W440" s="81">
        <v>44</v>
      </c>
      <c r="X440" s="81">
        <v>1794</v>
      </c>
      <c r="Y440" s="81">
        <v>3200</v>
      </c>
      <c r="Z440" s="81">
        <v>5358</v>
      </c>
      <c r="AA440" s="81">
        <v>2317</v>
      </c>
      <c r="AB440" s="81">
        <v>8006</v>
      </c>
      <c r="AC440" s="81">
        <v>0</v>
      </c>
      <c r="AD440" s="81">
        <v>0</v>
      </c>
      <c r="AE440" s="82"/>
      <c r="AF440" s="81">
        <v>14665385.622592621</v>
      </c>
      <c r="AG440" s="81">
        <v>648252.3221426236</v>
      </c>
      <c r="AH440" s="81">
        <v>302540.95221635839</v>
      </c>
      <c r="AI440" s="81">
        <v>11932899.61201936</v>
      </c>
      <c r="AJ440" s="81">
        <v>16040488.220582141</v>
      </c>
      <c r="AK440" s="81">
        <v>0</v>
      </c>
      <c r="AL440" s="81">
        <v>0</v>
      </c>
      <c r="AM440" s="81">
        <v>1099759.2586964851</v>
      </c>
      <c r="AN440" s="81">
        <v>0</v>
      </c>
      <c r="AO440" s="81">
        <v>0</v>
      </c>
      <c r="AP440" s="82"/>
      <c r="AQ440" s="81">
        <v>74</v>
      </c>
      <c r="AR440" s="81">
        <v>32</v>
      </c>
      <c r="AS440" s="81">
        <v>0</v>
      </c>
      <c r="AT440" s="81">
        <v>0</v>
      </c>
      <c r="AU440" s="81">
        <v>0</v>
      </c>
      <c r="AV440" s="81">
        <v>0</v>
      </c>
      <c r="AW440" s="81" t="s">
        <v>564</v>
      </c>
      <c r="AX440" s="82"/>
      <c r="AY440" s="81">
        <v>369.9</v>
      </c>
      <c r="AZ440" s="81">
        <v>1091.8</v>
      </c>
      <c r="BA440" s="81">
        <v>0</v>
      </c>
      <c r="BB440" s="81">
        <v>0</v>
      </c>
      <c r="BC440" s="81">
        <v>0</v>
      </c>
      <c r="BD440" s="81">
        <v>0</v>
      </c>
      <c r="BE440" s="81" t="s">
        <v>564</v>
      </c>
      <c r="BF440" s="82"/>
      <c r="BG440" s="81">
        <v>0</v>
      </c>
      <c r="BH440" s="81">
        <v>0</v>
      </c>
      <c r="BI440" s="81">
        <v>18.489999999999998</v>
      </c>
      <c r="BJ440" s="81">
        <v>0</v>
      </c>
      <c r="BK440" s="81">
        <v>0</v>
      </c>
      <c r="BL440" s="81">
        <v>0</v>
      </c>
      <c r="BM440" s="82"/>
      <c r="BN440" s="81">
        <v>0</v>
      </c>
      <c r="BO440" s="81">
        <v>0</v>
      </c>
      <c r="BP440" s="81">
        <v>3</v>
      </c>
      <c r="BQ440" s="81">
        <v>0</v>
      </c>
      <c r="BR440" s="81">
        <v>0</v>
      </c>
      <c r="BS440" s="81">
        <v>0</v>
      </c>
      <c r="BT440"/>
      <c r="BU440" s="80">
        <v>18.489999999999998</v>
      </c>
      <c r="BV440" s="80">
        <v>0</v>
      </c>
      <c r="BW440" s="80">
        <v>0</v>
      </c>
      <c r="BX440" s="80">
        <v>0</v>
      </c>
      <c r="BY440" s="80">
        <v>0</v>
      </c>
      <c r="BZ440" s="80">
        <v>0</v>
      </c>
      <c r="CA440" s="80">
        <v>0</v>
      </c>
      <c r="CB440" s="80">
        <v>0</v>
      </c>
      <c r="CC440" s="80">
        <v>0</v>
      </c>
    </row>
    <row r="441" spans="1:81">
      <c r="A441" s="80" t="s">
        <v>2313</v>
      </c>
      <c r="B441" s="80">
        <v>253</v>
      </c>
      <c r="C441" s="80">
        <v>15</v>
      </c>
      <c r="D441" s="80">
        <v>15</v>
      </c>
      <c r="E441" s="80">
        <v>2018</v>
      </c>
      <c r="F441" s="80" t="s">
        <v>93</v>
      </c>
      <c r="G441" s="80" t="s">
        <v>2299</v>
      </c>
      <c r="H441" s="80" t="s">
        <v>1645</v>
      </c>
      <c r="I441" s="177"/>
      <c r="J441" s="81">
        <v>9.7896761985847007</v>
      </c>
      <c r="K441" s="81">
        <v>0.8117375781885352</v>
      </c>
      <c r="L441" s="81">
        <v>1.2182808581200117</v>
      </c>
      <c r="M441" s="81">
        <v>7.0153754920786469</v>
      </c>
      <c r="N441" s="81">
        <v>10.408187289905866</v>
      </c>
      <c r="O441" s="81">
        <v>8.7291358123350715</v>
      </c>
      <c r="P441" s="81">
        <v>10.85033933227318</v>
      </c>
      <c r="Q441" s="81">
        <v>0.4946775015019273</v>
      </c>
      <c r="R441" s="81">
        <v>0</v>
      </c>
      <c r="S441" s="81">
        <v>0.41164901279785271</v>
      </c>
      <c r="T441" s="82"/>
      <c r="U441" s="81">
        <v>2294784</v>
      </c>
      <c r="V441" s="81">
        <v>316</v>
      </c>
      <c r="W441" s="81">
        <v>44</v>
      </c>
      <c r="X441" s="81">
        <v>1794</v>
      </c>
      <c r="Y441" s="81">
        <v>3157</v>
      </c>
      <c r="Z441" s="81">
        <v>5319</v>
      </c>
      <c r="AA441" s="81">
        <v>2270</v>
      </c>
      <c r="AB441" s="81">
        <v>7805</v>
      </c>
      <c r="AC441" s="81">
        <v>0</v>
      </c>
      <c r="AD441" s="81">
        <v>0.41164901279785271</v>
      </c>
      <c r="AE441" s="82"/>
      <c r="AF441" s="81">
        <v>14976592.31900553</v>
      </c>
      <c r="AG441" s="81">
        <v>585026.13932789315</v>
      </c>
      <c r="AH441" s="81">
        <v>282735.01943739149</v>
      </c>
      <c r="AI441" s="81">
        <v>10953412.965541091</v>
      </c>
      <c r="AJ441" s="81">
        <v>14916323.18926964</v>
      </c>
      <c r="AK441" s="81">
        <v>0</v>
      </c>
      <c r="AL441" s="81">
        <v>0</v>
      </c>
      <c r="AM441" s="81">
        <v>1074366.919104419</v>
      </c>
      <c r="AN441" s="81">
        <v>0</v>
      </c>
      <c r="AO441" s="81">
        <v>0</v>
      </c>
      <c r="AP441" s="82"/>
      <c r="AQ441" s="81">
        <v>78</v>
      </c>
      <c r="AR441" s="81">
        <v>34</v>
      </c>
      <c r="AS441" s="81">
        <v>0</v>
      </c>
      <c r="AT441" s="81">
        <v>0</v>
      </c>
      <c r="AU441" s="81">
        <v>0</v>
      </c>
      <c r="AV441" s="81">
        <v>0</v>
      </c>
      <c r="AW441" s="81" t="s">
        <v>564</v>
      </c>
      <c r="AX441" s="82"/>
      <c r="AY441" s="81">
        <v>388.2</v>
      </c>
      <c r="AZ441" s="81">
        <v>1152</v>
      </c>
      <c r="BA441" s="81">
        <v>0</v>
      </c>
      <c r="BB441" s="81">
        <v>0</v>
      </c>
      <c r="BC441" s="81">
        <v>0</v>
      </c>
      <c r="BD441" s="81">
        <v>0</v>
      </c>
      <c r="BE441" s="81" t="s">
        <v>564</v>
      </c>
      <c r="BF441" s="82"/>
      <c r="BG441" s="81">
        <v>0</v>
      </c>
      <c r="BH441" s="81">
        <v>0</v>
      </c>
      <c r="BI441" s="81">
        <v>18.652000000000001</v>
      </c>
      <c r="BJ441" s="81">
        <v>0</v>
      </c>
      <c r="BK441" s="81">
        <v>0</v>
      </c>
      <c r="BL441" s="81">
        <v>0</v>
      </c>
      <c r="BM441" s="82"/>
      <c r="BN441" s="81">
        <v>0</v>
      </c>
      <c r="BO441" s="81">
        <v>0</v>
      </c>
      <c r="BP441" s="81">
        <v>3</v>
      </c>
      <c r="BQ441" s="81">
        <v>0</v>
      </c>
      <c r="BR441" s="81">
        <v>0</v>
      </c>
      <c r="BS441" s="81">
        <v>0</v>
      </c>
      <c r="BT441"/>
      <c r="BU441" s="80">
        <v>18.652000000000001</v>
      </c>
      <c r="BV441" s="80">
        <v>0</v>
      </c>
      <c r="BW441" s="80">
        <v>0</v>
      </c>
      <c r="BX441" s="80">
        <v>0</v>
      </c>
      <c r="BY441" s="80">
        <v>0</v>
      </c>
      <c r="BZ441" s="80">
        <v>0</v>
      </c>
      <c r="CA441" s="80">
        <v>0</v>
      </c>
      <c r="CB441" s="80">
        <v>0</v>
      </c>
      <c r="CC441" s="80">
        <v>0</v>
      </c>
    </row>
    <row r="442" spans="1:81">
      <c r="A442" s="80" t="s">
        <v>2314</v>
      </c>
      <c r="B442" s="80">
        <v>254</v>
      </c>
      <c r="C442" s="80">
        <v>16</v>
      </c>
      <c r="D442" s="80">
        <v>15</v>
      </c>
      <c r="E442" s="80">
        <v>2019</v>
      </c>
      <c r="F442" s="80" t="s">
        <v>73</v>
      </c>
      <c r="G442" s="80" t="s">
        <v>2299</v>
      </c>
      <c r="H442" s="80" t="s">
        <v>1645</v>
      </c>
      <c r="I442" s="177"/>
      <c r="J442" s="81">
        <v>9.5369150987361095</v>
      </c>
      <c r="K442" s="81">
        <v>0.73233896013927757</v>
      </c>
      <c r="L442" s="81">
        <v>1.2280444209869956</v>
      </c>
      <c r="M442" s="81">
        <v>6.8186878071115178</v>
      </c>
      <c r="N442" s="81">
        <v>9.088129596223288</v>
      </c>
      <c r="O442" s="81">
        <v>8.4224007648363557</v>
      </c>
      <c r="P442" s="81">
        <v>10.58059765205814</v>
      </c>
      <c r="Q442" s="81">
        <v>0.47170199015453135</v>
      </c>
      <c r="R442" s="81">
        <v>0</v>
      </c>
      <c r="S442" s="81">
        <v>0.52018464538769493</v>
      </c>
      <c r="T442" s="82"/>
      <c r="U442" s="81">
        <v>2238687</v>
      </c>
      <c r="V442" s="81">
        <v>316</v>
      </c>
      <c r="W442" s="81">
        <v>44</v>
      </c>
      <c r="X442" s="81">
        <v>1794</v>
      </c>
      <c r="Y442" s="81">
        <v>3153</v>
      </c>
      <c r="Z442" s="81">
        <v>5273</v>
      </c>
      <c r="AA442" s="81">
        <v>2197</v>
      </c>
      <c r="AB442" s="81">
        <v>7644</v>
      </c>
      <c r="AC442" s="81">
        <v>0</v>
      </c>
      <c r="AD442" s="81">
        <v>0.52018464538769493</v>
      </c>
      <c r="AE442" s="82"/>
      <c r="AF442" s="81">
        <v>14974259.52885812</v>
      </c>
      <c r="AG442" s="81">
        <v>547101.67094920203</v>
      </c>
      <c r="AH442" s="81">
        <v>301159.72004426998</v>
      </c>
      <c r="AI442" s="81">
        <v>10968608.729308929</v>
      </c>
      <c r="AJ442" s="81">
        <v>12835933.009013738</v>
      </c>
      <c r="AK442" s="81">
        <v>0</v>
      </c>
      <c r="AL442" s="81">
        <v>0</v>
      </c>
      <c r="AM442" s="81">
        <v>1041055.2559988089</v>
      </c>
      <c r="AN442" s="81">
        <v>0</v>
      </c>
      <c r="AO442" s="81">
        <v>0</v>
      </c>
      <c r="AP442" s="82"/>
      <c r="AQ442" s="81">
        <v>87</v>
      </c>
      <c r="AR442" s="81">
        <v>37</v>
      </c>
      <c r="AS442" s="81">
        <v>0</v>
      </c>
      <c r="AT442" s="81">
        <v>0</v>
      </c>
      <c r="AU442" s="81">
        <v>0</v>
      </c>
      <c r="AV442" s="81">
        <v>0</v>
      </c>
      <c r="AW442" s="81" t="s">
        <v>564</v>
      </c>
      <c r="AX442" s="82"/>
      <c r="AY442" s="81">
        <v>432</v>
      </c>
      <c r="AZ442" s="81">
        <v>1191.8</v>
      </c>
      <c r="BA442" s="81">
        <v>0</v>
      </c>
      <c r="BB442" s="81">
        <v>0</v>
      </c>
      <c r="BC442" s="81">
        <v>0</v>
      </c>
      <c r="BD442" s="81">
        <v>0</v>
      </c>
      <c r="BE442" s="81" t="s">
        <v>564</v>
      </c>
      <c r="BF442" s="82"/>
      <c r="BG442" s="81">
        <v>0</v>
      </c>
      <c r="BH442" s="81">
        <v>0</v>
      </c>
      <c r="BI442" s="81">
        <v>17.065999999999999</v>
      </c>
      <c r="BJ442" s="81">
        <v>0</v>
      </c>
      <c r="BK442" s="81">
        <v>0</v>
      </c>
      <c r="BL442" s="81">
        <v>0</v>
      </c>
      <c r="BM442" s="82"/>
      <c r="BN442" s="81">
        <v>0</v>
      </c>
      <c r="BO442" s="81">
        <v>0</v>
      </c>
      <c r="BP442" s="81">
        <v>3</v>
      </c>
      <c r="BQ442" s="81">
        <v>0</v>
      </c>
      <c r="BR442" s="81">
        <v>0</v>
      </c>
      <c r="BS442" s="81">
        <v>0</v>
      </c>
      <c r="BT442"/>
      <c r="BU442" s="80">
        <v>17.065999999999999</v>
      </c>
      <c r="BV442" s="80">
        <v>0</v>
      </c>
      <c r="BW442" s="80">
        <v>0</v>
      </c>
      <c r="BX442" s="80">
        <v>0</v>
      </c>
      <c r="BY442" s="80">
        <v>0</v>
      </c>
      <c r="BZ442" s="80">
        <v>0</v>
      </c>
      <c r="CA442" s="80">
        <v>0</v>
      </c>
      <c r="CB442" s="80">
        <v>0</v>
      </c>
      <c r="CC442" s="80">
        <v>0</v>
      </c>
    </row>
    <row r="443" spans="1:81">
      <c r="A443" s="80" t="s">
        <v>2315</v>
      </c>
      <c r="B443" s="80">
        <v>255</v>
      </c>
      <c r="C443" s="80">
        <v>17</v>
      </c>
      <c r="D443" s="80">
        <v>15</v>
      </c>
      <c r="E443" s="80">
        <v>2020</v>
      </c>
      <c r="F443" s="80" t="s">
        <v>218</v>
      </c>
      <c r="G443" s="80" t="s">
        <v>2299</v>
      </c>
      <c r="H443" s="80" t="s">
        <v>1645</v>
      </c>
      <c r="I443" s="177"/>
      <c r="J443" s="81">
        <v>12.362320415274739</v>
      </c>
      <c r="K443" s="81">
        <v>0.95303230314067811</v>
      </c>
      <c r="L443" s="81">
        <v>1.712137128983503</v>
      </c>
      <c r="M443" s="81">
        <v>6.0857405387746146</v>
      </c>
      <c r="N443" s="81">
        <v>8.8046899049237197</v>
      </c>
      <c r="O443" s="81">
        <v>7.3890108896309181</v>
      </c>
      <c r="P443" s="81">
        <v>9.804880292293733</v>
      </c>
      <c r="Q443" s="81">
        <v>0.43839117677309247</v>
      </c>
      <c r="R443" s="81">
        <v>0</v>
      </c>
      <c r="S443" s="81">
        <v>0.58111768146646647</v>
      </c>
      <c r="T443" s="82"/>
      <c r="U443" s="81">
        <v>3087042</v>
      </c>
      <c r="V443" s="81">
        <v>356</v>
      </c>
      <c r="W443" s="81">
        <v>68</v>
      </c>
      <c r="X443" s="81">
        <v>1636</v>
      </c>
      <c r="Y443" s="81">
        <v>3105</v>
      </c>
      <c r="Z443" s="81">
        <v>5280</v>
      </c>
      <c r="AA443" s="81">
        <v>2212</v>
      </c>
      <c r="AB443" s="81">
        <v>7435</v>
      </c>
      <c r="AC443" s="81">
        <v>0</v>
      </c>
      <c r="AD443" s="81">
        <v>0.58111768146646647</v>
      </c>
      <c r="AE443" s="82"/>
      <c r="AF443" s="81">
        <v>19979764.915562741</v>
      </c>
      <c r="AG443" s="81">
        <v>729498.56375542656</v>
      </c>
      <c r="AH443" s="81">
        <v>444843.42095405597</v>
      </c>
      <c r="AI443" s="81">
        <v>9975687.881086627</v>
      </c>
      <c r="AJ443" s="81">
        <v>12837195.601196826</v>
      </c>
      <c r="AK443" s="81"/>
      <c r="AL443" s="81"/>
      <c r="AM443" s="81">
        <v>970350.10457288742</v>
      </c>
      <c r="AN443" s="81"/>
      <c r="AO443" s="81"/>
      <c r="AP443" s="82"/>
      <c r="AQ443" s="81">
        <v>98</v>
      </c>
      <c r="AR443" s="81">
        <v>37</v>
      </c>
      <c r="AS443" s="81">
        <v>0</v>
      </c>
      <c r="AT443" s="81">
        <v>0</v>
      </c>
      <c r="AU443" s="81">
        <v>0</v>
      </c>
      <c r="AV443" s="81">
        <v>0</v>
      </c>
      <c r="AW443" s="81">
        <v>0</v>
      </c>
      <c r="AX443" s="82"/>
      <c r="AY443" s="81">
        <v>486.49999999999989</v>
      </c>
      <c r="AZ443" s="81">
        <v>1191.8</v>
      </c>
      <c r="BA443" s="81">
        <v>0</v>
      </c>
      <c r="BB443" s="81">
        <v>0</v>
      </c>
      <c r="BC443" s="81">
        <v>0</v>
      </c>
      <c r="BD443" s="81">
        <v>0</v>
      </c>
      <c r="BE443" s="81">
        <v>0</v>
      </c>
      <c r="BF443" s="82"/>
      <c r="BG443" s="81">
        <v>0</v>
      </c>
      <c r="BH443" s="81">
        <v>0</v>
      </c>
      <c r="BI443" s="81">
        <v>16.753</v>
      </c>
      <c r="BJ443" s="81">
        <v>0</v>
      </c>
      <c r="BK443" s="81">
        <v>0</v>
      </c>
      <c r="BL443" s="81">
        <v>0</v>
      </c>
      <c r="BM443" s="82"/>
      <c r="BN443" s="81">
        <v>0</v>
      </c>
      <c r="BO443" s="81">
        <v>0</v>
      </c>
      <c r="BP443" s="81">
        <v>3</v>
      </c>
      <c r="BQ443" s="81">
        <v>0</v>
      </c>
      <c r="BR443" s="81">
        <v>0</v>
      </c>
      <c r="BS443" s="81">
        <v>0</v>
      </c>
      <c r="BT443"/>
      <c r="BU443" s="80">
        <v>16.753</v>
      </c>
      <c r="BV443" s="80">
        <v>0</v>
      </c>
      <c r="BW443" s="80">
        <v>0</v>
      </c>
      <c r="BX443" s="80">
        <v>0</v>
      </c>
      <c r="BY443" s="80">
        <v>0</v>
      </c>
      <c r="BZ443" s="80">
        <v>0</v>
      </c>
      <c r="CA443" s="80">
        <v>0</v>
      </c>
      <c r="CB443" s="80">
        <v>0</v>
      </c>
      <c r="CC443" s="80">
        <v>0</v>
      </c>
    </row>
    <row r="444" spans="1:81">
      <c r="A444" s="80" t="s">
        <v>2316</v>
      </c>
      <c r="B444" s="80">
        <v>255</v>
      </c>
      <c r="C444" s="80">
        <v>18</v>
      </c>
      <c r="D444" s="80">
        <v>15</v>
      </c>
      <c r="E444" s="80">
        <v>2021</v>
      </c>
      <c r="F444" s="80" t="s">
        <v>75</v>
      </c>
      <c r="G444" s="174" t="s">
        <v>2299</v>
      </c>
      <c r="H444" s="80" t="s">
        <v>1645</v>
      </c>
      <c r="I444" s="177"/>
      <c r="J444" s="81">
        <v>12.646292630814262</v>
      </c>
      <c r="K444" s="81">
        <v>0.9970838998962146</v>
      </c>
      <c r="L444" s="81">
        <v>1.5533513901080891</v>
      </c>
      <c r="M444" s="81">
        <v>6.7828822312974095</v>
      </c>
      <c r="N444" s="81">
        <v>8.2373865350842497</v>
      </c>
      <c r="O444" s="81">
        <v>7.0822123740369003</v>
      </c>
      <c r="P444" s="81">
        <v>9.9269175353288635</v>
      </c>
      <c r="Q444" s="81">
        <v>0.43201642488577968</v>
      </c>
      <c r="R444" s="81">
        <v>0</v>
      </c>
      <c r="S444" s="81">
        <v>0.53585013029667439</v>
      </c>
      <c r="T444" s="82"/>
      <c r="U444" s="81">
        <v>3366683</v>
      </c>
      <c r="V444" s="81">
        <v>356</v>
      </c>
      <c r="W444" s="81">
        <v>68</v>
      </c>
      <c r="X444" s="81">
        <v>1636</v>
      </c>
      <c r="Y444" s="81">
        <v>3067</v>
      </c>
      <c r="Z444" s="81">
        <v>5211</v>
      </c>
      <c r="AA444" s="81">
        <v>2184</v>
      </c>
      <c r="AB444" s="81">
        <v>7240</v>
      </c>
      <c r="AC444" s="81">
        <v>0</v>
      </c>
      <c r="AD444" s="81">
        <v>0.53585013029667439</v>
      </c>
      <c r="AE444" s="82"/>
      <c r="AF444" s="81">
        <v>20345591.039507445</v>
      </c>
      <c r="AG444" s="81">
        <v>705636.67648954934</v>
      </c>
      <c r="AH444" s="81">
        <v>390371.63664308214</v>
      </c>
      <c r="AI444" s="81">
        <v>10996870.322555989</v>
      </c>
      <c r="AJ444" s="81">
        <v>11150610.290972156</v>
      </c>
      <c r="AK444" s="81">
        <v>0</v>
      </c>
      <c r="AL444" s="81">
        <v>0</v>
      </c>
      <c r="AM444" s="81">
        <v>950350.54772849311</v>
      </c>
      <c r="AN444" s="81">
        <v>0</v>
      </c>
      <c r="AO444" s="81">
        <v>0</v>
      </c>
      <c r="AP444" s="82"/>
      <c r="AQ444" s="81">
        <v>100</v>
      </c>
      <c r="AR444" s="81">
        <v>37</v>
      </c>
      <c r="AS444" s="81">
        <v>0</v>
      </c>
      <c r="AT444" s="81">
        <v>0</v>
      </c>
      <c r="AU444" s="81">
        <v>0</v>
      </c>
      <c r="AV444" s="81">
        <v>1</v>
      </c>
      <c r="AW444" s="81"/>
      <c r="AX444" s="82"/>
      <c r="AY444" s="81">
        <v>492.59999999999991</v>
      </c>
      <c r="AZ444" s="81">
        <v>1191.8</v>
      </c>
      <c r="BA444" s="81">
        <v>0</v>
      </c>
      <c r="BB444" s="81">
        <v>0</v>
      </c>
      <c r="BC444" s="81">
        <v>0</v>
      </c>
      <c r="BD444" s="81">
        <v>800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2317</v>
      </c>
      <c r="B445" s="80">
        <v>255</v>
      </c>
      <c r="C445" s="80">
        <v>19</v>
      </c>
      <c r="D445" s="80">
        <v>15</v>
      </c>
      <c r="E445" s="80">
        <v>2022</v>
      </c>
      <c r="F445" s="80" t="s">
        <v>568</v>
      </c>
      <c r="G445" s="174" t="s">
        <v>2299</v>
      </c>
      <c r="H445" s="80" t="s">
        <v>1645</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102</v>
      </c>
      <c r="AR445" s="81">
        <v>37</v>
      </c>
      <c r="AS445" s="81">
        <v>0</v>
      </c>
      <c r="AT445" s="81">
        <v>0</v>
      </c>
      <c r="AU445" s="81">
        <v>0</v>
      </c>
      <c r="AV445" s="81">
        <v>1</v>
      </c>
      <c r="AW445" s="81"/>
      <c r="AX445" s="82"/>
      <c r="AY445" s="81">
        <v>503.09999999999991</v>
      </c>
      <c r="AZ445" s="81">
        <v>1191.8</v>
      </c>
      <c r="BA445" s="81">
        <v>0</v>
      </c>
      <c r="BB445" s="81">
        <v>0</v>
      </c>
      <c r="BC445" s="81">
        <v>0</v>
      </c>
      <c r="BD445" s="81">
        <v>800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2318</v>
      </c>
      <c r="B446" s="80">
        <v>1</v>
      </c>
      <c r="C446" s="80">
        <v>1</v>
      </c>
      <c r="D446" s="80">
        <v>1</v>
      </c>
      <c r="E446" s="80">
        <v>1990</v>
      </c>
      <c r="F446" s="80" t="s">
        <v>562</v>
      </c>
      <c r="G446" s="80" t="s">
        <v>2319</v>
      </c>
      <c r="H446" s="80" t="s">
        <v>2320</v>
      </c>
      <c r="I446" s="177" t="s">
        <v>563</v>
      </c>
      <c r="J446" s="81">
        <v>0.63114756298603325</v>
      </c>
      <c r="K446" s="81">
        <v>1.5340429557175728</v>
      </c>
      <c r="L446" s="81">
        <v>2.6273424754271906</v>
      </c>
      <c r="M446" s="81">
        <v>7.2617315043683819</v>
      </c>
      <c r="N446" s="81">
        <v>8.6371415683211037</v>
      </c>
      <c r="O446" s="81">
        <v>5.8617346325989876</v>
      </c>
      <c r="P446" s="81">
        <v>16.589027887199872</v>
      </c>
      <c r="Q446" s="81">
        <v>0.5801706110791861</v>
      </c>
      <c r="R446" s="81">
        <v>7.4402402328739452</v>
      </c>
      <c r="S446" s="81">
        <v>0.72959248823526979</v>
      </c>
      <c r="T446" s="82"/>
      <c r="U446" s="81">
        <v>157437</v>
      </c>
      <c r="V446" s="81">
        <v>589</v>
      </c>
      <c r="W446" s="81">
        <v>24</v>
      </c>
      <c r="X446" s="81">
        <v>3029</v>
      </c>
      <c r="Y446" s="81">
        <v>3781</v>
      </c>
      <c r="Z446" s="81">
        <v>2411</v>
      </c>
      <c r="AA446" s="81">
        <v>4028</v>
      </c>
      <c r="AB446" s="81">
        <v>9420</v>
      </c>
      <c r="AC446" s="81">
        <v>1288663</v>
      </c>
      <c r="AD446" s="81">
        <v>0.72959248823526979</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2321</v>
      </c>
      <c r="B447" s="80">
        <v>2</v>
      </c>
      <c r="C447" s="80">
        <v>2</v>
      </c>
      <c r="D447" s="80">
        <v>1</v>
      </c>
      <c r="E447" s="80">
        <v>2005</v>
      </c>
      <c r="F447" s="80" t="s">
        <v>565</v>
      </c>
      <c r="G447" s="80" t="s">
        <v>2319</v>
      </c>
      <c r="H447" s="80" t="s">
        <v>2320</v>
      </c>
      <c r="I447" s="177"/>
      <c r="J447" s="81">
        <v>1.3596534359904613</v>
      </c>
      <c r="K447" s="81">
        <v>1.2227027743535135</v>
      </c>
      <c r="L447" s="81">
        <v>0</v>
      </c>
      <c r="M447" s="81">
        <v>8.8977691847888636</v>
      </c>
      <c r="N447" s="81">
        <v>12.32862871609365</v>
      </c>
      <c r="O447" s="81">
        <v>8.3661428414697401</v>
      </c>
      <c r="P447" s="81">
        <v>20.511918449271587</v>
      </c>
      <c r="Q447" s="81">
        <v>0.51096808549589345</v>
      </c>
      <c r="R447" s="81">
        <v>10.08058087279236</v>
      </c>
      <c r="S447" s="81">
        <v>1.2334995200000001</v>
      </c>
      <c r="T447" s="82"/>
      <c r="U447" s="81">
        <v>172780</v>
      </c>
      <c r="V447" s="81">
        <v>573</v>
      </c>
      <c r="W447" s="81">
        <v>0</v>
      </c>
      <c r="X447" s="81">
        <v>2119</v>
      </c>
      <c r="Y447" s="81">
        <v>4658</v>
      </c>
      <c r="Z447" s="81">
        <v>3982</v>
      </c>
      <c r="AA447" s="81">
        <v>4079</v>
      </c>
      <c r="AB447" s="81">
        <v>8673</v>
      </c>
      <c r="AC447" s="81">
        <v>1782542</v>
      </c>
      <c r="AD447" s="81">
        <v>1.2334995200000001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2322</v>
      </c>
      <c r="B448" s="80">
        <v>3</v>
      </c>
      <c r="C448" s="80">
        <v>3</v>
      </c>
      <c r="D448" s="80">
        <v>1</v>
      </c>
      <c r="E448" s="80">
        <v>2006</v>
      </c>
      <c r="F448" s="80" t="s">
        <v>566</v>
      </c>
      <c r="G448" s="80" t="s">
        <v>2319</v>
      </c>
      <c r="H448" s="80" t="s">
        <v>2320</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2323</v>
      </c>
      <c r="B449" s="80">
        <v>4</v>
      </c>
      <c r="C449" s="80">
        <v>4</v>
      </c>
      <c r="D449" s="80">
        <v>1</v>
      </c>
      <c r="E449" s="80">
        <v>2007</v>
      </c>
      <c r="F449" s="80" t="s">
        <v>567</v>
      </c>
      <c r="G449" s="80" t="s">
        <v>2319</v>
      </c>
      <c r="H449" s="80" t="s">
        <v>2320</v>
      </c>
      <c r="I449" s="177"/>
      <c r="J449" s="81">
        <v>1.1277309309527064</v>
      </c>
      <c r="K449" s="81">
        <v>1.2182697727270895</v>
      </c>
      <c r="L449" s="81">
        <v>0.78133187316149344</v>
      </c>
      <c r="M449" s="81">
        <v>11.760459092258387</v>
      </c>
      <c r="N449" s="81">
        <v>12.801173520081132</v>
      </c>
      <c r="O449" s="81">
        <v>8.0074167851277753</v>
      </c>
      <c r="P449" s="81">
        <v>20.262597596418729</v>
      </c>
      <c r="Q449" s="81">
        <v>0.52749421637689531</v>
      </c>
      <c r="R449" s="81">
        <v>9.4824943842154816</v>
      </c>
      <c r="S449" s="81">
        <v>1.3448242771199999</v>
      </c>
      <c r="T449" s="82"/>
      <c r="U449" s="81">
        <v>124037</v>
      </c>
      <c r="V449" s="81">
        <v>514</v>
      </c>
      <c r="W449" s="81">
        <v>7</v>
      </c>
      <c r="X449" s="81">
        <v>3000</v>
      </c>
      <c r="Y449" s="81">
        <v>4608</v>
      </c>
      <c r="Z449" s="81">
        <v>3962</v>
      </c>
      <c r="AA449" s="81">
        <v>3968</v>
      </c>
      <c r="AB449" s="81">
        <v>8480</v>
      </c>
      <c r="AC449" s="81">
        <v>1724894</v>
      </c>
      <c r="AD449" s="81">
        <v>1.3448242771199999</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2324</v>
      </c>
      <c r="B450" s="80">
        <v>5</v>
      </c>
      <c r="C450" s="80">
        <v>5</v>
      </c>
      <c r="D450" s="80">
        <v>1</v>
      </c>
      <c r="E450" s="80">
        <v>2008</v>
      </c>
      <c r="F450" s="80" t="s">
        <v>84</v>
      </c>
      <c r="G450" s="80" t="s">
        <v>2319</v>
      </c>
      <c r="H450" s="80" t="s">
        <v>2320</v>
      </c>
      <c r="I450" s="177"/>
      <c r="J450" s="81">
        <v>0.940527320668199</v>
      </c>
      <c r="K450" s="81">
        <v>0.96640520716591904</v>
      </c>
      <c r="L450" s="81">
        <v>0.69919335644521241</v>
      </c>
      <c r="M450" s="81">
        <v>11.735730055976804</v>
      </c>
      <c r="N450" s="81">
        <v>12.500467318165528</v>
      </c>
      <c r="O450" s="81">
        <v>7.8022860609423619</v>
      </c>
      <c r="P450" s="81">
        <v>19.556014006483554</v>
      </c>
      <c r="Q450" s="81">
        <v>0.50905225573656188</v>
      </c>
      <c r="R450" s="81">
        <v>9.3311719857974804</v>
      </c>
      <c r="S450" s="81">
        <v>1.2695449846800002</v>
      </c>
      <c r="T450" s="82"/>
      <c r="U450" s="81">
        <v>131922</v>
      </c>
      <c r="V450" s="81">
        <v>514</v>
      </c>
      <c r="W450" s="81">
        <v>7</v>
      </c>
      <c r="X450" s="81">
        <v>3000</v>
      </c>
      <c r="Y450" s="81">
        <v>4577</v>
      </c>
      <c r="Z450" s="81">
        <v>3996</v>
      </c>
      <c r="AA450" s="81">
        <v>3834</v>
      </c>
      <c r="AB450" s="81">
        <v>8318</v>
      </c>
      <c r="AC450" s="81">
        <v>1762530</v>
      </c>
      <c r="AD450" s="81">
        <v>1.2695449846800002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2325</v>
      </c>
      <c r="B451" s="80">
        <v>6</v>
      </c>
      <c r="C451" s="80">
        <v>6</v>
      </c>
      <c r="D451" s="80">
        <v>1</v>
      </c>
      <c r="E451" s="80">
        <v>2009</v>
      </c>
      <c r="F451" s="80" t="s">
        <v>85</v>
      </c>
      <c r="G451" s="80" t="s">
        <v>2319</v>
      </c>
      <c r="H451" s="80" t="s">
        <v>2320</v>
      </c>
      <c r="I451" s="177"/>
      <c r="J451" s="81">
        <v>0</v>
      </c>
      <c r="K451" s="81">
        <v>0.81701269606346016</v>
      </c>
      <c r="L451" s="81">
        <v>0.93314097426312059</v>
      </c>
      <c r="M451" s="81">
        <v>10.674578712431593</v>
      </c>
      <c r="N451" s="81">
        <v>11.332854735960296</v>
      </c>
      <c r="O451" s="81">
        <v>7.9442254590285817</v>
      </c>
      <c r="P451" s="81">
        <v>18.87019922408334</v>
      </c>
      <c r="Q451" s="81">
        <v>0.47897815627602736</v>
      </c>
      <c r="R451" s="81">
        <v>8.9769689620263868</v>
      </c>
      <c r="S451" s="81">
        <v>1.0098376604400001</v>
      </c>
      <c r="T451" s="82"/>
      <c r="U451" s="81">
        <v>0</v>
      </c>
      <c r="V451" s="81">
        <v>501</v>
      </c>
      <c r="W451" s="81">
        <v>9</v>
      </c>
      <c r="X451" s="81">
        <v>3118</v>
      </c>
      <c r="Y451" s="81">
        <v>4547</v>
      </c>
      <c r="Z451" s="81">
        <v>4016</v>
      </c>
      <c r="AA451" s="81">
        <v>3798</v>
      </c>
      <c r="AB451" s="81">
        <v>8216</v>
      </c>
      <c r="AC451" s="81">
        <v>1654219</v>
      </c>
      <c r="AD451" s="81">
        <v>1.0098376604400001</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0.84399999999999997</v>
      </c>
      <c r="BK451" s="81">
        <v>0</v>
      </c>
      <c r="BL451" s="81">
        <v>0</v>
      </c>
      <c r="BM451" s="82"/>
      <c r="BN451" s="81">
        <v>0</v>
      </c>
      <c r="BO451" s="81">
        <v>0</v>
      </c>
      <c r="BP451" s="81">
        <v>0</v>
      </c>
      <c r="BQ451" s="81">
        <v>1</v>
      </c>
      <c r="BR451" s="81">
        <v>0</v>
      </c>
      <c r="BS451" s="81">
        <v>0</v>
      </c>
      <c r="BT451"/>
      <c r="BU451" s="80"/>
      <c r="BV451" s="80"/>
      <c r="BW451" s="80"/>
      <c r="BX451" s="80"/>
      <c r="BY451" s="80"/>
      <c r="BZ451" s="80"/>
      <c r="CA451" s="80"/>
      <c r="CB451" s="80"/>
      <c r="CC451" s="80"/>
    </row>
    <row r="452" spans="1:81">
      <c r="A452" s="80" t="s">
        <v>2326</v>
      </c>
      <c r="B452" s="80">
        <v>7</v>
      </c>
      <c r="C452" s="80">
        <v>7</v>
      </c>
      <c r="D452" s="80">
        <v>1</v>
      </c>
      <c r="E452" s="80">
        <v>2010</v>
      </c>
      <c r="F452" s="80" t="s">
        <v>86</v>
      </c>
      <c r="G452" s="80" t="s">
        <v>2319</v>
      </c>
      <c r="H452" s="80" t="s">
        <v>2320</v>
      </c>
      <c r="I452" s="177"/>
      <c r="J452" s="81">
        <v>1.0170530280382919</v>
      </c>
      <c r="K452" s="81">
        <v>0.73241991458986888</v>
      </c>
      <c r="L452" s="81">
        <v>0.87160296375205393</v>
      </c>
      <c r="M452" s="81">
        <v>10.798753118743202</v>
      </c>
      <c r="N452" s="81">
        <v>11.362693830022359</v>
      </c>
      <c r="O452" s="81">
        <v>8.0551555501999452</v>
      </c>
      <c r="P452" s="81">
        <v>19.103838159609893</v>
      </c>
      <c r="Q452" s="81">
        <v>0.49287515727565462</v>
      </c>
      <c r="R452" s="81">
        <v>9.6450199392843672</v>
      </c>
      <c r="S452" s="81">
        <v>1.3197853279464002</v>
      </c>
      <c r="T452" s="82"/>
      <c r="U452" s="81">
        <v>134298</v>
      </c>
      <c r="V452" s="81">
        <v>501</v>
      </c>
      <c r="W452" s="81">
        <v>9</v>
      </c>
      <c r="X452" s="81">
        <v>3118</v>
      </c>
      <c r="Y452" s="81">
        <v>4497</v>
      </c>
      <c r="Z452" s="81">
        <v>4091</v>
      </c>
      <c r="AA452" s="81">
        <v>3749</v>
      </c>
      <c r="AB452" s="81">
        <v>8101</v>
      </c>
      <c r="AC452" s="81">
        <v>1684296</v>
      </c>
      <c r="AD452" s="81">
        <v>1.3197853279464002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0.95199999999999996</v>
      </c>
      <c r="BK452" s="81">
        <v>0</v>
      </c>
      <c r="BL452" s="81">
        <v>0</v>
      </c>
      <c r="BM452" s="82"/>
      <c r="BN452" s="81">
        <v>0</v>
      </c>
      <c r="BO452" s="81">
        <v>0</v>
      </c>
      <c r="BP452" s="81">
        <v>0</v>
      </c>
      <c r="BQ452" s="81">
        <v>1</v>
      </c>
      <c r="BR452" s="81">
        <v>0</v>
      </c>
      <c r="BS452" s="81">
        <v>0</v>
      </c>
      <c r="BT452"/>
      <c r="BU452" s="80">
        <v>0.95199999999999996</v>
      </c>
      <c r="BV452" s="80">
        <v>0</v>
      </c>
      <c r="BW452" s="80">
        <v>0</v>
      </c>
      <c r="BX452" s="80">
        <v>0</v>
      </c>
      <c r="BY452" s="80">
        <v>0</v>
      </c>
      <c r="BZ452" s="80">
        <v>0</v>
      </c>
      <c r="CA452" s="80">
        <v>0</v>
      </c>
      <c r="CB452" s="80">
        <v>0</v>
      </c>
      <c r="CC452" s="80">
        <v>0</v>
      </c>
    </row>
    <row r="453" spans="1:81">
      <c r="A453" s="80" t="s">
        <v>2327</v>
      </c>
      <c r="B453" s="80">
        <v>8</v>
      </c>
      <c r="C453" s="80">
        <v>8</v>
      </c>
      <c r="D453" s="80">
        <v>1</v>
      </c>
      <c r="E453" s="80">
        <v>2011</v>
      </c>
      <c r="F453" s="80" t="s">
        <v>87</v>
      </c>
      <c r="G453" s="80" t="s">
        <v>2319</v>
      </c>
      <c r="H453" s="80" t="s">
        <v>2320</v>
      </c>
      <c r="I453" s="177"/>
      <c r="J453" s="81">
        <v>1.3872482527289354</v>
      </c>
      <c r="K453" s="81">
        <v>1.1056986740837238</v>
      </c>
      <c r="L453" s="81">
        <v>0.3843145620213273</v>
      </c>
      <c r="M453" s="81">
        <v>13.73192170756443</v>
      </c>
      <c r="N453" s="81">
        <v>13.19794111381106</v>
      </c>
      <c r="O453" s="81">
        <v>8.0187771837971624</v>
      </c>
      <c r="P453" s="81">
        <v>18.061869814690944</v>
      </c>
      <c r="Q453" s="81">
        <v>0.56718114806197373</v>
      </c>
      <c r="R453" s="81">
        <v>9.8006506321703259</v>
      </c>
      <c r="S453" s="81">
        <v>0.92517099048000007</v>
      </c>
      <c r="T453" s="82"/>
      <c r="U453" s="81">
        <v>172110</v>
      </c>
      <c r="V453" s="81">
        <v>501</v>
      </c>
      <c r="W453" s="81">
        <v>9</v>
      </c>
      <c r="X453" s="81">
        <v>3118</v>
      </c>
      <c r="Y453" s="81">
        <v>4522</v>
      </c>
      <c r="Z453" s="81">
        <v>4161</v>
      </c>
      <c r="AA453" s="81">
        <v>3650</v>
      </c>
      <c r="AB453" s="81">
        <v>8082</v>
      </c>
      <c r="AC453" s="81">
        <v>1708643</v>
      </c>
      <c r="AD453" s="81">
        <v>0.92517099048000007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0.8</v>
      </c>
      <c r="BK453" s="81">
        <v>0</v>
      </c>
      <c r="BL453" s="81">
        <v>0</v>
      </c>
      <c r="BM453" s="82"/>
      <c r="BN453" s="81">
        <v>0</v>
      </c>
      <c r="BO453" s="81">
        <v>0</v>
      </c>
      <c r="BP453" s="81">
        <v>0</v>
      </c>
      <c r="BQ453" s="81">
        <v>1</v>
      </c>
      <c r="BR453" s="81">
        <v>0</v>
      </c>
      <c r="BS453" s="81">
        <v>0</v>
      </c>
      <c r="BT453"/>
      <c r="BU453" s="80">
        <v>0.8</v>
      </c>
      <c r="BV453" s="80">
        <v>0</v>
      </c>
      <c r="BW453" s="80">
        <v>0</v>
      </c>
      <c r="BX453" s="80">
        <v>0</v>
      </c>
      <c r="BY453" s="80">
        <v>0</v>
      </c>
      <c r="BZ453" s="80">
        <v>0</v>
      </c>
      <c r="CA453" s="80">
        <v>0</v>
      </c>
      <c r="CB453" s="80">
        <v>0</v>
      </c>
      <c r="CC453" s="80">
        <v>0</v>
      </c>
    </row>
    <row r="454" spans="1:81">
      <c r="A454" s="80" t="s">
        <v>2328</v>
      </c>
      <c r="B454" s="80">
        <v>9</v>
      </c>
      <c r="C454" s="80">
        <v>9</v>
      </c>
      <c r="D454" s="80">
        <v>1</v>
      </c>
      <c r="E454" s="80">
        <v>2012</v>
      </c>
      <c r="F454" s="80" t="s">
        <v>88</v>
      </c>
      <c r="G454" s="80" t="s">
        <v>2319</v>
      </c>
      <c r="H454" s="80" t="s">
        <v>2320</v>
      </c>
      <c r="I454" s="177"/>
      <c r="J454" s="81">
        <v>1.2641391548642895</v>
      </c>
      <c r="K454" s="81">
        <v>1.0906937256509355</v>
      </c>
      <c r="L454" s="81">
        <v>0.38049164397499124</v>
      </c>
      <c r="M454" s="81">
        <v>14.458531828939677</v>
      </c>
      <c r="N454" s="81">
        <v>13.755389827208441</v>
      </c>
      <c r="O454" s="81">
        <v>8.0780414843876542</v>
      </c>
      <c r="P454" s="81">
        <v>17.587348045214423</v>
      </c>
      <c r="Q454" s="81">
        <v>0.61417008996808986</v>
      </c>
      <c r="R454" s="81">
        <v>9.7184611492981645</v>
      </c>
      <c r="S454" s="81">
        <v>0.95646407739999995</v>
      </c>
      <c r="T454" s="82"/>
      <c r="U454" s="81">
        <v>169118</v>
      </c>
      <c r="V454" s="81">
        <v>501</v>
      </c>
      <c r="W454" s="81">
        <v>9</v>
      </c>
      <c r="X454" s="81">
        <v>3118</v>
      </c>
      <c r="Y454" s="81">
        <v>4464</v>
      </c>
      <c r="Z454" s="81">
        <v>4225</v>
      </c>
      <c r="AA454" s="81">
        <v>3534</v>
      </c>
      <c r="AB454" s="81">
        <v>8055</v>
      </c>
      <c r="AC454" s="81">
        <v>1650430</v>
      </c>
      <c r="AD454" s="81">
        <v>0.95646407739999995</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0.94599999999999995</v>
      </c>
      <c r="BK454" s="81">
        <v>0</v>
      </c>
      <c r="BL454" s="81">
        <v>0</v>
      </c>
      <c r="BM454" s="82"/>
      <c r="BN454" s="81">
        <v>0</v>
      </c>
      <c r="BO454" s="81">
        <v>0</v>
      </c>
      <c r="BP454" s="81">
        <v>0</v>
      </c>
      <c r="BQ454" s="81">
        <v>1</v>
      </c>
      <c r="BR454" s="81">
        <v>0</v>
      </c>
      <c r="BS454" s="81">
        <v>0</v>
      </c>
      <c r="BT454"/>
      <c r="BU454" s="80">
        <v>0.94599999999999995</v>
      </c>
      <c r="BV454" s="80">
        <v>0</v>
      </c>
      <c r="BW454" s="80">
        <v>0</v>
      </c>
      <c r="BX454" s="80">
        <v>0</v>
      </c>
      <c r="BY454" s="80">
        <v>0</v>
      </c>
      <c r="BZ454" s="80">
        <v>0</v>
      </c>
      <c r="CA454" s="80">
        <v>0</v>
      </c>
      <c r="CB454" s="80">
        <v>0</v>
      </c>
      <c r="CC454" s="80">
        <v>0</v>
      </c>
    </row>
    <row r="455" spans="1:81">
      <c r="A455" s="80" t="s">
        <v>2329</v>
      </c>
      <c r="B455" s="80">
        <v>10</v>
      </c>
      <c r="C455" s="80">
        <v>10</v>
      </c>
      <c r="D455" s="80">
        <v>1</v>
      </c>
      <c r="E455" s="80">
        <v>2013</v>
      </c>
      <c r="F455" s="80" t="s">
        <v>89</v>
      </c>
      <c r="G455" s="80" t="s">
        <v>2319</v>
      </c>
      <c r="H455" s="80" t="s">
        <v>2320</v>
      </c>
      <c r="I455" s="177"/>
      <c r="J455" s="81">
        <v>0.81918740044330407</v>
      </c>
      <c r="K455" s="81">
        <v>0.94053603811540853</v>
      </c>
      <c r="L455" s="81">
        <v>0.34873006539364032</v>
      </c>
      <c r="M455" s="81">
        <v>15.384158216542852</v>
      </c>
      <c r="N455" s="81">
        <v>13.327974374242947</v>
      </c>
      <c r="O455" s="81">
        <v>7.9725489222006205</v>
      </c>
      <c r="P455" s="81">
        <v>17.683587463140185</v>
      </c>
      <c r="Q455" s="81">
        <v>0.62008742449675047</v>
      </c>
      <c r="R455" s="81">
        <v>9.2003821548826128</v>
      </c>
      <c r="S455" s="81">
        <v>0.84064770931999988</v>
      </c>
      <c r="T455" s="82"/>
      <c r="U455" s="81">
        <v>106043</v>
      </c>
      <c r="V455" s="81">
        <v>501</v>
      </c>
      <c r="W455" s="81">
        <v>9</v>
      </c>
      <c r="X455" s="81">
        <v>3118</v>
      </c>
      <c r="Y455" s="81">
        <v>4499</v>
      </c>
      <c r="Z455" s="81">
        <v>4356</v>
      </c>
      <c r="AA455" s="81">
        <v>3540</v>
      </c>
      <c r="AB455" s="81">
        <v>8016</v>
      </c>
      <c r="AC455" s="81">
        <v>1525164</v>
      </c>
      <c r="AD455" s="81">
        <v>0.84064770931999988</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0.97299999999999998</v>
      </c>
      <c r="BK455" s="81">
        <v>0</v>
      </c>
      <c r="BL455" s="81">
        <v>0</v>
      </c>
      <c r="BM455" s="82"/>
      <c r="BN455" s="81">
        <v>0</v>
      </c>
      <c r="BO455" s="81">
        <v>0</v>
      </c>
      <c r="BP455" s="81">
        <v>0</v>
      </c>
      <c r="BQ455" s="81">
        <v>1</v>
      </c>
      <c r="BR455" s="81">
        <v>0</v>
      </c>
      <c r="BS455" s="81">
        <v>0</v>
      </c>
      <c r="BT455"/>
      <c r="BU455" s="80">
        <v>0.97299999999999998</v>
      </c>
      <c r="BV455" s="80">
        <v>0</v>
      </c>
      <c r="BW455" s="80">
        <v>0</v>
      </c>
      <c r="BX455" s="80">
        <v>0</v>
      </c>
      <c r="BY455" s="80">
        <v>0</v>
      </c>
      <c r="BZ455" s="80">
        <v>0</v>
      </c>
      <c r="CA455" s="80">
        <v>0</v>
      </c>
      <c r="CB455" s="80">
        <v>0</v>
      </c>
      <c r="CC455" s="80">
        <v>0</v>
      </c>
    </row>
    <row r="456" spans="1:81">
      <c r="A456" s="80" t="s">
        <v>2330</v>
      </c>
      <c r="B456" s="80">
        <v>11</v>
      </c>
      <c r="C456" s="80">
        <v>11</v>
      </c>
      <c r="D456" s="80">
        <v>1</v>
      </c>
      <c r="E456" s="80">
        <v>2014</v>
      </c>
      <c r="F456" s="80" t="s">
        <v>90</v>
      </c>
      <c r="G456" s="80" t="s">
        <v>2319</v>
      </c>
      <c r="H456" s="80" t="s">
        <v>2320</v>
      </c>
      <c r="I456" s="177"/>
      <c r="J456" s="81">
        <v>0.86365389919128754</v>
      </c>
      <c r="K456" s="81">
        <v>1.0111513360798006</v>
      </c>
      <c r="L456" s="81">
        <v>0.17698662556802111</v>
      </c>
      <c r="M456" s="81">
        <v>12.55006115850842</v>
      </c>
      <c r="N456" s="81">
        <v>11.885340202808061</v>
      </c>
      <c r="O456" s="81">
        <v>7.7556951698495364</v>
      </c>
      <c r="P456" s="81">
        <v>17.373853702269855</v>
      </c>
      <c r="Q456" s="81">
        <v>0.58789500267846062</v>
      </c>
      <c r="R456" s="81">
        <v>11.101401449422896</v>
      </c>
      <c r="S456" s="81">
        <v>0.92765881649000015</v>
      </c>
      <c r="T456" s="82"/>
      <c r="U456" s="81">
        <v>128237</v>
      </c>
      <c r="V456" s="81">
        <v>515</v>
      </c>
      <c r="W456" s="81">
        <v>2</v>
      </c>
      <c r="X456" s="81">
        <v>2809</v>
      </c>
      <c r="Y456" s="81">
        <v>4472</v>
      </c>
      <c r="Z456" s="81">
        <v>4463</v>
      </c>
      <c r="AA456" s="81">
        <v>3460</v>
      </c>
      <c r="AB456" s="81">
        <v>7921</v>
      </c>
      <c r="AC456" s="81">
        <v>1846086</v>
      </c>
      <c r="AD456" s="81">
        <v>0.92765881649000015</v>
      </c>
      <c r="AE456" s="82"/>
      <c r="AF456" s="81">
        <v>1200193.5816530604</v>
      </c>
      <c r="AG456" s="81">
        <v>952655.86338460946</v>
      </c>
      <c r="AH456" s="81">
        <v>44545.735468724757</v>
      </c>
      <c r="AI456" s="81">
        <v>17234558.593458373</v>
      </c>
      <c r="AJ456" s="81">
        <v>16516109.799765574</v>
      </c>
      <c r="AK456" s="81">
        <v>0</v>
      </c>
      <c r="AL456" s="81">
        <v>0</v>
      </c>
      <c r="AM456" s="81">
        <v>1087434.9347942423</v>
      </c>
      <c r="AN456" s="81">
        <v>0</v>
      </c>
      <c r="AO456" s="81">
        <v>0</v>
      </c>
      <c r="AP456" s="82"/>
      <c r="AQ456" s="81">
        <v>25</v>
      </c>
      <c r="AR456" s="81">
        <v>6</v>
      </c>
      <c r="AS456" s="81">
        <v>0</v>
      </c>
      <c r="AT456" s="81">
        <v>0</v>
      </c>
      <c r="AU456" s="81">
        <v>0</v>
      </c>
      <c r="AV456" s="81">
        <v>0</v>
      </c>
      <c r="AW456" s="81" t="s">
        <v>564</v>
      </c>
      <c r="AX456" s="82"/>
      <c r="AY456" s="81">
        <v>118.7</v>
      </c>
      <c r="AZ456" s="81">
        <v>115.1</v>
      </c>
      <c r="BA456" s="81">
        <v>0</v>
      </c>
      <c r="BB456" s="81">
        <v>0</v>
      </c>
      <c r="BC456" s="81">
        <v>0</v>
      </c>
      <c r="BD456" s="81">
        <v>0</v>
      </c>
      <c r="BE456" s="81" t="s">
        <v>564</v>
      </c>
      <c r="BF456" s="82"/>
      <c r="BG456" s="81">
        <v>0</v>
      </c>
      <c r="BH456" s="81">
        <v>0</v>
      </c>
      <c r="BI456" s="81">
        <v>0</v>
      </c>
      <c r="BJ456" s="81">
        <v>0.92300000000000004</v>
      </c>
      <c r="BK456" s="81">
        <v>0</v>
      </c>
      <c r="BL456" s="81">
        <v>0</v>
      </c>
      <c r="BM456" s="82"/>
      <c r="BN456" s="81">
        <v>0</v>
      </c>
      <c r="BO456" s="81">
        <v>0</v>
      </c>
      <c r="BP456" s="81">
        <v>0</v>
      </c>
      <c r="BQ456" s="81">
        <v>1</v>
      </c>
      <c r="BR456" s="81">
        <v>0</v>
      </c>
      <c r="BS456" s="81">
        <v>0</v>
      </c>
      <c r="BT456"/>
      <c r="BU456" s="80">
        <v>0.92300000000000004</v>
      </c>
      <c r="BV456" s="80">
        <v>0</v>
      </c>
      <c r="BW456" s="80">
        <v>0</v>
      </c>
      <c r="BX456" s="80">
        <v>0</v>
      </c>
      <c r="BY456" s="80">
        <v>0</v>
      </c>
      <c r="BZ456" s="80">
        <v>0</v>
      </c>
      <c r="CA456" s="80">
        <v>0</v>
      </c>
      <c r="CB456" s="80">
        <v>0</v>
      </c>
      <c r="CC456" s="80">
        <v>0</v>
      </c>
    </row>
    <row r="457" spans="1:81">
      <c r="A457" s="80" t="s">
        <v>2331</v>
      </c>
      <c r="B457" s="80">
        <v>12</v>
      </c>
      <c r="C457" s="80">
        <v>12</v>
      </c>
      <c r="D457" s="80">
        <v>1</v>
      </c>
      <c r="E457" s="80">
        <v>2015</v>
      </c>
      <c r="F457" s="80" t="s">
        <v>91</v>
      </c>
      <c r="G457" s="80" t="s">
        <v>2319</v>
      </c>
      <c r="H457" s="80" t="s">
        <v>2320</v>
      </c>
      <c r="I457" s="177"/>
      <c r="J457" s="81">
        <v>0.68354357187543313</v>
      </c>
      <c r="K457" s="81">
        <v>1.075373225800734</v>
      </c>
      <c r="L457" s="81">
        <v>0.22060913212569377</v>
      </c>
      <c r="M457" s="81">
        <v>13.352504657867154</v>
      </c>
      <c r="N457" s="81">
        <v>11.766293650167546</v>
      </c>
      <c r="O457" s="81">
        <v>7.7281561914560841</v>
      </c>
      <c r="P457" s="81">
        <v>17.221688977916841</v>
      </c>
      <c r="Q457" s="81">
        <v>0.56919882036749259</v>
      </c>
      <c r="R457" s="81">
        <v>12.111728845279996</v>
      </c>
      <c r="S457" s="81">
        <v>0.77864536099999992</v>
      </c>
      <c r="T457" s="82"/>
      <c r="U457" s="81">
        <v>92073</v>
      </c>
      <c r="V457" s="81">
        <v>515</v>
      </c>
      <c r="W457" s="81">
        <v>2</v>
      </c>
      <c r="X457" s="81">
        <v>2809</v>
      </c>
      <c r="Y457" s="81">
        <v>4447</v>
      </c>
      <c r="Z457" s="81">
        <v>4490</v>
      </c>
      <c r="AA457" s="81">
        <v>3427</v>
      </c>
      <c r="AB457" s="81">
        <v>7834</v>
      </c>
      <c r="AC457" s="81">
        <v>2074773</v>
      </c>
      <c r="AD457" s="81">
        <v>0.77864536099999992</v>
      </c>
      <c r="AE457" s="82"/>
      <c r="AF457" s="81">
        <v>925883.49754683522</v>
      </c>
      <c r="AG457" s="81">
        <v>891343.96873528149</v>
      </c>
      <c r="AH457" s="81">
        <v>44962.266030682149</v>
      </c>
      <c r="AI457" s="81">
        <v>16435462.726987788</v>
      </c>
      <c r="AJ457" s="81">
        <v>16788192.681514293</v>
      </c>
      <c r="AK457" s="81">
        <v>0</v>
      </c>
      <c r="AL457" s="81">
        <v>0</v>
      </c>
      <c r="AM457" s="81">
        <v>1073616.8376059781</v>
      </c>
      <c r="AN457" s="81">
        <v>0</v>
      </c>
      <c r="AO457" s="81">
        <v>0</v>
      </c>
      <c r="AP457" s="82"/>
      <c r="AQ457" s="81">
        <v>28</v>
      </c>
      <c r="AR457" s="81">
        <v>8</v>
      </c>
      <c r="AS457" s="81">
        <v>0</v>
      </c>
      <c r="AT457" s="81">
        <v>0</v>
      </c>
      <c r="AU457" s="81">
        <v>0</v>
      </c>
      <c r="AV457" s="81">
        <v>0</v>
      </c>
      <c r="AW457" s="81" t="s">
        <v>564</v>
      </c>
      <c r="AX457" s="82"/>
      <c r="AY457" s="81">
        <v>133.5</v>
      </c>
      <c r="AZ457" s="81">
        <v>162.30000000000001</v>
      </c>
      <c r="BA457" s="81">
        <v>0</v>
      </c>
      <c r="BB457" s="81">
        <v>0</v>
      </c>
      <c r="BC457" s="81">
        <v>0</v>
      </c>
      <c r="BD457" s="81">
        <v>0</v>
      </c>
      <c r="BE457" s="81" t="s">
        <v>564</v>
      </c>
      <c r="BF457" s="82"/>
      <c r="BG457" s="81">
        <v>0</v>
      </c>
      <c r="BH457" s="81">
        <v>0</v>
      </c>
      <c r="BI457" s="81">
        <v>0</v>
      </c>
      <c r="BJ457" s="81">
        <v>0.86399999999999999</v>
      </c>
      <c r="BK457" s="81">
        <v>0</v>
      </c>
      <c r="BL457" s="81">
        <v>0</v>
      </c>
      <c r="BM457" s="82"/>
      <c r="BN457" s="81">
        <v>0</v>
      </c>
      <c r="BO457" s="81">
        <v>0</v>
      </c>
      <c r="BP457" s="81">
        <v>0</v>
      </c>
      <c r="BQ457" s="81">
        <v>1</v>
      </c>
      <c r="BR457" s="81">
        <v>0</v>
      </c>
      <c r="BS457" s="81">
        <v>0</v>
      </c>
      <c r="BT457"/>
      <c r="BU457" s="80">
        <v>0.86399999999999999</v>
      </c>
      <c r="BV457" s="80">
        <v>0</v>
      </c>
      <c r="BW457" s="80">
        <v>0</v>
      </c>
      <c r="BX457" s="80">
        <v>0</v>
      </c>
      <c r="BY457" s="80">
        <v>0</v>
      </c>
      <c r="BZ457" s="80">
        <v>0</v>
      </c>
      <c r="CA457" s="80">
        <v>0</v>
      </c>
      <c r="CB457" s="80">
        <v>0</v>
      </c>
      <c r="CC457" s="80">
        <v>0</v>
      </c>
    </row>
    <row r="458" spans="1:81">
      <c r="A458" s="80" t="s">
        <v>2332</v>
      </c>
      <c r="B458" s="80">
        <v>13</v>
      </c>
      <c r="C458" s="80">
        <v>13</v>
      </c>
      <c r="D458" s="80">
        <v>1</v>
      </c>
      <c r="E458" s="80">
        <v>2016</v>
      </c>
      <c r="F458" s="80" t="s">
        <v>92</v>
      </c>
      <c r="G458" s="80" t="s">
        <v>2319</v>
      </c>
      <c r="H458" s="80" t="s">
        <v>2320</v>
      </c>
      <c r="I458" s="177"/>
      <c r="J458" s="81">
        <v>0.72024690483054488</v>
      </c>
      <c r="K458" s="81">
        <v>1.1076218862569402</v>
      </c>
      <c r="L458" s="81">
        <v>0.24929784380167103</v>
      </c>
      <c r="M458" s="81">
        <v>10.284871123115536</v>
      </c>
      <c r="N458" s="81">
        <v>11.010265806909779</v>
      </c>
      <c r="O458" s="81">
        <v>7.7669324907074211</v>
      </c>
      <c r="P458" s="81">
        <v>17.029820378882818</v>
      </c>
      <c r="Q458" s="81">
        <v>0.54429040662216466</v>
      </c>
      <c r="R458" s="81">
        <v>22.984651568629243</v>
      </c>
      <c r="S458" s="81">
        <v>1.7009471626400001</v>
      </c>
      <c r="T458" s="82"/>
      <c r="U458" s="81">
        <v>113442</v>
      </c>
      <c r="V458" s="81">
        <v>515</v>
      </c>
      <c r="W458" s="81">
        <v>2</v>
      </c>
      <c r="X458" s="81">
        <v>2809</v>
      </c>
      <c r="Y458" s="81">
        <v>4387</v>
      </c>
      <c r="Z458" s="81">
        <v>4568</v>
      </c>
      <c r="AA458" s="81">
        <v>3505</v>
      </c>
      <c r="AB458" s="81">
        <v>7706</v>
      </c>
      <c r="AC458" s="81">
        <v>3925552.2389627621</v>
      </c>
      <c r="AD458" s="81">
        <v>1.7009471626399999</v>
      </c>
      <c r="AE458" s="82"/>
      <c r="AF458" s="81">
        <v>1036357.22616719</v>
      </c>
      <c r="AG458" s="81">
        <v>876214.76260089059</v>
      </c>
      <c r="AH458" s="81">
        <v>38668.263588484719</v>
      </c>
      <c r="AI458" s="81">
        <v>15890865.705208659</v>
      </c>
      <c r="AJ458" s="81">
        <v>15891845.65369368</v>
      </c>
      <c r="AK458" s="81">
        <v>0</v>
      </c>
      <c r="AL458" s="81">
        <v>0</v>
      </c>
      <c r="AM458" s="81">
        <v>1056895.4411798581</v>
      </c>
      <c r="AN458" s="81">
        <v>0</v>
      </c>
      <c r="AO458" s="81">
        <v>0</v>
      </c>
      <c r="AP458" s="82"/>
      <c r="AQ458" s="81">
        <v>28</v>
      </c>
      <c r="AR458" s="81">
        <v>8</v>
      </c>
      <c r="AS458" s="81">
        <v>0</v>
      </c>
      <c r="AT458" s="81">
        <v>0</v>
      </c>
      <c r="AU458" s="81">
        <v>0</v>
      </c>
      <c r="AV458" s="81">
        <v>0</v>
      </c>
      <c r="AW458" s="81" t="s">
        <v>564</v>
      </c>
      <c r="AX458" s="82"/>
      <c r="AY458" s="81">
        <v>133.5</v>
      </c>
      <c r="AZ458" s="81">
        <v>162.30000000000001</v>
      </c>
      <c r="BA458" s="81">
        <v>0</v>
      </c>
      <c r="BB458" s="81">
        <v>0</v>
      </c>
      <c r="BC458" s="81">
        <v>0</v>
      </c>
      <c r="BD458" s="81">
        <v>0</v>
      </c>
      <c r="BE458" s="81" t="s">
        <v>564</v>
      </c>
      <c r="BF458" s="82"/>
      <c r="BG458" s="81">
        <v>0</v>
      </c>
      <c r="BH458" s="81">
        <v>0</v>
      </c>
      <c r="BI458" s="81">
        <v>0</v>
      </c>
      <c r="BJ458" s="81">
        <v>0.80500000000000005</v>
      </c>
      <c r="BK458" s="81">
        <v>0</v>
      </c>
      <c r="BL458" s="81">
        <v>0</v>
      </c>
      <c r="BM458" s="82"/>
      <c r="BN458" s="81">
        <v>0</v>
      </c>
      <c r="BO458" s="81">
        <v>0</v>
      </c>
      <c r="BP458" s="81">
        <v>0</v>
      </c>
      <c r="BQ458" s="81">
        <v>1</v>
      </c>
      <c r="BR458" s="81">
        <v>0</v>
      </c>
      <c r="BS458" s="81">
        <v>0</v>
      </c>
      <c r="BT458"/>
      <c r="BU458" s="80">
        <v>0.80500000000000005</v>
      </c>
      <c r="BV458" s="80">
        <v>0</v>
      </c>
      <c r="BW458" s="80">
        <v>0</v>
      </c>
      <c r="BX458" s="80">
        <v>0</v>
      </c>
      <c r="BY458" s="80">
        <v>0</v>
      </c>
      <c r="BZ458" s="80">
        <v>0</v>
      </c>
      <c r="CA458" s="80">
        <v>0</v>
      </c>
      <c r="CB458" s="80">
        <v>0</v>
      </c>
      <c r="CC458" s="80">
        <v>0</v>
      </c>
    </row>
    <row r="459" spans="1:81">
      <c r="A459" s="80" t="s">
        <v>2333</v>
      </c>
      <c r="B459" s="80">
        <v>14</v>
      </c>
      <c r="C459" s="80">
        <v>14</v>
      </c>
      <c r="D459" s="80">
        <v>1</v>
      </c>
      <c r="E459" s="80">
        <v>2017</v>
      </c>
      <c r="F459" s="80" t="s">
        <v>71</v>
      </c>
      <c r="G459" s="80" t="s">
        <v>2319</v>
      </c>
      <c r="H459" s="80" t="s">
        <v>2320</v>
      </c>
      <c r="I459" s="177"/>
      <c r="J459" s="81">
        <v>0.63849737033887344</v>
      </c>
      <c r="K459" s="81">
        <v>1.1331166372351926</v>
      </c>
      <c r="L459" s="81">
        <v>0.20532125202633389</v>
      </c>
      <c r="M459" s="81">
        <v>10.318325509607893</v>
      </c>
      <c r="N459" s="81">
        <v>11.224917875492894</v>
      </c>
      <c r="O459" s="81">
        <v>7.6452123000452374</v>
      </c>
      <c r="P459" s="81">
        <v>16.651577702638349</v>
      </c>
      <c r="Q459" s="81">
        <v>0.5163529810227997</v>
      </c>
      <c r="R459" s="81">
        <v>22.20710446086451</v>
      </c>
      <c r="S459" s="81">
        <v>1.3801204263</v>
      </c>
      <c r="T459" s="82"/>
      <c r="U459" s="81">
        <v>108631</v>
      </c>
      <c r="V459" s="81">
        <v>515</v>
      </c>
      <c r="W459" s="81">
        <v>2</v>
      </c>
      <c r="X459" s="81">
        <v>2809</v>
      </c>
      <c r="Y459" s="81">
        <v>4384</v>
      </c>
      <c r="Z459" s="81">
        <v>4571</v>
      </c>
      <c r="AA459" s="81">
        <v>3449</v>
      </c>
      <c r="AB459" s="81">
        <v>7560</v>
      </c>
      <c r="AC459" s="81">
        <v>3868010.9999999991</v>
      </c>
      <c r="AD459" s="81">
        <v>1.3801204263</v>
      </c>
      <c r="AE459" s="82"/>
      <c r="AF459" s="81">
        <v>944088.43176885962</v>
      </c>
      <c r="AG459" s="81">
        <v>916369.87026710378</v>
      </c>
      <c r="AH459" s="81">
        <v>43273.95534921893</v>
      </c>
      <c r="AI459" s="81">
        <v>16631497.267735761</v>
      </c>
      <c r="AJ459" s="81">
        <v>16210083.23251096</v>
      </c>
      <c r="AK459" s="81">
        <v>0</v>
      </c>
      <c r="AL459" s="81">
        <v>0</v>
      </c>
      <c r="AM459" s="81">
        <v>1038493.629246244</v>
      </c>
      <c r="AN459" s="81">
        <v>0</v>
      </c>
      <c r="AO459" s="81">
        <v>0</v>
      </c>
      <c r="AP459" s="82"/>
      <c r="AQ459" s="81">
        <v>29</v>
      </c>
      <c r="AR459" s="81">
        <v>8</v>
      </c>
      <c r="AS459" s="81">
        <v>0</v>
      </c>
      <c r="AT459" s="81">
        <v>0</v>
      </c>
      <c r="AU459" s="81">
        <v>0</v>
      </c>
      <c r="AV459" s="81">
        <v>0</v>
      </c>
      <c r="AW459" s="81" t="s">
        <v>564</v>
      </c>
      <c r="AX459" s="82"/>
      <c r="AY459" s="81">
        <v>137.5</v>
      </c>
      <c r="AZ459" s="81">
        <v>162.30000000000001</v>
      </c>
      <c r="BA459" s="81">
        <v>0</v>
      </c>
      <c r="BB459" s="81">
        <v>0</v>
      </c>
      <c r="BC459" s="81">
        <v>0</v>
      </c>
      <c r="BD459" s="81">
        <v>0</v>
      </c>
      <c r="BE459" s="81" t="s">
        <v>564</v>
      </c>
      <c r="BF459" s="82"/>
      <c r="BG459" s="81">
        <v>0</v>
      </c>
      <c r="BH459" s="81">
        <v>0</v>
      </c>
      <c r="BI459" s="81">
        <v>0</v>
      </c>
      <c r="BJ459" s="81">
        <v>0.871</v>
      </c>
      <c r="BK459" s="81">
        <v>0</v>
      </c>
      <c r="BL459" s="81">
        <v>0</v>
      </c>
      <c r="BM459" s="82"/>
      <c r="BN459" s="81">
        <v>0</v>
      </c>
      <c r="BO459" s="81">
        <v>0</v>
      </c>
      <c r="BP459" s="81">
        <v>0</v>
      </c>
      <c r="BQ459" s="81">
        <v>1</v>
      </c>
      <c r="BR459" s="81">
        <v>0</v>
      </c>
      <c r="BS459" s="81">
        <v>0</v>
      </c>
      <c r="BT459"/>
      <c r="BU459" s="80">
        <v>0.871</v>
      </c>
      <c r="BV459" s="80">
        <v>0</v>
      </c>
      <c r="BW459" s="80">
        <v>0</v>
      </c>
      <c r="BX459" s="80">
        <v>0</v>
      </c>
      <c r="BY459" s="80">
        <v>0</v>
      </c>
      <c r="BZ459" s="80">
        <v>0</v>
      </c>
      <c r="CA459" s="80">
        <v>0</v>
      </c>
      <c r="CB459" s="80">
        <v>0</v>
      </c>
      <c r="CC459" s="80">
        <v>0</v>
      </c>
    </row>
    <row r="460" spans="1:81">
      <c r="A460" s="80" t="s">
        <v>2334</v>
      </c>
      <c r="B460" s="80">
        <v>15</v>
      </c>
      <c r="C460" s="80">
        <v>15</v>
      </c>
      <c r="D460" s="80">
        <v>1</v>
      </c>
      <c r="E460" s="80">
        <v>2018</v>
      </c>
      <c r="F460" s="80" t="s">
        <v>93</v>
      </c>
      <c r="G460" s="80" t="s">
        <v>2319</v>
      </c>
      <c r="H460" s="80" t="s">
        <v>2320</v>
      </c>
      <c r="I460" s="177"/>
      <c r="J460" s="81">
        <v>0.58551412962579485</v>
      </c>
      <c r="K460" s="81">
        <v>1.0652682095266934</v>
      </c>
      <c r="L460" s="81">
        <v>0.19187887772656645</v>
      </c>
      <c r="M460" s="81">
        <v>10.239648441594676</v>
      </c>
      <c r="N460" s="81">
        <v>10.633075340665251</v>
      </c>
      <c r="O460" s="81">
        <v>7.4211603954463587</v>
      </c>
      <c r="P460" s="81">
        <v>16.208590606052137</v>
      </c>
      <c r="Q460" s="81">
        <v>0.47312844954668642</v>
      </c>
      <c r="R460" s="81">
        <v>11.357500708489288</v>
      </c>
      <c r="S460" s="81">
        <v>0.98621613269200015</v>
      </c>
      <c r="T460" s="82"/>
      <c r="U460" s="81">
        <v>100644</v>
      </c>
      <c r="V460" s="81">
        <v>515</v>
      </c>
      <c r="W460" s="81">
        <v>2</v>
      </c>
      <c r="X460" s="81">
        <v>2809</v>
      </c>
      <c r="Y460" s="81">
        <v>4365</v>
      </c>
      <c r="Z460" s="81">
        <v>4522</v>
      </c>
      <c r="AA460" s="81">
        <v>3391</v>
      </c>
      <c r="AB460" s="81">
        <v>7465</v>
      </c>
      <c r="AC460" s="81">
        <v>1970485</v>
      </c>
      <c r="AD460" s="81">
        <v>0.98621613269200015</v>
      </c>
      <c r="AE460" s="82"/>
      <c r="AF460" s="81">
        <v>850738.76863393723</v>
      </c>
      <c r="AG460" s="81">
        <v>812754.19147161453</v>
      </c>
      <c r="AH460" s="81">
        <v>41219.187397308182</v>
      </c>
      <c r="AI460" s="81">
        <v>15926425.90719831</v>
      </c>
      <c r="AJ460" s="81">
        <v>15787775.53400252</v>
      </c>
      <c r="AK460" s="81">
        <v>0</v>
      </c>
      <c r="AL460" s="81">
        <v>0</v>
      </c>
      <c r="AM460" s="81">
        <v>1027565.541462459</v>
      </c>
      <c r="AN460" s="81">
        <v>0</v>
      </c>
      <c r="AO460" s="81">
        <v>0</v>
      </c>
      <c r="AP460" s="82"/>
      <c r="AQ460" s="81">
        <v>29</v>
      </c>
      <c r="AR460" s="81">
        <v>8</v>
      </c>
      <c r="AS460" s="81">
        <v>0</v>
      </c>
      <c r="AT460" s="81">
        <v>0</v>
      </c>
      <c r="AU460" s="81">
        <v>0</v>
      </c>
      <c r="AV460" s="81">
        <v>0</v>
      </c>
      <c r="AW460" s="81" t="s">
        <v>564</v>
      </c>
      <c r="AX460" s="82"/>
      <c r="AY460" s="81">
        <v>138</v>
      </c>
      <c r="AZ460" s="81">
        <v>162</v>
      </c>
      <c r="BA460" s="81">
        <v>0</v>
      </c>
      <c r="BB460" s="81">
        <v>0</v>
      </c>
      <c r="BC460" s="81">
        <v>0</v>
      </c>
      <c r="BD460" s="81">
        <v>0</v>
      </c>
      <c r="BE460" s="81" t="s">
        <v>564</v>
      </c>
      <c r="BF460" s="82"/>
      <c r="BG460" s="81">
        <v>0</v>
      </c>
      <c r="BH460" s="81">
        <v>0</v>
      </c>
      <c r="BI460" s="81">
        <v>0</v>
      </c>
      <c r="BJ460" s="81">
        <v>0.84599999999999997</v>
      </c>
      <c r="BK460" s="81">
        <v>0</v>
      </c>
      <c r="BL460" s="81">
        <v>0</v>
      </c>
      <c r="BM460" s="82"/>
      <c r="BN460" s="81">
        <v>0</v>
      </c>
      <c r="BO460" s="81">
        <v>0</v>
      </c>
      <c r="BP460" s="81">
        <v>0</v>
      </c>
      <c r="BQ460" s="81">
        <v>1</v>
      </c>
      <c r="BR460" s="81">
        <v>0</v>
      </c>
      <c r="BS460" s="81">
        <v>0</v>
      </c>
      <c r="BT460"/>
      <c r="BU460" s="80">
        <v>0.84599999999999997</v>
      </c>
      <c r="BV460" s="80">
        <v>0</v>
      </c>
      <c r="BW460" s="80">
        <v>0</v>
      </c>
      <c r="BX460" s="80">
        <v>0</v>
      </c>
      <c r="BY460" s="80">
        <v>0</v>
      </c>
      <c r="BZ460" s="80">
        <v>0</v>
      </c>
      <c r="CA460" s="80">
        <v>0</v>
      </c>
      <c r="CB460" s="80">
        <v>0</v>
      </c>
      <c r="CC460" s="80">
        <v>0</v>
      </c>
    </row>
    <row r="461" spans="1:81">
      <c r="A461" s="80" t="s">
        <v>2335</v>
      </c>
      <c r="B461" s="80">
        <v>16</v>
      </c>
      <c r="C461" s="80">
        <v>16</v>
      </c>
      <c r="D461" s="80">
        <v>1</v>
      </c>
      <c r="E461" s="80">
        <v>2019</v>
      </c>
      <c r="F461" s="80" t="s">
        <v>73</v>
      </c>
      <c r="G461" s="80" t="s">
        <v>2319</v>
      </c>
      <c r="H461" s="80" t="s">
        <v>2320</v>
      </c>
      <c r="I461" s="177"/>
      <c r="J461" s="81">
        <v>0.50342642698513462</v>
      </c>
      <c r="K461" s="81">
        <v>0.96466580411573688</v>
      </c>
      <c r="L461" s="81">
        <v>0.19455319363130863</v>
      </c>
      <c r="M461" s="81">
        <v>9.9073163201628311</v>
      </c>
      <c r="N461" s="81">
        <v>9.7789614532098064</v>
      </c>
      <c r="O461" s="81">
        <v>7.1509744403892208</v>
      </c>
      <c r="P461" s="81">
        <v>15.170178700037843</v>
      </c>
      <c r="Q461" s="81">
        <v>0.45207859495971958</v>
      </c>
      <c r="R461" s="81">
        <v>11.735189007710796</v>
      </c>
      <c r="S461" s="81">
        <v>1.349338813326</v>
      </c>
      <c r="T461" s="82"/>
      <c r="U461" s="81">
        <v>90483</v>
      </c>
      <c r="V461" s="81">
        <v>515</v>
      </c>
      <c r="W461" s="81">
        <v>2</v>
      </c>
      <c r="X461" s="81">
        <v>2809</v>
      </c>
      <c r="Y461" s="81">
        <v>4286</v>
      </c>
      <c r="Z461" s="81">
        <v>4477</v>
      </c>
      <c r="AA461" s="81">
        <v>3150</v>
      </c>
      <c r="AB461" s="81">
        <v>7326</v>
      </c>
      <c r="AC461" s="81">
        <v>2069360</v>
      </c>
      <c r="AD461" s="81">
        <v>1.349338813326</v>
      </c>
      <c r="AE461" s="82"/>
      <c r="AF461" s="81">
        <v>769516.86924831604</v>
      </c>
      <c r="AG461" s="81">
        <v>783927.95403905225</v>
      </c>
      <c r="AH461" s="81">
        <v>43814.990538645332</v>
      </c>
      <c r="AI461" s="81">
        <v>16080503.691597549</v>
      </c>
      <c r="AJ461" s="81">
        <v>14563628.82673173</v>
      </c>
      <c r="AK461" s="81">
        <v>0</v>
      </c>
      <c r="AL461" s="81">
        <v>0</v>
      </c>
      <c r="AM461" s="81">
        <v>997746.04990152712</v>
      </c>
      <c r="AN461" s="81">
        <v>0</v>
      </c>
      <c r="AO461" s="81">
        <v>0</v>
      </c>
      <c r="AP461" s="82"/>
      <c r="AQ461" s="81">
        <v>30</v>
      </c>
      <c r="AR461" s="81">
        <v>8</v>
      </c>
      <c r="AS461" s="81">
        <v>0</v>
      </c>
      <c r="AT461" s="81">
        <v>0</v>
      </c>
      <c r="AU461" s="81">
        <v>0</v>
      </c>
      <c r="AV461" s="81">
        <v>0</v>
      </c>
      <c r="AW461" s="81" t="s">
        <v>564</v>
      </c>
      <c r="AX461" s="82"/>
      <c r="AY461" s="81">
        <v>140.5</v>
      </c>
      <c r="AZ461" s="81">
        <v>162.30000000000001</v>
      </c>
      <c r="BA461" s="81">
        <v>0</v>
      </c>
      <c r="BB461" s="81">
        <v>0</v>
      </c>
      <c r="BC461" s="81">
        <v>0</v>
      </c>
      <c r="BD461" s="81">
        <v>0</v>
      </c>
      <c r="BE461" s="81" t="s">
        <v>564</v>
      </c>
      <c r="BF461" s="82"/>
      <c r="BG461" s="81">
        <v>0</v>
      </c>
      <c r="BH461" s="81">
        <v>0</v>
      </c>
      <c r="BI461" s="81">
        <v>0</v>
      </c>
      <c r="BJ461" s="81">
        <v>0.77300000000000002</v>
      </c>
      <c r="BK461" s="81">
        <v>0</v>
      </c>
      <c r="BL461" s="81">
        <v>0</v>
      </c>
      <c r="BM461" s="82"/>
      <c r="BN461" s="81">
        <v>0</v>
      </c>
      <c r="BO461" s="81">
        <v>0</v>
      </c>
      <c r="BP461" s="81">
        <v>0</v>
      </c>
      <c r="BQ461" s="81">
        <v>1</v>
      </c>
      <c r="BR461" s="81">
        <v>0</v>
      </c>
      <c r="BS461" s="81">
        <v>0</v>
      </c>
      <c r="BT461"/>
      <c r="BU461" s="80">
        <v>0.77300000000000002</v>
      </c>
      <c r="BV461" s="80">
        <v>0</v>
      </c>
      <c r="BW461" s="80">
        <v>0</v>
      </c>
      <c r="BX461" s="80">
        <v>0</v>
      </c>
      <c r="BY461" s="80">
        <v>0</v>
      </c>
      <c r="BZ461" s="80">
        <v>0</v>
      </c>
      <c r="CA461" s="80">
        <v>0</v>
      </c>
      <c r="CB461" s="80">
        <v>0</v>
      </c>
      <c r="CC461" s="80">
        <v>0</v>
      </c>
    </row>
    <row r="462" spans="1:81">
      <c r="A462" s="80" t="s">
        <v>2336</v>
      </c>
      <c r="B462" s="80">
        <v>17</v>
      </c>
      <c r="C462" s="80">
        <v>17</v>
      </c>
      <c r="D462" s="80">
        <v>1</v>
      </c>
      <c r="E462" s="80">
        <v>2020</v>
      </c>
      <c r="F462" s="80" t="s">
        <v>218</v>
      </c>
      <c r="G462" s="174" t="s">
        <v>2319</v>
      </c>
      <c r="H462" s="80" t="s">
        <v>2320</v>
      </c>
      <c r="I462" s="177"/>
      <c r="J462" s="81">
        <v>0.38313854824941129</v>
      </c>
      <c r="K462" s="81">
        <v>0.90137562680350092</v>
      </c>
      <c r="L462" s="81">
        <v>1.4262710191834596</v>
      </c>
      <c r="M462" s="81">
        <v>8.7295372601856673</v>
      </c>
      <c r="N462" s="81">
        <v>9.7637340193533149</v>
      </c>
      <c r="O462" s="81">
        <v>6.1994920911107894</v>
      </c>
      <c r="P462" s="81">
        <v>14.357146142287251</v>
      </c>
      <c r="Q462" s="81">
        <v>0.42594994768107874</v>
      </c>
      <c r="R462" s="81">
        <v>12.160187105524576</v>
      </c>
      <c r="S462" s="81">
        <v>1.3467723506453999</v>
      </c>
      <c r="T462" s="82"/>
      <c r="U462" s="81">
        <v>75632</v>
      </c>
      <c r="V462" s="81">
        <v>477</v>
      </c>
      <c r="W462" s="81">
        <v>18</v>
      </c>
      <c r="X462" s="81">
        <v>2836</v>
      </c>
      <c r="Y462" s="81">
        <v>4258</v>
      </c>
      <c r="Z462" s="81">
        <v>4430</v>
      </c>
      <c r="AA462" s="81">
        <v>3239</v>
      </c>
      <c r="AB462" s="81">
        <v>7224</v>
      </c>
      <c r="AC462" s="81">
        <v>2155490.0000000005</v>
      </c>
      <c r="AD462" s="81">
        <v>1.3467723506453999</v>
      </c>
      <c r="AE462" s="82"/>
      <c r="AF462" s="81">
        <v>602552.38994572347</v>
      </c>
      <c r="AG462" s="81">
        <v>689611.10274001164</v>
      </c>
      <c r="AH462" s="81">
        <v>333646.58297250513</v>
      </c>
      <c r="AI462" s="81">
        <v>14388719.34341028</v>
      </c>
      <c r="AJ462" s="81">
        <v>14501426.967965676</v>
      </c>
      <c r="AK462" s="81"/>
      <c r="AL462" s="81"/>
      <c r="AM462" s="81">
        <v>942812.26031399309</v>
      </c>
      <c r="AN462" s="81"/>
      <c r="AO462" s="81"/>
      <c r="AP462" s="82"/>
      <c r="AQ462" s="81">
        <v>30</v>
      </c>
      <c r="AR462" s="81">
        <v>8</v>
      </c>
      <c r="AS462" s="81">
        <v>0</v>
      </c>
      <c r="AT462" s="81">
        <v>0</v>
      </c>
      <c r="AU462" s="81">
        <v>0</v>
      </c>
      <c r="AV462" s="81">
        <v>0</v>
      </c>
      <c r="AW462" s="81">
        <v>0</v>
      </c>
      <c r="AX462" s="82"/>
      <c r="AY462" s="81">
        <v>140.5</v>
      </c>
      <c r="AZ462" s="81">
        <v>162.30000000000001</v>
      </c>
      <c r="BA462" s="81">
        <v>0</v>
      </c>
      <c r="BB462" s="81">
        <v>0</v>
      </c>
      <c r="BC462" s="81">
        <v>0</v>
      </c>
      <c r="BD462" s="81">
        <v>0</v>
      </c>
      <c r="BE462" s="81">
        <v>0</v>
      </c>
      <c r="BF462" s="82"/>
      <c r="BG462" s="81">
        <v>0</v>
      </c>
      <c r="BH462" s="81">
        <v>0</v>
      </c>
      <c r="BI462" s="81">
        <v>0</v>
      </c>
      <c r="BJ462" s="81">
        <v>0.72499999999999998</v>
      </c>
      <c r="BK462" s="81">
        <v>0</v>
      </c>
      <c r="BL462" s="81">
        <v>0</v>
      </c>
      <c r="BM462" s="82"/>
      <c r="BN462" s="81">
        <v>0</v>
      </c>
      <c r="BO462" s="81">
        <v>0</v>
      </c>
      <c r="BP462" s="81">
        <v>0</v>
      </c>
      <c r="BQ462" s="81">
        <v>1</v>
      </c>
      <c r="BR462" s="81">
        <v>0</v>
      </c>
      <c r="BS462" s="81">
        <v>0</v>
      </c>
      <c r="BT462"/>
      <c r="BU462" s="80">
        <v>0.72499999999999998</v>
      </c>
      <c r="BV462" s="80">
        <v>0</v>
      </c>
      <c r="BW462" s="80">
        <v>0</v>
      </c>
      <c r="BX462" s="80">
        <v>0</v>
      </c>
      <c r="BY462" s="80">
        <v>0</v>
      </c>
      <c r="BZ462" s="80">
        <v>0</v>
      </c>
      <c r="CA462" s="80">
        <v>0</v>
      </c>
      <c r="CB462" s="80">
        <v>0</v>
      </c>
      <c r="CC462" s="80">
        <v>0</v>
      </c>
    </row>
    <row r="463" spans="1:81">
      <c r="A463" s="80" t="s">
        <v>2337</v>
      </c>
      <c r="B463" s="80">
        <v>17</v>
      </c>
      <c r="C463" s="80">
        <v>18</v>
      </c>
      <c r="D463" s="80">
        <v>1</v>
      </c>
      <c r="E463" s="80">
        <v>2021</v>
      </c>
      <c r="F463" s="80" t="s">
        <v>75</v>
      </c>
      <c r="G463" s="174" t="s">
        <v>2319</v>
      </c>
      <c r="H463" s="80" t="s">
        <v>2320</v>
      </c>
      <c r="I463" s="177"/>
      <c r="J463" s="81">
        <v>0.42630227203460819</v>
      </c>
      <c r="K463" s="81">
        <v>1.0323870765827101</v>
      </c>
      <c r="L463" s="81">
        <v>1.5330437273126463</v>
      </c>
      <c r="M463" s="81">
        <v>9.5160002216880173</v>
      </c>
      <c r="N463" s="81">
        <v>9.2894334166697163</v>
      </c>
      <c r="O463" s="81">
        <v>6.0493047930988757</v>
      </c>
      <c r="P463" s="81">
        <v>14.713109918433853</v>
      </c>
      <c r="Q463" s="81">
        <v>0.42533329787097202</v>
      </c>
      <c r="R463" s="81">
        <v>12.205455842821689</v>
      </c>
      <c r="S463" s="81">
        <v>1.46019668328</v>
      </c>
      <c r="T463" s="82"/>
      <c r="U463" s="81">
        <v>83018</v>
      </c>
      <c r="V463" s="81">
        <v>477</v>
      </c>
      <c r="W463" s="81">
        <v>18</v>
      </c>
      <c r="X463" s="81">
        <v>2836</v>
      </c>
      <c r="Y463" s="81">
        <v>4228</v>
      </c>
      <c r="Z463" s="81">
        <v>4451</v>
      </c>
      <c r="AA463" s="81">
        <v>3237</v>
      </c>
      <c r="AB463" s="81">
        <v>7128</v>
      </c>
      <c r="AC463" s="81">
        <v>2097015.9999999998</v>
      </c>
      <c r="AD463" s="81">
        <v>1.46019668328</v>
      </c>
      <c r="AE463" s="82"/>
      <c r="AF463" s="81">
        <v>659510.17456986872</v>
      </c>
      <c r="AG463" s="81">
        <v>791528.00235155935</v>
      </c>
      <c r="AH463" s="81">
        <v>341223.46915881394</v>
      </c>
      <c r="AI463" s="81">
        <v>15503188.35474626</v>
      </c>
      <c r="AJ463" s="81">
        <v>13410942.443728849</v>
      </c>
      <c r="AK463" s="81">
        <v>0</v>
      </c>
      <c r="AL463" s="81">
        <v>0</v>
      </c>
      <c r="AM463" s="81">
        <v>935648.9922940192</v>
      </c>
      <c r="AN463" s="81">
        <v>0</v>
      </c>
      <c r="AO463" s="81">
        <v>0</v>
      </c>
      <c r="AP463" s="82"/>
      <c r="AQ463" s="81">
        <v>30</v>
      </c>
      <c r="AR463" s="81">
        <v>8</v>
      </c>
      <c r="AS463" s="81">
        <v>0</v>
      </c>
      <c r="AT463" s="81">
        <v>0</v>
      </c>
      <c r="AU463" s="81">
        <v>0</v>
      </c>
      <c r="AV463" s="81">
        <v>0</v>
      </c>
      <c r="AW463" s="81"/>
      <c r="AX463" s="82"/>
      <c r="AY463" s="81">
        <v>140.5</v>
      </c>
      <c r="AZ463" s="81">
        <v>162.30000000000001</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2338</v>
      </c>
      <c r="B464" s="80">
        <v>17</v>
      </c>
      <c r="C464" s="80">
        <v>19</v>
      </c>
      <c r="D464" s="80">
        <v>1</v>
      </c>
      <c r="E464" s="80">
        <v>2022</v>
      </c>
      <c r="F464" s="80" t="s">
        <v>568</v>
      </c>
      <c r="G464" s="80" t="s">
        <v>2319</v>
      </c>
      <c r="H464" s="80" t="s">
        <v>2320</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30</v>
      </c>
      <c r="AR464" s="81">
        <v>8</v>
      </c>
      <c r="AS464" s="81">
        <v>0</v>
      </c>
      <c r="AT464" s="81">
        <v>0</v>
      </c>
      <c r="AU464" s="81">
        <v>0</v>
      </c>
      <c r="AV464" s="81">
        <v>0</v>
      </c>
      <c r="AW464" s="81"/>
      <c r="AX464" s="82"/>
      <c r="AY464" s="81">
        <v>140.5</v>
      </c>
      <c r="AZ464" s="81">
        <v>162.30000000000001</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2339</v>
      </c>
      <c r="B465" s="80">
        <v>52</v>
      </c>
      <c r="C465" s="80">
        <v>1</v>
      </c>
      <c r="D465" s="80">
        <v>4</v>
      </c>
      <c r="E465" s="80">
        <v>1990</v>
      </c>
      <c r="F465" s="80" t="s">
        <v>562</v>
      </c>
      <c r="G465" s="80" t="s">
        <v>2340</v>
      </c>
      <c r="H465" s="80" t="s">
        <v>2341</v>
      </c>
      <c r="I465" s="177"/>
      <c r="J465" s="81">
        <v>24.806801942108141</v>
      </c>
      <c r="K465" s="81">
        <v>1.6010331108254368</v>
      </c>
      <c r="L465" s="81">
        <v>19.316008927081391</v>
      </c>
      <c r="M465" s="81">
        <v>3.0717162333087664</v>
      </c>
      <c r="N465" s="81">
        <v>5.6878777726961021</v>
      </c>
      <c r="O465" s="81">
        <v>5.1299295208560194</v>
      </c>
      <c r="P465" s="81">
        <v>9.6577136036454068</v>
      </c>
      <c r="Q465" s="81">
        <v>0.45483651409976528</v>
      </c>
      <c r="R465" s="81">
        <v>0</v>
      </c>
      <c r="S465" s="81">
        <v>0.41397311274549642</v>
      </c>
      <c r="T465" s="82"/>
      <c r="U465" s="81">
        <v>857209</v>
      </c>
      <c r="V465" s="81">
        <v>543</v>
      </c>
      <c r="W465" s="81">
        <v>210</v>
      </c>
      <c r="X465" s="81">
        <v>1191</v>
      </c>
      <c r="Y465" s="81">
        <v>2454</v>
      </c>
      <c r="Z465" s="81">
        <v>2110</v>
      </c>
      <c r="AA465" s="81">
        <v>2345</v>
      </c>
      <c r="AB465" s="81">
        <v>7385</v>
      </c>
      <c r="AC465" s="81">
        <v>0</v>
      </c>
      <c r="AD465" s="81">
        <v>0.41397311274549642</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2342</v>
      </c>
      <c r="B466" s="80">
        <v>53</v>
      </c>
      <c r="C466" s="80">
        <v>2</v>
      </c>
      <c r="D466" s="80">
        <v>4</v>
      </c>
      <c r="E466" s="80">
        <v>2005</v>
      </c>
      <c r="F466" s="80" t="s">
        <v>565</v>
      </c>
      <c r="G466" s="80" t="s">
        <v>2340</v>
      </c>
      <c r="H466" s="80" t="s">
        <v>2341</v>
      </c>
      <c r="I466" s="177"/>
      <c r="J466" s="81">
        <v>38.211726261673562</v>
      </c>
      <c r="K466" s="81">
        <v>0.64252766119055682</v>
      </c>
      <c r="L466" s="81">
        <v>12.277730251742245</v>
      </c>
      <c r="M466" s="81">
        <v>6.1385213826490235</v>
      </c>
      <c r="N466" s="81">
        <v>7.7023376362223583</v>
      </c>
      <c r="O466" s="81">
        <v>8.4312735366193028</v>
      </c>
      <c r="P466" s="81">
        <v>10.514935395299556</v>
      </c>
      <c r="Q466" s="81">
        <v>0.45935871816113005</v>
      </c>
      <c r="R466" s="81">
        <v>0</v>
      </c>
      <c r="S466" s="81">
        <v>0.40289105000000003</v>
      </c>
      <c r="T466" s="82"/>
      <c r="U466" s="81">
        <v>1638816</v>
      </c>
      <c r="V466" s="81">
        <v>277</v>
      </c>
      <c r="W466" s="81">
        <v>120</v>
      </c>
      <c r="X466" s="81">
        <v>1270</v>
      </c>
      <c r="Y466" s="81">
        <v>3035</v>
      </c>
      <c r="Z466" s="81">
        <v>4013</v>
      </c>
      <c r="AA466" s="81">
        <v>2091</v>
      </c>
      <c r="AB466" s="81">
        <v>7797</v>
      </c>
      <c r="AC466" s="81">
        <v>0</v>
      </c>
      <c r="AD466" s="81">
        <v>0.40289105000000003</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2343</v>
      </c>
      <c r="B467" s="80">
        <v>54</v>
      </c>
      <c r="C467" s="80">
        <v>3</v>
      </c>
      <c r="D467" s="80">
        <v>4</v>
      </c>
      <c r="E467" s="80">
        <v>2006</v>
      </c>
      <c r="F467" s="80" t="s">
        <v>566</v>
      </c>
      <c r="G467" s="80" t="s">
        <v>2340</v>
      </c>
      <c r="H467" s="80" t="s">
        <v>2341</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2344</v>
      </c>
      <c r="B468" s="80">
        <v>55</v>
      </c>
      <c r="C468" s="80">
        <v>4</v>
      </c>
      <c r="D468" s="80">
        <v>4</v>
      </c>
      <c r="E468" s="80">
        <v>2007</v>
      </c>
      <c r="F468" s="80" t="s">
        <v>567</v>
      </c>
      <c r="G468" s="80" t="s">
        <v>2340</v>
      </c>
      <c r="H468" s="80" t="s">
        <v>2341</v>
      </c>
      <c r="I468" s="177"/>
      <c r="J468" s="81">
        <v>33.946770935043823</v>
      </c>
      <c r="K468" s="81">
        <v>0.55900087161020151</v>
      </c>
      <c r="L468" s="81">
        <v>22.693122798529174</v>
      </c>
      <c r="M468" s="81">
        <v>5.9305373144593094</v>
      </c>
      <c r="N468" s="81">
        <v>8.5449634160898889</v>
      </c>
      <c r="O468" s="81">
        <v>8.2115432604679821</v>
      </c>
      <c r="P468" s="81">
        <v>10.427475880011857</v>
      </c>
      <c r="Q468" s="81">
        <v>0.48140067695056515</v>
      </c>
      <c r="R468" s="81">
        <v>0</v>
      </c>
      <c r="S468" s="81">
        <v>0</v>
      </c>
      <c r="T468" s="82"/>
      <c r="U468" s="81">
        <v>1626553</v>
      </c>
      <c r="V468" s="81">
        <v>251</v>
      </c>
      <c r="W468" s="81">
        <v>253</v>
      </c>
      <c r="X468" s="81">
        <v>1534</v>
      </c>
      <c r="Y468" s="81">
        <v>3094</v>
      </c>
      <c r="Z468" s="81">
        <v>4063</v>
      </c>
      <c r="AA468" s="81">
        <v>2042</v>
      </c>
      <c r="AB468" s="81">
        <v>7739</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2345</v>
      </c>
      <c r="B469" s="80">
        <v>56</v>
      </c>
      <c r="C469" s="80">
        <v>5</v>
      </c>
      <c r="D469" s="80">
        <v>4</v>
      </c>
      <c r="E469" s="80">
        <v>2008</v>
      </c>
      <c r="F469" s="80" t="s">
        <v>84</v>
      </c>
      <c r="G469" s="80" t="s">
        <v>2340</v>
      </c>
      <c r="H469" s="80" t="s">
        <v>2341</v>
      </c>
      <c r="I469" s="177"/>
      <c r="J469" s="81">
        <v>30.040407073718644</v>
      </c>
      <c r="K469" s="81">
        <v>0.41307988243531185</v>
      </c>
      <c r="L469" s="81">
        <v>20.071600912656677</v>
      </c>
      <c r="M469" s="81">
        <v>6.2209253109793794</v>
      </c>
      <c r="N469" s="81">
        <v>7.2370780190587265</v>
      </c>
      <c r="O469" s="81">
        <v>7.9272475994559528</v>
      </c>
      <c r="P469" s="81">
        <v>10.384988136985008</v>
      </c>
      <c r="Q469" s="81">
        <v>0.46560105333538859</v>
      </c>
      <c r="R469" s="81">
        <v>0</v>
      </c>
      <c r="S469" s="81">
        <v>0</v>
      </c>
      <c r="T469" s="82"/>
      <c r="U469" s="81">
        <v>1553645</v>
      </c>
      <c r="V469" s="81">
        <v>251</v>
      </c>
      <c r="W469" s="81">
        <v>253</v>
      </c>
      <c r="X469" s="81">
        <v>1534</v>
      </c>
      <c r="Y469" s="81">
        <v>3100</v>
      </c>
      <c r="Z469" s="81">
        <v>4060</v>
      </c>
      <c r="AA469" s="81">
        <v>2036</v>
      </c>
      <c r="AB469" s="81">
        <v>7608</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2346</v>
      </c>
      <c r="B470" s="80">
        <v>57</v>
      </c>
      <c r="C470" s="80">
        <v>6</v>
      </c>
      <c r="D470" s="80">
        <v>4</v>
      </c>
      <c r="E470" s="80">
        <v>2009</v>
      </c>
      <c r="F470" s="80" t="s">
        <v>85</v>
      </c>
      <c r="G470" s="80" t="s">
        <v>2340</v>
      </c>
      <c r="H470" s="80" t="s">
        <v>2341</v>
      </c>
      <c r="I470" s="177"/>
      <c r="J470" s="81">
        <v>32.478829293423203</v>
      </c>
      <c r="K470" s="81">
        <v>0.41309631621743559</v>
      </c>
      <c r="L470" s="81">
        <v>18.188884415428827</v>
      </c>
      <c r="M470" s="81">
        <v>6.8434957471706772</v>
      </c>
      <c r="N470" s="81">
        <v>7.0257697525062293</v>
      </c>
      <c r="O470" s="81">
        <v>8.0985206746172835</v>
      </c>
      <c r="P470" s="81">
        <v>9.9369137567579457</v>
      </c>
      <c r="Q470" s="81">
        <v>0.44219198093399065</v>
      </c>
      <c r="R470" s="81">
        <v>0</v>
      </c>
      <c r="S470" s="81">
        <v>0</v>
      </c>
      <c r="T470" s="82"/>
      <c r="U470" s="81">
        <v>1490929</v>
      </c>
      <c r="V470" s="81">
        <v>227</v>
      </c>
      <c r="W470" s="81">
        <v>312</v>
      </c>
      <c r="X470" s="81">
        <v>1762</v>
      </c>
      <c r="Y470" s="81">
        <v>3146</v>
      </c>
      <c r="Z470" s="81">
        <v>4094</v>
      </c>
      <c r="AA470" s="81">
        <v>2000</v>
      </c>
      <c r="AB470" s="81">
        <v>7585</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8.99</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2347</v>
      </c>
      <c r="B471" s="80">
        <v>58</v>
      </c>
      <c r="C471" s="80">
        <v>7</v>
      </c>
      <c r="D471" s="80">
        <v>4</v>
      </c>
      <c r="E471" s="80">
        <v>2010</v>
      </c>
      <c r="F471" s="80" t="s">
        <v>86</v>
      </c>
      <c r="G471" s="80" t="s">
        <v>2340</v>
      </c>
      <c r="H471" s="80" t="s">
        <v>2341</v>
      </c>
      <c r="I471" s="177"/>
      <c r="J471" s="81">
        <v>29.332515650352832</v>
      </c>
      <c r="K471" s="81">
        <v>0.45156499025534558</v>
      </c>
      <c r="L471" s="81">
        <v>16.512113811404294</v>
      </c>
      <c r="M471" s="81">
        <v>7.3068690429773762</v>
      </c>
      <c r="N471" s="81">
        <v>8.5637567033356259</v>
      </c>
      <c r="O471" s="81">
        <v>8.1654192292053711</v>
      </c>
      <c r="P471" s="81">
        <v>10.120091380364164</v>
      </c>
      <c r="Q471" s="81">
        <v>0.46233283793824215</v>
      </c>
      <c r="R471" s="81">
        <v>0</v>
      </c>
      <c r="S471" s="81">
        <v>0</v>
      </c>
      <c r="T471" s="82"/>
      <c r="U471" s="81">
        <v>1430837</v>
      </c>
      <c r="V471" s="81">
        <v>227</v>
      </c>
      <c r="W471" s="81">
        <v>312</v>
      </c>
      <c r="X471" s="81">
        <v>1762</v>
      </c>
      <c r="Y471" s="81">
        <v>3172</v>
      </c>
      <c r="Z471" s="81">
        <v>4147</v>
      </c>
      <c r="AA471" s="81">
        <v>1986</v>
      </c>
      <c r="AB471" s="81">
        <v>7599</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8.7159999999999993</v>
      </c>
      <c r="BJ471" s="81">
        <v>0</v>
      </c>
      <c r="BK471" s="81">
        <v>0</v>
      </c>
      <c r="BL471" s="81">
        <v>0</v>
      </c>
      <c r="BM471" s="82"/>
      <c r="BN471" s="81">
        <v>0</v>
      </c>
      <c r="BO471" s="81">
        <v>0</v>
      </c>
      <c r="BP471" s="81">
        <v>1</v>
      </c>
      <c r="BQ471" s="81">
        <v>0</v>
      </c>
      <c r="BR471" s="81">
        <v>0</v>
      </c>
      <c r="BS471" s="81">
        <v>0</v>
      </c>
      <c r="BT471"/>
      <c r="BU471" s="80">
        <v>8.7159999999999993</v>
      </c>
      <c r="BV471" s="80">
        <v>0</v>
      </c>
      <c r="BW471" s="80">
        <v>0</v>
      </c>
      <c r="BX471" s="80">
        <v>0</v>
      </c>
      <c r="BY471" s="80">
        <v>0</v>
      </c>
      <c r="BZ471" s="80">
        <v>0</v>
      </c>
      <c r="CA471" s="80">
        <v>0</v>
      </c>
      <c r="CB471" s="80">
        <v>0</v>
      </c>
      <c r="CC471" s="80">
        <v>0</v>
      </c>
    </row>
    <row r="472" spans="1:81">
      <c r="A472" s="80" t="s">
        <v>2348</v>
      </c>
      <c r="B472" s="80">
        <v>59</v>
      </c>
      <c r="C472" s="80">
        <v>8</v>
      </c>
      <c r="D472" s="80">
        <v>4</v>
      </c>
      <c r="E472" s="80">
        <v>2011</v>
      </c>
      <c r="F472" s="80" t="s">
        <v>87</v>
      </c>
      <c r="G472" s="80" t="s">
        <v>2340</v>
      </c>
      <c r="H472" s="80" t="s">
        <v>2341</v>
      </c>
      <c r="I472" s="177"/>
      <c r="J472" s="81">
        <v>34.065948472003022</v>
      </c>
      <c r="K472" s="81">
        <v>0.5517219125999131</v>
      </c>
      <c r="L472" s="81">
        <v>16.873484120292428</v>
      </c>
      <c r="M472" s="81">
        <v>9.7310647825928527</v>
      </c>
      <c r="N472" s="81">
        <v>10.908667021894274</v>
      </c>
      <c r="O472" s="81">
        <v>8.0862266434061265</v>
      </c>
      <c r="P472" s="81">
        <v>9.7682550723835408</v>
      </c>
      <c r="Q472" s="81">
        <v>0.53496930112304197</v>
      </c>
      <c r="R472" s="81">
        <v>0</v>
      </c>
      <c r="S472" s="81">
        <v>0</v>
      </c>
      <c r="T472" s="82"/>
      <c r="U472" s="81">
        <v>1512718</v>
      </c>
      <c r="V472" s="81">
        <v>227</v>
      </c>
      <c r="W472" s="81">
        <v>312</v>
      </c>
      <c r="X472" s="81">
        <v>1762</v>
      </c>
      <c r="Y472" s="81">
        <v>3196</v>
      </c>
      <c r="Z472" s="81">
        <v>4196</v>
      </c>
      <c r="AA472" s="81">
        <v>1974</v>
      </c>
      <c r="AB472" s="81">
        <v>7623</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7.6340000000000003</v>
      </c>
      <c r="BJ472" s="81">
        <v>0</v>
      </c>
      <c r="BK472" s="81">
        <v>0</v>
      </c>
      <c r="BL472" s="81">
        <v>0</v>
      </c>
      <c r="BM472" s="82"/>
      <c r="BN472" s="81">
        <v>0</v>
      </c>
      <c r="BO472" s="81">
        <v>0</v>
      </c>
      <c r="BP472" s="81">
        <v>1</v>
      </c>
      <c r="BQ472" s="81">
        <v>0</v>
      </c>
      <c r="BR472" s="81">
        <v>0</v>
      </c>
      <c r="BS472" s="81">
        <v>0</v>
      </c>
      <c r="BT472"/>
      <c r="BU472" s="80">
        <v>7.6340000000000003</v>
      </c>
      <c r="BV472" s="80">
        <v>0</v>
      </c>
      <c r="BW472" s="80">
        <v>0</v>
      </c>
      <c r="BX472" s="80">
        <v>0</v>
      </c>
      <c r="BY472" s="80">
        <v>0</v>
      </c>
      <c r="BZ472" s="80">
        <v>0</v>
      </c>
      <c r="CA472" s="80">
        <v>0</v>
      </c>
      <c r="CB472" s="80">
        <v>0</v>
      </c>
      <c r="CC472" s="80">
        <v>0</v>
      </c>
    </row>
    <row r="473" spans="1:81">
      <c r="A473" s="80" t="s">
        <v>2349</v>
      </c>
      <c r="B473" s="80">
        <v>60</v>
      </c>
      <c r="C473" s="80">
        <v>9</v>
      </c>
      <c r="D473" s="80">
        <v>4</v>
      </c>
      <c r="E473" s="80">
        <v>2012</v>
      </c>
      <c r="F473" s="80" t="s">
        <v>88</v>
      </c>
      <c r="G473" s="80" t="s">
        <v>2340</v>
      </c>
      <c r="H473" s="80" t="s">
        <v>2341</v>
      </c>
      <c r="I473" s="177"/>
      <c r="J473" s="81">
        <v>33.31257534391213</v>
      </c>
      <c r="K473" s="81">
        <v>0.5353398320223538</v>
      </c>
      <c r="L473" s="81">
        <v>16.836339449145544</v>
      </c>
      <c r="M473" s="81">
        <v>10.820127384487442</v>
      </c>
      <c r="N473" s="81">
        <v>11.230618763566344</v>
      </c>
      <c r="O473" s="81">
        <v>8.1143687715363804</v>
      </c>
      <c r="P473" s="81">
        <v>9.6197916727219805</v>
      </c>
      <c r="Q473" s="81">
        <v>0.58229881776366266</v>
      </c>
      <c r="R473" s="81">
        <v>0</v>
      </c>
      <c r="S473" s="81">
        <v>0</v>
      </c>
      <c r="T473" s="82"/>
      <c r="U473" s="81">
        <v>1553826</v>
      </c>
      <c r="V473" s="81">
        <v>227</v>
      </c>
      <c r="W473" s="81">
        <v>312</v>
      </c>
      <c r="X473" s="81">
        <v>1762</v>
      </c>
      <c r="Y473" s="81">
        <v>3197</v>
      </c>
      <c r="Z473" s="81">
        <v>4244</v>
      </c>
      <c r="AA473" s="81">
        <v>1933</v>
      </c>
      <c r="AB473" s="81">
        <v>7637</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8.484</v>
      </c>
      <c r="BJ473" s="81">
        <v>0</v>
      </c>
      <c r="BK473" s="81">
        <v>0</v>
      </c>
      <c r="BL473" s="81">
        <v>0</v>
      </c>
      <c r="BM473" s="82"/>
      <c r="BN473" s="81">
        <v>0</v>
      </c>
      <c r="BO473" s="81">
        <v>0</v>
      </c>
      <c r="BP473" s="81">
        <v>1</v>
      </c>
      <c r="BQ473" s="81">
        <v>0</v>
      </c>
      <c r="BR473" s="81">
        <v>0</v>
      </c>
      <c r="BS473" s="81">
        <v>0</v>
      </c>
      <c r="BT473"/>
      <c r="BU473" s="80">
        <v>8.484</v>
      </c>
      <c r="BV473" s="80">
        <v>0</v>
      </c>
      <c r="BW473" s="80">
        <v>0</v>
      </c>
      <c r="BX473" s="80">
        <v>0</v>
      </c>
      <c r="BY473" s="80">
        <v>0</v>
      </c>
      <c r="BZ473" s="80">
        <v>0</v>
      </c>
      <c r="CA473" s="80">
        <v>0</v>
      </c>
      <c r="CB473" s="80">
        <v>0</v>
      </c>
      <c r="CC473" s="80">
        <v>0</v>
      </c>
    </row>
    <row r="474" spans="1:81">
      <c r="A474" s="80" t="s">
        <v>2350</v>
      </c>
      <c r="B474" s="80">
        <v>61</v>
      </c>
      <c r="C474" s="80">
        <v>10</v>
      </c>
      <c r="D474" s="80">
        <v>4</v>
      </c>
      <c r="E474" s="80">
        <v>2013</v>
      </c>
      <c r="F474" s="80" t="s">
        <v>89</v>
      </c>
      <c r="G474" s="80" t="s">
        <v>2340</v>
      </c>
      <c r="H474" s="80" t="s">
        <v>2341</v>
      </c>
      <c r="I474" s="177"/>
      <c r="J474" s="81">
        <v>35.02784024098689</v>
      </c>
      <c r="K474" s="81">
        <v>0.44845566728389419</v>
      </c>
      <c r="L474" s="81">
        <v>14.83588074069332</v>
      </c>
      <c r="M474" s="81">
        <v>9.3329297747964475</v>
      </c>
      <c r="N474" s="81">
        <v>11.941577526264204</v>
      </c>
      <c r="O474" s="81">
        <v>7.8535829718004742</v>
      </c>
      <c r="P474" s="81">
        <v>9.5161678297406933</v>
      </c>
      <c r="Q474" s="81">
        <v>0.59192976200712755</v>
      </c>
      <c r="R474" s="81">
        <v>0</v>
      </c>
      <c r="S474" s="81">
        <v>0</v>
      </c>
      <c r="T474" s="82"/>
      <c r="U474" s="81">
        <v>1486531</v>
      </c>
      <c r="V474" s="81">
        <v>227</v>
      </c>
      <c r="W474" s="81">
        <v>312</v>
      </c>
      <c r="X474" s="81">
        <v>1762</v>
      </c>
      <c r="Y474" s="81">
        <v>3220</v>
      </c>
      <c r="Z474" s="81">
        <v>4291</v>
      </c>
      <c r="AA474" s="81">
        <v>1905</v>
      </c>
      <c r="AB474" s="81">
        <v>7652</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10.157999999999999</v>
      </c>
      <c r="BJ474" s="81">
        <v>0</v>
      </c>
      <c r="BK474" s="81">
        <v>0</v>
      </c>
      <c r="BL474" s="81">
        <v>0</v>
      </c>
      <c r="BM474" s="82"/>
      <c r="BN474" s="81">
        <v>0</v>
      </c>
      <c r="BO474" s="81">
        <v>0</v>
      </c>
      <c r="BP474" s="81">
        <v>1</v>
      </c>
      <c r="BQ474" s="81">
        <v>0</v>
      </c>
      <c r="BR474" s="81">
        <v>0</v>
      </c>
      <c r="BS474" s="81">
        <v>0</v>
      </c>
      <c r="BT474"/>
      <c r="BU474" s="80">
        <v>10.157999999999999</v>
      </c>
      <c r="BV474" s="80">
        <v>0</v>
      </c>
      <c r="BW474" s="80">
        <v>0</v>
      </c>
      <c r="BX474" s="80">
        <v>0</v>
      </c>
      <c r="BY474" s="80">
        <v>0</v>
      </c>
      <c r="BZ474" s="80">
        <v>0</v>
      </c>
      <c r="CA474" s="80">
        <v>0</v>
      </c>
      <c r="CB474" s="80">
        <v>0</v>
      </c>
      <c r="CC474" s="80">
        <v>0</v>
      </c>
    </row>
    <row r="475" spans="1:81">
      <c r="A475" s="80" t="s">
        <v>2351</v>
      </c>
      <c r="B475" s="80">
        <v>62</v>
      </c>
      <c r="C475" s="80">
        <v>11</v>
      </c>
      <c r="D475" s="80">
        <v>4</v>
      </c>
      <c r="E475" s="80">
        <v>2014</v>
      </c>
      <c r="F475" s="80" t="s">
        <v>90</v>
      </c>
      <c r="G475" s="80" t="s">
        <v>2340</v>
      </c>
      <c r="H475" s="80" t="s">
        <v>2341</v>
      </c>
      <c r="I475" s="177"/>
      <c r="J475" s="81">
        <v>30.895047683896276</v>
      </c>
      <c r="K475" s="81">
        <v>0.47186472509091659</v>
      </c>
      <c r="L475" s="81">
        <v>8.2484896160945453</v>
      </c>
      <c r="M475" s="81">
        <v>8.3238788863909594</v>
      </c>
      <c r="N475" s="81">
        <v>11.575766231125668</v>
      </c>
      <c r="O475" s="81">
        <v>7.6045086406591027</v>
      </c>
      <c r="P475" s="81">
        <v>9.4351072562326745</v>
      </c>
      <c r="Q475" s="81">
        <v>0.57126976841511312</v>
      </c>
      <c r="R475" s="81">
        <v>0</v>
      </c>
      <c r="S475" s="81">
        <v>0</v>
      </c>
      <c r="T475" s="82"/>
      <c r="U475" s="81">
        <v>1389178</v>
      </c>
      <c r="V475" s="81">
        <v>207</v>
      </c>
      <c r="W475" s="81">
        <v>205</v>
      </c>
      <c r="X475" s="81">
        <v>1624</v>
      </c>
      <c r="Y475" s="81">
        <v>3236</v>
      </c>
      <c r="Z475" s="81">
        <v>4376</v>
      </c>
      <c r="AA475" s="81">
        <v>1879</v>
      </c>
      <c r="AB475" s="81">
        <v>7697</v>
      </c>
      <c r="AC475" s="81">
        <v>0</v>
      </c>
      <c r="AD475" s="81">
        <v>0</v>
      </c>
      <c r="AE475" s="82"/>
      <c r="AF475" s="81">
        <v>24347911.429855466</v>
      </c>
      <c r="AG475" s="81">
        <v>375378.10140025226</v>
      </c>
      <c r="AH475" s="81">
        <v>1260612.3101466759</v>
      </c>
      <c r="AI475" s="81">
        <v>9780893.2646447048</v>
      </c>
      <c r="AJ475" s="81">
        <v>15427906.612805983</v>
      </c>
      <c r="AK475" s="81">
        <v>0</v>
      </c>
      <c r="AL475" s="81">
        <v>0</v>
      </c>
      <c r="AM475" s="81">
        <v>1056683.0820743949</v>
      </c>
      <c r="AN475" s="81">
        <v>0</v>
      </c>
      <c r="AO475" s="81">
        <v>0</v>
      </c>
      <c r="AP475" s="82"/>
      <c r="AQ475" s="81">
        <v>265</v>
      </c>
      <c r="AR475" s="81">
        <v>58</v>
      </c>
      <c r="AS475" s="81">
        <v>0</v>
      </c>
      <c r="AT475" s="81">
        <v>2</v>
      </c>
      <c r="AU475" s="81">
        <v>0</v>
      </c>
      <c r="AV475" s="81">
        <v>0</v>
      </c>
      <c r="AW475" s="81" t="s">
        <v>564</v>
      </c>
      <c r="AX475" s="82"/>
      <c r="AY475" s="81">
        <v>1156.405</v>
      </c>
      <c r="AZ475" s="81">
        <v>2679.8</v>
      </c>
      <c r="BA475" s="81">
        <v>0</v>
      </c>
      <c r="BB475" s="81">
        <v>641.4</v>
      </c>
      <c r="BC475" s="81">
        <v>0</v>
      </c>
      <c r="BD475" s="81">
        <v>0</v>
      </c>
      <c r="BE475" s="81" t="s">
        <v>564</v>
      </c>
      <c r="BF475" s="82"/>
      <c r="BG475" s="81">
        <v>0</v>
      </c>
      <c r="BH475" s="81">
        <v>0</v>
      </c>
      <c r="BI475" s="81">
        <v>9.9280000000000008</v>
      </c>
      <c r="BJ475" s="81">
        <v>0</v>
      </c>
      <c r="BK475" s="81">
        <v>0</v>
      </c>
      <c r="BL475" s="81">
        <v>0</v>
      </c>
      <c r="BM475" s="82"/>
      <c r="BN475" s="81">
        <v>0</v>
      </c>
      <c r="BO475" s="81">
        <v>0</v>
      </c>
      <c r="BP475" s="81">
        <v>1</v>
      </c>
      <c r="BQ475" s="81">
        <v>0</v>
      </c>
      <c r="BR475" s="81">
        <v>0</v>
      </c>
      <c r="BS475" s="81">
        <v>0</v>
      </c>
      <c r="BT475"/>
      <c r="BU475" s="80">
        <v>9.9280000000000008</v>
      </c>
      <c r="BV475" s="80">
        <v>0</v>
      </c>
      <c r="BW475" s="80">
        <v>0</v>
      </c>
      <c r="BX475" s="80">
        <v>0</v>
      </c>
      <c r="BY475" s="80">
        <v>0</v>
      </c>
      <c r="BZ475" s="80">
        <v>0</v>
      </c>
      <c r="CA475" s="80">
        <v>0</v>
      </c>
      <c r="CB475" s="80">
        <v>0</v>
      </c>
      <c r="CC475" s="80">
        <v>0</v>
      </c>
    </row>
    <row r="476" spans="1:81">
      <c r="A476" s="80" t="s">
        <v>2352</v>
      </c>
      <c r="B476" s="80">
        <v>63</v>
      </c>
      <c r="C476" s="80">
        <v>12</v>
      </c>
      <c r="D476" s="80">
        <v>4</v>
      </c>
      <c r="E476" s="80">
        <v>2015</v>
      </c>
      <c r="F476" s="80" t="s">
        <v>91</v>
      </c>
      <c r="G476" s="80" t="s">
        <v>2340</v>
      </c>
      <c r="H476" s="80" t="s">
        <v>2341</v>
      </c>
      <c r="I476" s="177"/>
      <c r="J476" s="81">
        <v>27.472556752906652</v>
      </c>
      <c r="K476" s="81">
        <v>0.44623088432679159</v>
      </c>
      <c r="L476" s="81">
        <v>9.6767503314994592</v>
      </c>
      <c r="M476" s="81">
        <v>9.6100488039339655</v>
      </c>
      <c r="N476" s="81">
        <v>10.129687735004644</v>
      </c>
      <c r="O476" s="81">
        <v>7.5525945140555235</v>
      </c>
      <c r="P476" s="81">
        <v>9.3018226723443451</v>
      </c>
      <c r="Q476" s="81">
        <v>0.55626578615439404</v>
      </c>
      <c r="R476" s="81">
        <v>0</v>
      </c>
      <c r="S476" s="81">
        <v>0</v>
      </c>
      <c r="T476" s="82"/>
      <c r="U476" s="81">
        <v>1396724</v>
      </c>
      <c r="V476" s="81">
        <v>207</v>
      </c>
      <c r="W476" s="81">
        <v>205</v>
      </c>
      <c r="X476" s="81">
        <v>1624</v>
      </c>
      <c r="Y476" s="81">
        <v>3252</v>
      </c>
      <c r="Z476" s="81">
        <v>4388</v>
      </c>
      <c r="AA476" s="81">
        <v>1851</v>
      </c>
      <c r="AB476" s="81">
        <v>7656</v>
      </c>
      <c r="AC476" s="81">
        <v>0</v>
      </c>
      <c r="AD476" s="81">
        <v>0</v>
      </c>
      <c r="AE476" s="82"/>
      <c r="AF476" s="81">
        <v>23606586.379276551</v>
      </c>
      <c r="AG476" s="81">
        <v>346168.42657525593</v>
      </c>
      <c r="AH476" s="81">
        <v>1375263.942697647</v>
      </c>
      <c r="AI476" s="81">
        <v>9878309.1006383691</v>
      </c>
      <c r="AJ476" s="81">
        <v>15609345.699207637</v>
      </c>
      <c r="AK476" s="81">
        <v>0</v>
      </c>
      <c r="AL476" s="81">
        <v>0</v>
      </c>
      <c r="AM476" s="81">
        <v>1049222.6842878952</v>
      </c>
      <c r="AN476" s="81">
        <v>0</v>
      </c>
      <c r="AO476" s="81">
        <v>0</v>
      </c>
      <c r="AP476" s="82"/>
      <c r="AQ476" s="81">
        <v>286</v>
      </c>
      <c r="AR476" s="81">
        <v>72</v>
      </c>
      <c r="AS476" s="81">
        <v>0</v>
      </c>
      <c r="AT476" s="81">
        <v>2</v>
      </c>
      <c r="AU476" s="81">
        <v>0</v>
      </c>
      <c r="AV476" s="81">
        <v>0</v>
      </c>
      <c r="AW476" s="81" t="s">
        <v>564</v>
      </c>
      <c r="AX476" s="82"/>
      <c r="AY476" s="81">
        <v>1275.7049999999999</v>
      </c>
      <c r="AZ476" s="81">
        <v>3760.3</v>
      </c>
      <c r="BA476" s="81">
        <v>0</v>
      </c>
      <c r="BB476" s="81">
        <v>641.4</v>
      </c>
      <c r="BC476" s="81">
        <v>0</v>
      </c>
      <c r="BD476" s="81">
        <v>0</v>
      </c>
      <c r="BE476" s="81" t="s">
        <v>564</v>
      </c>
      <c r="BF476" s="82"/>
      <c r="BG476" s="81">
        <v>0</v>
      </c>
      <c r="BH476" s="81">
        <v>0</v>
      </c>
      <c r="BI476" s="81">
        <v>8.5670000000000002</v>
      </c>
      <c r="BJ476" s="81">
        <v>0</v>
      </c>
      <c r="BK476" s="81">
        <v>0</v>
      </c>
      <c r="BL476" s="81">
        <v>0</v>
      </c>
      <c r="BM476" s="82"/>
      <c r="BN476" s="81">
        <v>0</v>
      </c>
      <c r="BO476" s="81">
        <v>0</v>
      </c>
      <c r="BP476" s="81">
        <v>1</v>
      </c>
      <c r="BQ476" s="81">
        <v>0</v>
      </c>
      <c r="BR476" s="81">
        <v>0</v>
      </c>
      <c r="BS476" s="81">
        <v>0</v>
      </c>
      <c r="BT476"/>
      <c r="BU476" s="80">
        <v>8.5670000000000002</v>
      </c>
      <c r="BV476" s="80">
        <v>0</v>
      </c>
      <c r="BW476" s="80">
        <v>0</v>
      </c>
      <c r="BX476" s="80">
        <v>0</v>
      </c>
      <c r="BY476" s="80">
        <v>0</v>
      </c>
      <c r="BZ476" s="80">
        <v>0</v>
      </c>
      <c r="CA476" s="80">
        <v>0</v>
      </c>
      <c r="CB476" s="80">
        <v>0</v>
      </c>
      <c r="CC476" s="80">
        <v>0</v>
      </c>
    </row>
    <row r="477" spans="1:81">
      <c r="A477" s="80" t="s">
        <v>2353</v>
      </c>
      <c r="B477" s="80">
        <v>64</v>
      </c>
      <c r="C477" s="80">
        <v>13</v>
      </c>
      <c r="D477" s="80">
        <v>4</v>
      </c>
      <c r="E477" s="80">
        <v>2016</v>
      </c>
      <c r="F477" s="80" t="s">
        <v>92</v>
      </c>
      <c r="G477" s="80" t="s">
        <v>2340</v>
      </c>
      <c r="H477" s="80" t="s">
        <v>2341</v>
      </c>
      <c r="I477" s="177"/>
      <c r="J477" s="81">
        <v>20.673296835860548</v>
      </c>
      <c r="K477" s="81">
        <v>0.43092684146950089</v>
      </c>
      <c r="L477" s="81">
        <v>10.227089805018897</v>
      </c>
      <c r="M477" s="81">
        <v>6.7869592183475236</v>
      </c>
      <c r="N477" s="81">
        <v>8.7467714350803796</v>
      </c>
      <c r="O477" s="81">
        <v>7.5509954446654231</v>
      </c>
      <c r="P477" s="81">
        <v>8.9546245244739033</v>
      </c>
      <c r="Q477" s="81">
        <v>0.53383686650017126</v>
      </c>
      <c r="R477" s="81">
        <v>0</v>
      </c>
      <c r="S477" s="81">
        <v>0</v>
      </c>
      <c r="T477" s="82"/>
      <c r="U477" s="81">
        <v>1222827</v>
      </c>
      <c r="V477" s="81">
        <v>207</v>
      </c>
      <c r="W477" s="81">
        <v>205</v>
      </c>
      <c r="X477" s="81">
        <v>1624</v>
      </c>
      <c r="Y477" s="81">
        <v>3259</v>
      </c>
      <c r="Z477" s="81">
        <v>4441</v>
      </c>
      <c r="AA477" s="81">
        <v>1843</v>
      </c>
      <c r="AB477" s="81">
        <v>7558</v>
      </c>
      <c r="AC477" s="81">
        <v>0</v>
      </c>
      <c r="AD477" s="81">
        <v>0</v>
      </c>
      <c r="AE477" s="82"/>
      <c r="AF477" s="81">
        <v>18142865.83261247</v>
      </c>
      <c r="AG477" s="81">
        <v>327896.42418466363</v>
      </c>
      <c r="AH477" s="81">
        <v>1165382.2340629571</v>
      </c>
      <c r="AI477" s="81">
        <v>10077057.089137379</v>
      </c>
      <c r="AJ477" s="81">
        <v>13546889.02161813</v>
      </c>
      <c r="AK477" s="81">
        <v>0</v>
      </c>
      <c r="AL477" s="81">
        <v>0</v>
      </c>
      <c r="AM477" s="81">
        <v>1036596.904287226</v>
      </c>
      <c r="AN477" s="81">
        <v>0</v>
      </c>
      <c r="AO477" s="81">
        <v>0</v>
      </c>
      <c r="AP477" s="82"/>
      <c r="AQ477" s="81">
        <v>308</v>
      </c>
      <c r="AR477" s="81">
        <v>80</v>
      </c>
      <c r="AS477" s="81">
        <v>0</v>
      </c>
      <c r="AT477" s="81">
        <v>2</v>
      </c>
      <c r="AU477" s="81">
        <v>0</v>
      </c>
      <c r="AV477" s="81">
        <v>0</v>
      </c>
      <c r="AW477" s="81" t="s">
        <v>564</v>
      </c>
      <c r="AX477" s="82"/>
      <c r="AY477" s="81">
        <v>1415.3050000000001</v>
      </c>
      <c r="AZ477" s="81">
        <v>4103.2</v>
      </c>
      <c r="BA477" s="81">
        <v>0</v>
      </c>
      <c r="BB477" s="81">
        <v>641.4</v>
      </c>
      <c r="BC477" s="81">
        <v>0</v>
      </c>
      <c r="BD477" s="81">
        <v>0</v>
      </c>
      <c r="BE477" s="81" t="s">
        <v>564</v>
      </c>
      <c r="BF477" s="82"/>
      <c r="BG477" s="81">
        <v>0</v>
      </c>
      <c r="BH477" s="81">
        <v>0</v>
      </c>
      <c r="BI477" s="81">
        <v>7.8959999999999999</v>
      </c>
      <c r="BJ477" s="81">
        <v>0</v>
      </c>
      <c r="BK477" s="81">
        <v>0</v>
      </c>
      <c r="BL477" s="81">
        <v>0</v>
      </c>
      <c r="BM477" s="82"/>
      <c r="BN477" s="81">
        <v>0</v>
      </c>
      <c r="BO477" s="81">
        <v>0</v>
      </c>
      <c r="BP477" s="81">
        <v>1</v>
      </c>
      <c r="BQ477" s="81">
        <v>0</v>
      </c>
      <c r="BR477" s="81">
        <v>0</v>
      </c>
      <c r="BS477" s="81">
        <v>0</v>
      </c>
      <c r="BT477"/>
      <c r="BU477" s="80">
        <v>7.8959999999999999</v>
      </c>
      <c r="BV477" s="80">
        <v>0</v>
      </c>
      <c r="BW477" s="80">
        <v>0</v>
      </c>
      <c r="BX477" s="80">
        <v>0</v>
      </c>
      <c r="BY477" s="80">
        <v>0</v>
      </c>
      <c r="BZ477" s="80">
        <v>0</v>
      </c>
      <c r="CA477" s="80">
        <v>0</v>
      </c>
      <c r="CB477" s="80">
        <v>0</v>
      </c>
      <c r="CC477" s="80">
        <v>0</v>
      </c>
    </row>
    <row r="478" spans="1:81">
      <c r="A478" s="80" t="s">
        <v>2354</v>
      </c>
      <c r="B478" s="80">
        <v>65</v>
      </c>
      <c r="C478" s="80">
        <v>14</v>
      </c>
      <c r="D478" s="80">
        <v>4</v>
      </c>
      <c r="E478" s="80">
        <v>2017</v>
      </c>
      <c r="F478" s="80" t="s">
        <v>71</v>
      </c>
      <c r="G478" s="80" t="s">
        <v>2340</v>
      </c>
      <c r="H478" s="80" t="s">
        <v>2341</v>
      </c>
      <c r="I478" s="177"/>
      <c r="J478" s="81">
        <v>20.971752242460951</v>
      </c>
      <c r="K478" s="81">
        <v>0.42698159885755471</v>
      </c>
      <c r="L478" s="81">
        <v>8.7974384987279333</v>
      </c>
      <c r="M478" s="81">
        <v>5.7572700680345328</v>
      </c>
      <c r="N478" s="81">
        <v>8.9997824655716219</v>
      </c>
      <c r="O478" s="81">
        <v>7.5364967455707355</v>
      </c>
      <c r="P478" s="81">
        <v>8.6951265417372188</v>
      </c>
      <c r="Q478" s="81">
        <v>0.50843010459440752</v>
      </c>
      <c r="R478" s="81">
        <v>0</v>
      </c>
      <c r="S478" s="81">
        <v>0</v>
      </c>
      <c r="T478" s="82"/>
      <c r="U478" s="81">
        <v>1332324</v>
      </c>
      <c r="V478" s="81">
        <v>207</v>
      </c>
      <c r="W478" s="81">
        <v>205</v>
      </c>
      <c r="X478" s="81">
        <v>1624</v>
      </c>
      <c r="Y478" s="81">
        <v>3236</v>
      </c>
      <c r="Z478" s="81">
        <v>4506</v>
      </c>
      <c r="AA478" s="81">
        <v>1801</v>
      </c>
      <c r="AB478" s="81">
        <v>7444</v>
      </c>
      <c r="AC478" s="81">
        <v>0</v>
      </c>
      <c r="AD478" s="81">
        <v>0</v>
      </c>
      <c r="AE478" s="82"/>
      <c r="AF478" s="81">
        <v>18753803.52941867</v>
      </c>
      <c r="AG478" s="81">
        <v>332457.29632347159</v>
      </c>
      <c r="AH478" s="81">
        <v>1288409.269487337</v>
      </c>
      <c r="AI478" s="81">
        <v>9254302.0855757128</v>
      </c>
      <c r="AJ478" s="81">
        <v>15053570.16226631</v>
      </c>
      <c r="AK478" s="81">
        <v>0</v>
      </c>
      <c r="AL478" s="81">
        <v>0</v>
      </c>
      <c r="AM478" s="81">
        <v>1022559.070913894</v>
      </c>
      <c r="AN478" s="81">
        <v>0</v>
      </c>
      <c r="AO478" s="81">
        <v>0</v>
      </c>
      <c r="AP478" s="82"/>
      <c r="AQ478" s="81">
        <v>332</v>
      </c>
      <c r="AR478" s="81">
        <v>80</v>
      </c>
      <c r="AS478" s="81">
        <v>0</v>
      </c>
      <c r="AT478" s="81">
        <v>2</v>
      </c>
      <c r="AU478" s="81">
        <v>0</v>
      </c>
      <c r="AV478" s="81">
        <v>0</v>
      </c>
      <c r="AW478" s="81" t="s">
        <v>564</v>
      </c>
      <c r="AX478" s="82"/>
      <c r="AY478" s="81">
        <v>1537.9949999999999</v>
      </c>
      <c r="AZ478" s="81">
        <v>4103.2</v>
      </c>
      <c r="BA478" s="81">
        <v>0</v>
      </c>
      <c r="BB478" s="81">
        <v>641.4</v>
      </c>
      <c r="BC478" s="81">
        <v>0</v>
      </c>
      <c r="BD478" s="81">
        <v>0</v>
      </c>
      <c r="BE478" s="81" t="s">
        <v>564</v>
      </c>
      <c r="BF478" s="82"/>
      <c r="BG478" s="81">
        <v>0</v>
      </c>
      <c r="BH478" s="81">
        <v>0</v>
      </c>
      <c r="BI478" s="81">
        <v>7.85</v>
      </c>
      <c r="BJ478" s="81">
        <v>0</v>
      </c>
      <c r="BK478" s="81">
        <v>0</v>
      </c>
      <c r="BL478" s="81">
        <v>0</v>
      </c>
      <c r="BM478" s="82"/>
      <c r="BN478" s="81">
        <v>0</v>
      </c>
      <c r="BO478" s="81">
        <v>0</v>
      </c>
      <c r="BP478" s="81">
        <v>1</v>
      </c>
      <c r="BQ478" s="81">
        <v>0</v>
      </c>
      <c r="BR478" s="81">
        <v>0</v>
      </c>
      <c r="BS478" s="81">
        <v>0</v>
      </c>
      <c r="BT478"/>
      <c r="BU478" s="80">
        <v>7.85</v>
      </c>
      <c r="BV478" s="80">
        <v>0</v>
      </c>
      <c r="BW478" s="80">
        <v>0</v>
      </c>
      <c r="BX478" s="80">
        <v>0</v>
      </c>
      <c r="BY478" s="80">
        <v>0</v>
      </c>
      <c r="BZ478" s="80">
        <v>0</v>
      </c>
      <c r="CA478" s="80">
        <v>0</v>
      </c>
      <c r="CB478" s="80">
        <v>0</v>
      </c>
      <c r="CC478" s="80">
        <v>0</v>
      </c>
    </row>
    <row r="479" spans="1:81">
      <c r="A479" s="80" t="s">
        <v>2355</v>
      </c>
      <c r="B479" s="80">
        <v>66</v>
      </c>
      <c r="C479" s="80">
        <v>15</v>
      </c>
      <c r="D479" s="80">
        <v>4</v>
      </c>
      <c r="E479" s="80">
        <v>2018</v>
      </c>
      <c r="F479" s="80" t="s">
        <v>93</v>
      </c>
      <c r="G479" s="80" t="s">
        <v>2340</v>
      </c>
      <c r="H479" s="80" t="s">
        <v>2341</v>
      </c>
      <c r="I479" s="177"/>
      <c r="J479" s="81">
        <v>18.396136968139562</v>
      </c>
      <c r="K479" s="81">
        <v>0.36799867426309607</v>
      </c>
      <c r="L479" s="81">
        <v>7.8284090458581055</v>
      </c>
      <c r="M479" s="81">
        <v>5.554634341428109</v>
      </c>
      <c r="N479" s="81">
        <v>6.0535070578532322</v>
      </c>
      <c r="O479" s="81">
        <v>7.4392127537723018</v>
      </c>
      <c r="P479" s="81">
        <v>8.6611519251449334</v>
      </c>
      <c r="Q479" s="81">
        <v>0.4695791939305291</v>
      </c>
      <c r="R479" s="81">
        <v>0</v>
      </c>
      <c r="S479" s="81">
        <v>0</v>
      </c>
      <c r="T479" s="82"/>
      <c r="U479" s="81">
        <v>1206836</v>
      </c>
      <c r="V479" s="81">
        <v>207</v>
      </c>
      <c r="W479" s="81">
        <v>205</v>
      </c>
      <c r="X479" s="81">
        <v>1624</v>
      </c>
      <c r="Y479" s="81">
        <v>3253</v>
      </c>
      <c r="Z479" s="81">
        <v>4533</v>
      </c>
      <c r="AA479" s="81">
        <v>1812</v>
      </c>
      <c r="AB479" s="81">
        <v>7409</v>
      </c>
      <c r="AC479" s="81">
        <v>0</v>
      </c>
      <c r="AD479" s="81">
        <v>0</v>
      </c>
      <c r="AE479" s="82"/>
      <c r="AF479" s="81">
        <v>17772133.3711708</v>
      </c>
      <c r="AG479" s="81">
        <v>292923.05132139853</v>
      </c>
      <c r="AH479" s="81">
        <v>1194143.7766444341</v>
      </c>
      <c r="AI479" s="81">
        <v>9455357.3984323796</v>
      </c>
      <c r="AJ479" s="81">
        <v>12773439.107307591</v>
      </c>
      <c r="AK479" s="81">
        <v>0</v>
      </c>
      <c r="AL479" s="81">
        <v>0</v>
      </c>
      <c r="AM479" s="81">
        <v>1019857.079262606</v>
      </c>
      <c r="AN479" s="81">
        <v>0</v>
      </c>
      <c r="AO479" s="81">
        <v>0</v>
      </c>
      <c r="AP479" s="82"/>
      <c r="AQ479" s="81">
        <v>352</v>
      </c>
      <c r="AR479" s="81">
        <v>82</v>
      </c>
      <c r="AS479" s="81">
        <v>0</v>
      </c>
      <c r="AT479" s="81">
        <v>2</v>
      </c>
      <c r="AU479" s="81">
        <v>0</v>
      </c>
      <c r="AV479" s="81">
        <v>0</v>
      </c>
      <c r="AW479" s="81" t="s">
        <v>564</v>
      </c>
      <c r="AX479" s="82"/>
      <c r="AY479" s="81">
        <v>1648.075</v>
      </c>
      <c r="AZ479" s="81">
        <v>5152.3</v>
      </c>
      <c r="BA479" s="81">
        <v>0</v>
      </c>
      <c r="BB479" s="81">
        <v>641</v>
      </c>
      <c r="BC479" s="81">
        <v>0</v>
      </c>
      <c r="BD479" s="81">
        <v>0</v>
      </c>
      <c r="BE479" s="81" t="s">
        <v>564</v>
      </c>
      <c r="BF479" s="82"/>
      <c r="BG479" s="81">
        <v>0</v>
      </c>
      <c r="BH479" s="81">
        <v>0</v>
      </c>
      <c r="BI479" s="81">
        <v>7.07</v>
      </c>
      <c r="BJ479" s="81">
        <v>0</v>
      </c>
      <c r="BK479" s="81">
        <v>0</v>
      </c>
      <c r="BL479" s="81">
        <v>0</v>
      </c>
      <c r="BM479" s="82"/>
      <c r="BN479" s="81">
        <v>0</v>
      </c>
      <c r="BO479" s="81">
        <v>0</v>
      </c>
      <c r="BP479" s="81">
        <v>1</v>
      </c>
      <c r="BQ479" s="81">
        <v>0</v>
      </c>
      <c r="BR479" s="81">
        <v>0</v>
      </c>
      <c r="BS479" s="81">
        <v>0</v>
      </c>
      <c r="BT479"/>
      <c r="BU479" s="80">
        <v>7.07</v>
      </c>
      <c r="BV479" s="80">
        <v>0</v>
      </c>
      <c r="BW479" s="80">
        <v>0</v>
      </c>
      <c r="BX479" s="80">
        <v>0</v>
      </c>
      <c r="BY479" s="80">
        <v>0</v>
      </c>
      <c r="BZ479" s="80">
        <v>0</v>
      </c>
      <c r="CA479" s="80">
        <v>0</v>
      </c>
      <c r="CB479" s="80">
        <v>0</v>
      </c>
      <c r="CC479" s="80">
        <v>0</v>
      </c>
    </row>
    <row r="480" spans="1:81">
      <c r="A480" s="80" t="s">
        <v>2356</v>
      </c>
      <c r="B480" s="80">
        <v>67</v>
      </c>
      <c r="C480" s="80">
        <v>16</v>
      </c>
      <c r="D480" s="80">
        <v>4</v>
      </c>
      <c r="E480" s="80">
        <v>2019</v>
      </c>
      <c r="F480" s="80" t="s">
        <v>73</v>
      </c>
      <c r="G480" s="80" t="s">
        <v>2340</v>
      </c>
      <c r="H480" s="80" t="s">
        <v>2341</v>
      </c>
      <c r="I480" s="177"/>
      <c r="J480" s="81">
        <v>16.764690137160606</v>
      </c>
      <c r="K480" s="81">
        <v>0.3461738245622426</v>
      </c>
      <c r="L480" s="81">
        <v>7.9519621869393449</v>
      </c>
      <c r="M480" s="81">
        <v>6.2205889242852948</v>
      </c>
      <c r="N480" s="81">
        <v>6.2459751015053673</v>
      </c>
      <c r="O480" s="81">
        <v>7.3011177500601132</v>
      </c>
      <c r="P480" s="81">
        <v>8.6156983156722848</v>
      </c>
      <c r="Q480" s="81">
        <v>0.45158492464035327</v>
      </c>
      <c r="R480" s="81">
        <v>0</v>
      </c>
      <c r="S480" s="81">
        <v>0</v>
      </c>
      <c r="T480" s="82"/>
      <c r="U480" s="81">
        <v>1089714</v>
      </c>
      <c r="V480" s="81">
        <v>207</v>
      </c>
      <c r="W480" s="81">
        <v>205</v>
      </c>
      <c r="X480" s="81">
        <v>1624</v>
      </c>
      <c r="Y480" s="81">
        <v>3250</v>
      </c>
      <c r="Z480" s="81">
        <v>4571</v>
      </c>
      <c r="AA480" s="81">
        <v>1789</v>
      </c>
      <c r="AB480" s="81">
        <v>7318</v>
      </c>
      <c r="AC480" s="81">
        <v>0</v>
      </c>
      <c r="AD480" s="81">
        <v>0</v>
      </c>
      <c r="AE480" s="82"/>
      <c r="AF480" s="81">
        <v>14465323.74902036</v>
      </c>
      <c r="AG480" s="81">
        <v>283697.17255480401</v>
      </c>
      <c r="AH480" s="81">
        <v>1300039.6312209079</v>
      </c>
      <c r="AI480" s="81">
        <v>9344093.3890750073</v>
      </c>
      <c r="AJ480" s="81">
        <v>12719032.722998874</v>
      </c>
      <c r="AK480" s="81">
        <v>0</v>
      </c>
      <c r="AL480" s="81">
        <v>0</v>
      </c>
      <c r="AM480" s="81">
        <v>996656.51012549491</v>
      </c>
      <c r="AN480" s="81">
        <v>0</v>
      </c>
      <c r="AO480" s="81">
        <v>0</v>
      </c>
      <c r="AP480" s="82"/>
      <c r="AQ480" s="81">
        <v>371</v>
      </c>
      <c r="AR480" s="81">
        <v>90</v>
      </c>
      <c r="AS480" s="81">
        <v>0</v>
      </c>
      <c r="AT480" s="81">
        <v>2</v>
      </c>
      <c r="AU480" s="81">
        <v>0</v>
      </c>
      <c r="AV480" s="81">
        <v>0</v>
      </c>
      <c r="AW480" s="81" t="s">
        <v>564</v>
      </c>
      <c r="AX480" s="82"/>
      <c r="AY480" s="81">
        <v>1759.4349999999999</v>
      </c>
      <c r="AZ480" s="81">
        <v>5532.2</v>
      </c>
      <c r="BA480" s="81">
        <v>0</v>
      </c>
      <c r="BB480" s="81">
        <v>641.4</v>
      </c>
      <c r="BC480" s="81">
        <v>0</v>
      </c>
      <c r="BD480" s="81">
        <v>0</v>
      </c>
      <c r="BE480" s="81" t="s">
        <v>564</v>
      </c>
      <c r="BF480" s="82"/>
      <c r="BG480" s="81">
        <v>0</v>
      </c>
      <c r="BH480" s="81">
        <v>0</v>
      </c>
      <c r="BI480" s="81">
        <v>7.024</v>
      </c>
      <c r="BJ480" s="81">
        <v>0</v>
      </c>
      <c r="BK480" s="81">
        <v>0</v>
      </c>
      <c r="BL480" s="81">
        <v>0</v>
      </c>
      <c r="BM480" s="82"/>
      <c r="BN480" s="81">
        <v>0</v>
      </c>
      <c r="BO480" s="81">
        <v>0</v>
      </c>
      <c r="BP480" s="81">
        <v>1</v>
      </c>
      <c r="BQ480" s="81">
        <v>0</v>
      </c>
      <c r="BR480" s="81">
        <v>0</v>
      </c>
      <c r="BS480" s="81">
        <v>0</v>
      </c>
      <c r="BT480"/>
      <c r="BU480" s="80">
        <v>7.024</v>
      </c>
      <c r="BV480" s="80">
        <v>0</v>
      </c>
      <c r="BW480" s="80">
        <v>0</v>
      </c>
      <c r="BX480" s="80">
        <v>0</v>
      </c>
      <c r="BY480" s="80">
        <v>0</v>
      </c>
      <c r="BZ480" s="80">
        <v>0</v>
      </c>
      <c r="CA480" s="80">
        <v>0</v>
      </c>
      <c r="CB480" s="80">
        <v>0</v>
      </c>
      <c r="CC480" s="80">
        <v>0</v>
      </c>
    </row>
    <row r="481" spans="1:81">
      <c r="A481" s="80" t="s">
        <v>2357</v>
      </c>
      <c r="B481" s="80">
        <v>68</v>
      </c>
      <c r="C481" s="80">
        <v>17</v>
      </c>
      <c r="D481" s="80">
        <v>4</v>
      </c>
      <c r="E481" s="80">
        <v>2020</v>
      </c>
      <c r="F481" s="80" t="s">
        <v>218</v>
      </c>
      <c r="G481" s="80" t="s">
        <v>2340</v>
      </c>
      <c r="H481" s="80" t="s">
        <v>2341</v>
      </c>
      <c r="I481" s="177"/>
      <c r="J481" s="81">
        <v>20.519041657886259</v>
      </c>
      <c r="K481" s="81">
        <v>0.32382487173226282</v>
      </c>
      <c r="L481" s="81">
        <v>5.9140627902646514</v>
      </c>
      <c r="M481" s="81">
        <v>5.1992757088446568</v>
      </c>
      <c r="N481" s="81">
        <v>6.9463744064446047</v>
      </c>
      <c r="O481" s="81">
        <v>6.4541890573821572</v>
      </c>
      <c r="P481" s="81">
        <v>7.9742222630363573</v>
      </c>
      <c r="Q481" s="81">
        <v>0.42441690523372155</v>
      </c>
      <c r="R481" s="81">
        <v>0</v>
      </c>
      <c r="S481" s="81">
        <v>0</v>
      </c>
      <c r="T481" s="82"/>
      <c r="U481" s="81">
        <v>1447841</v>
      </c>
      <c r="V481" s="81">
        <v>169</v>
      </c>
      <c r="W481" s="81">
        <v>143</v>
      </c>
      <c r="X481" s="81">
        <v>1425</v>
      </c>
      <c r="Y481" s="81">
        <v>3247</v>
      </c>
      <c r="Z481" s="81">
        <v>4612</v>
      </c>
      <c r="AA481" s="81">
        <v>1799</v>
      </c>
      <c r="AB481" s="81">
        <v>7198</v>
      </c>
      <c r="AC481" s="81">
        <v>0</v>
      </c>
      <c r="AD481" s="81">
        <v>0</v>
      </c>
      <c r="AE481" s="82"/>
      <c r="AF481" s="81">
        <v>17710630.166904751</v>
      </c>
      <c r="AG481" s="81">
        <v>241468.2290755572</v>
      </c>
      <c r="AH481" s="81">
        <v>991992.54198491084</v>
      </c>
      <c r="AI481" s="81">
        <v>7652440.9712932305</v>
      </c>
      <c r="AJ481" s="81">
        <v>14283420.797484189</v>
      </c>
      <c r="AK481" s="81"/>
      <c r="AL481" s="81"/>
      <c r="AM481" s="81">
        <v>939418.97144796816</v>
      </c>
      <c r="AN481" s="81"/>
      <c r="AO481" s="81"/>
      <c r="AP481" s="82"/>
      <c r="AQ481" s="81">
        <v>386</v>
      </c>
      <c r="AR481" s="81">
        <v>103</v>
      </c>
      <c r="AS481" s="81">
        <v>0</v>
      </c>
      <c r="AT481" s="81">
        <v>2</v>
      </c>
      <c r="AU481" s="81">
        <v>0</v>
      </c>
      <c r="AV481" s="81">
        <v>0</v>
      </c>
      <c r="AW481" s="81">
        <v>0</v>
      </c>
      <c r="AX481" s="82"/>
      <c r="AY481" s="81">
        <v>1848.155</v>
      </c>
      <c r="AZ481" s="81">
        <v>6142.6999999999989</v>
      </c>
      <c r="BA481" s="81">
        <v>0</v>
      </c>
      <c r="BB481" s="81">
        <v>641.4</v>
      </c>
      <c r="BC481" s="81">
        <v>0</v>
      </c>
      <c r="BD481" s="81">
        <v>0</v>
      </c>
      <c r="BE481" s="81">
        <v>0</v>
      </c>
      <c r="BF481" s="82"/>
      <c r="BG481" s="81">
        <v>0</v>
      </c>
      <c r="BH481" s="81">
        <v>0</v>
      </c>
      <c r="BI481" s="81">
        <v>5.681</v>
      </c>
      <c r="BJ481" s="81">
        <v>0</v>
      </c>
      <c r="BK481" s="81">
        <v>0</v>
      </c>
      <c r="BL481" s="81">
        <v>0</v>
      </c>
      <c r="BM481" s="82"/>
      <c r="BN481" s="81">
        <v>0</v>
      </c>
      <c r="BO481" s="81">
        <v>0</v>
      </c>
      <c r="BP481" s="81">
        <v>1</v>
      </c>
      <c r="BQ481" s="81">
        <v>0</v>
      </c>
      <c r="BR481" s="81">
        <v>0</v>
      </c>
      <c r="BS481" s="81">
        <v>0</v>
      </c>
      <c r="BT481"/>
      <c r="BU481" s="80">
        <v>5.681</v>
      </c>
      <c r="BV481" s="80">
        <v>0</v>
      </c>
      <c r="BW481" s="80">
        <v>0</v>
      </c>
      <c r="BX481" s="80">
        <v>0</v>
      </c>
      <c r="BY481" s="80">
        <v>0</v>
      </c>
      <c r="BZ481" s="80">
        <v>0</v>
      </c>
      <c r="CA481" s="80">
        <v>0</v>
      </c>
      <c r="CB481" s="80">
        <v>0</v>
      </c>
      <c r="CC481" s="80">
        <v>0</v>
      </c>
    </row>
    <row r="482" spans="1:81">
      <c r="A482" s="80" t="s">
        <v>2358</v>
      </c>
      <c r="B482" s="80">
        <v>68</v>
      </c>
      <c r="C482" s="80">
        <v>18</v>
      </c>
      <c r="D482" s="80">
        <v>4</v>
      </c>
      <c r="E482" s="80">
        <v>2021</v>
      </c>
      <c r="F482" s="80" t="s">
        <v>75</v>
      </c>
      <c r="G482" s="174" t="s">
        <v>2340</v>
      </c>
      <c r="H482" s="80" t="s">
        <v>2341</v>
      </c>
      <c r="I482" s="177"/>
      <c r="J482" s="81">
        <v>20.011708529659234</v>
      </c>
      <c r="K482" s="81">
        <v>0.32504123197514795</v>
      </c>
      <c r="L482" s="81">
        <v>5.4422656979528838</v>
      </c>
      <c r="M482" s="81">
        <v>4.7042152588093193</v>
      </c>
      <c r="N482" s="81">
        <v>5.5282462779563426</v>
      </c>
      <c r="O482" s="81">
        <v>6.2613226649756282</v>
      </c>
      <c r="P482" s="81">
        <v>8.249704819881817</v>
      </c>
      <c r="Q482" s="81">
        <v>0.42437856544028524</v>
      </c>
      <c r="R482" s="81">
        <v>0</v>
      </c>
      <c r="S482" s="81">
        <v>0</v>
      </c>
      <c r="T482" s="82"/>
      <c r="U482" s="81">
        <v>1601702</v>
      </c>
      <c r="V482" s="81">
        <v>169</v>
      </c>
      <c r="W482" s="81">
        <v>143</v>
      </c>
      <c r="X482" s="81">
        <v>1425</v>
      </c>
      <c r="Y482" s="81">
        <v>3250</v>
      </c>
      <c r="Z482" s="81">
        <v>4607</v>
      </c>
      <c r="AA482" s="81">
        <v>1815</v>
      </c>
      <c r="AB482" s="81">
        <v>7112</v>
      </c>
      <c r="AC482" s="81">
        <v>0</v>
      </c>
      <c r="AD482" s="81">
        <v>0</v>
      </c>
      <c r="AE482" s="82"/>
      <c r="AF482" s="81">
        <v>17895217.253820926</v>
      </c>
      <c r="AG482" s="81">
        <v>257341.12701313887</v>
      </c>
      <c r="AH482" s="81">
        <v>906866.49535458221</v>
      </c>
      <c r="AI482" s="81">
        <v>8386634.1192671871</v>
      </c>
      <c r="AJ482" s="81">
        <v>13227352.812027777</v>
      </c>
      <c r="AK482" s="81">
        <v>0</v>
      </c>
      <c r="AL482" s="81">
        <v>0</v>
      </c>
      <c r="AM482" s="81">
        <v>933548.77008909441</v>
      </c>
      <c r="AN482" s="81">
        <v>0</v>
      </c>
      <c r="AO482" s="81">
        <v>0</v>
      </c>
      <c r="AP482" s="82"/>
      <c r="AQ482" s="81">
        <v>399</v>
      </c>
      <c r="AR482" s="81">
        <v>115</v>
      </c>
      <c r="AS482" s="81">
        <v>0</v>
      </c>
      <c r="AT482" s="81">
        <v>2</v>
      </c>
      <c r="AU482" s="81">
        <v>0</v>
      </c>
      <c r="AV482" s="81">
        <v>0</v>
      </c>
      <c r="AW482" s="81"/>
      <c r="AX482" s="82"/>
      <c r="AY482" s="81">
        <v>1930.655</v>
      </c>
      <c r="AZ482" s="81">
        <v>6735.8999999999978</v>
      </c>
      <c r="BA482" s="81">
        <v>0</v>
      </c>
      <c r="BB482" s="81">
        <v>641.4</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2359</v>
      </c>
      <c r="B483" s="80">
        <v>68</v>
      </c>
      <c r="C483" s="80">
        <v>19</v>
      </c>
      <c r="D483" s="80">
        <v>4</v>
      </c>
      <c r="E483" s="80">
        <v>2022</v>
      </c>
      <c r="F483" s="80" t="s">
        <v>568</v>
      </c>
      <c r="G483" s="174" t="s">
        <v>2340</v>
      </c>
      <c r="H483" s="80" t="s">
        <v>2341</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421</v>
      </c>
      <c r="AR483" s="81">
        <v>115</v>
      </c>
      <c r="AS483" s="81">
        <v>0</v>
      </c>
      <c r="AT483" s="81">
        <v>2</v>
      </c>
      <c r="AU483" s="81">
        <v>0</v>
      </c>
      <c r="AV483" s="81">
        <v>0</v>
      </c>
      <c r="AW483" s="81"/>
      <c r="AX483" s="82"/>
      <c r="AY483" s="81">
        <v>2066.7550000000006</v>
      </c>
      <c r="AZ483" s="81">
        <v>6735.8999999999978</v>
      </c>
      <c r="BA483" s="81">
        <v>0</v>
      </c>
      <c r="BB483" s="81">
        <v>641.4</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2360</v>
      </c>
      <c r="B484" s="80">
        <v>443</v>
      </c>
      <c r="C484" s="80">
        <v>1</v>
      </c>
      <c r="D484" s="80">
        <v>27</v>
      </c>
      <c r="E484" s="80">
        <v>1990</v>
      </c>
      <c r="F484" s="80" t="s">
        <v>562</v>
      </c>
      <c r="G484" s="80" t="s">
        <v>2361</v>
      </c>
      <c r="H484" s="80" t="s">
        <v>2362</v>
      </c>
      <c r="I484" s="177"/>
      <c r="J484" s="81">
        <v>146.5979743005208</v>
      </c>
      <c r="K484" s="81">
        <v>1.8755175911004212</v>
      </c>
      <c r="L484" s="81">
        <v>11.210236394028229</v>
      </c>
      <c r="M484" s="81">
        <v>8.8339201564247549</v>
      </c>
      <c r="N484" s="81">
        <v>15.106234181220113</v>
      </c>
      <c r="O484" s="81">
        <v>5.0594233805219799</v>
      </c>
      <c r="P484" s="81">
        <v>11.898138422572103</v>
      </c>
      <c r="Q484" s="81">
        <v>0.75077279713962619</v>
      </c>
      <c r="R484" s="81">
        <v>51.668735575038944</v>
      </c>
      <c r="S484" s="81">
        <v>0.7148933405898632</v>
      </c>
      <c r="T484" s="82"/>
      <c r="U484" s="81">
        <v>3486534</v>
      </c>
      <c r="V484" s="81">
        <v>577</v>
      </c>
      <c r="W484" s="81">
        <v>122</v>
      </c>
      <c r="X484" s="81">
        <v>2761</v>
      </c>
      <c r="Y484" s="81">
        <v>4658</v>
      </c>
      <c r="Z484" s="81">
        <v>2081</v>
      </c>
      <c r="AA484" s="81">
        <v>2889</v>
      </c>
      <c r="AB484" s="81">
        <v>12190</v>
      </c>
      <c r="AC484" s="81">
        <v>8949118</v>
      </c>
      <c r="AD484" s="81">
        <v>0.7148933405898632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2363</v>
      </c>
      <c r="B485" s="80">
        <v>444</v>
      </c>
      <c r="C485" s="80">
        <v>2</v>
      </c>
      <c r="D485" s="80">
        <v>27</v>
      </c>
      <c r="E485" s="80">
        <v>2005</v>
      </c>
      <c r="F485" s="80" t="s">
        <v>565</v>
      </c>
      <c r="G485" s="80" t="s">
        <v>2361</v>
      </c>
      <c r="H485" s="80" t="s">
        <v>2362</v>
      </c>
      <c r="I485" s="177"/>
      <c r="J485" s="81">
        <v>143.65478892945362</v>
      </c>
      <c r="K485" s="81">
        <v>1.5507602821636985</v>
      </c>
      <c r="L485" s="81">
        <v>9.8397832173130695</v>
      </c>
      <c r="M485" s="81">
        <v>15.043984288370778</v>
      </c>
      <c r="N485" s="81">
        <v>18.602782662805762</v>
      </c>
      <c r="O485" s="81">
        <v>7.6392002439939661</v>
      </c>
      <c r="P485" s="81">
        <v>11.7117573102117</v>
      </c>
      <c r="Q485" s="81">
        <v>0.55073557744905011</v>
      </c>
      <c r="R485" s="81">
        <v>53.135438033904109</v>
      </c>
      <c r="S485" s="81">
        <v>0.65524683533880457</v>
      </c>
      <c r="T485" s="82"/>
      <c r="U485" s="81">
        <v>3337845</v>
      </c>
      <c r="V485" s="81">
        <v>520</v>
      </c>
      <c r="W485" s="81">
        <v>91</v>
      </c>
      <c r="X485" s="81">
        <v>2101</v>
      </c>
      <c r="Y485" s="81">
        <v>4479</v>
      </c>
      <c r="Z485" s="81">
        <v>3636</v>
      </c>
      <c r="AA485" s="81">
        <v>2329</v>
      </c>
      <c r="AB485" s="81">
        <v>9348</v>
      </c>
      <c r="AC485" s="81">
        <v>9395902</v>
      </c>
      <c r="AD485" s="81">
        <v>0.65524683533880457</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2364</v>
      </c>
      <c r="B486" s="80">
        <v>445</v>
      </c>
      <c r="C486" s="80">
        <v>3</v>
      </c>
      <c r="D486" s="80">
        <v>27</v>
      </c>
      <c r="E486" s="80">
        <v>2006</v>
      </c>
      <c r="F486" s="80" t="s">
        <v>566</v>
      </c>
      <c r="G486" s="80" t="s">
        <v>2361</v>
      </c>
      <c r="H486" s="80" t="s">
        <v>2362</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2365</v>
      </c>
      <c r="B487" s="80">
        <v>446</v>
      </c>
      <c r="C487" s="80">
        <v>4</v>
      </c>
      <c r="D487" s="80">
        <v>27</v>
      </c>
      <c r="E487" s="80">
        <v>2007</v>
      </c>
      <c r="F487" s="80" t="s">
        <v>567</v>
      </c>
      <c r="G487" s="80" t="s">
        <v>2361</v>
      </c>
      <c r="H487" s="80" t="s">
        <v>2362</v>
      </c>
      <c r="I487" s="177"/>
      <c r="J487" s="81">
        <v>183.48286895529483</v>
      </c>
      <c r="K487" s="81">
        <v>1.4336845661051363</v>
      </c>
      <c r="L487" s="81">
        <v>3.2246399516255093</v>
      </c>
      <c r="M487" s="81">
        <v>17.099854197971549</v>
      </c>
      <c r="N487" s="81">
        <v>17.461343539586586</v>
      </c>
      <c r="O487" s="81">
        <v>7.5607638044328631</v>
      </c>
      <c r="P487" s="81">
        <v>11.285368116957004</v>
      </c>
      <c r="Q487" s="81">
        <v>0.55884528772759745</v>
      </c>
      <c r="R487" s="81">
        <v>44.482508949752251</v>
      </c>
      <c r="S487" s="81">
        <v>0.83510850787532509</v>
      </c>
      <c r="T487" s="82"/>
      <c r="U487" s="81">
        <v>5180804</v>
      </c>
      <c r="V487" s="81">
        <v>484</v>
      </c>
      <c r="W487" s="81">
        <v>56</v>
      </c>
      <c r="X487" s="81">
        <v>2739</v>
      </c>
      <c r="Y487" s="81">
        <v>4426</v>
      </c>
      <c r="Z487" s="81">
        <v>3741</v>
      </c>
      <c r="AA487" s="81">
        <v>2210</v>
      </c>
      <c r="AB487" s="81">
        <v>8984</v>
      </c>
      <c r="AC487" s="81">
        <v>8091501</v>
      </c>
      <c r="AD487" s="81">
        <v>0.83510850787532509</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2366</v>
      </c>
      <c r="B488" s="80">
        <v>447</v>
      </c>
      <c r="C488" s="80">
        <v>5</v>
      </c>
      <c r="D488" s="80">
        <v>27</v>
      </c>
      <c r="E488" s="80">
        <v>2008</v>
      </c>
      <c r="F488" s="80" t="s">
        <v>84</v>
      </c>
      <c r="G488" s="80" t="s">
        <v>2361</v>
      </c>
      <c r="H488" s="80" t="s">
        <v>2362</v>
      </c>
      <c r="I488" s="177"/>
      <c r="J488" s="81">
        <v>177.65256543681937</v>
      </c>
      <c r="K488" s="81">
        <v>1.0798568379706797</v>
      </c>
      <c r="L488" s="81">
        <v>2.8546568399704197</v>
      </c>
      <c r="M488" s="81">
        <v>17.25728038867274</v>
      </c>
      <c r="N488" s="81">
        <v>18.72021018805345</v>
      </c>
      <c r="O488" s="81">
        <v>7.2633894261024983</v>
      </c>
      <c r="P488" s="81">
        <v>10.884854953008844</v>
      </c>
      <c r="Q488" s="81">
        <v>0.53750973336549934</v>
      </c>
      <c r="R488" s="81">
        <v>41.070032212121802</v>
      </c>
      <c r="S488" s="81">
        <v>1.0599324487606578</v>
      </c>
      <c r="T488" s="82"/>
      <c r="U488" s="81">
        <v>5700066</v>
      </c>
      <c r="V488" s="81">
        <v>484</v>
      </c>
      <c r="W488" s="81">
        <v>56</v>
      </c>
      <c r="X488" s="81">
        <v>2739</v>
      </c>
      <c r="Y488" s="81">
        <v>4383</v>
      </c>
      <c r="Z488" s="81">
        <v>3720</v>
      </c>
      <c r="AA488" s="81">
        <v>2134</v>
      </c>
      <c r="AB488" s="81">
        <v>8783</v>
      </c>
      <c r="AC488" s="81">
        <v>7757564</v>
      </c>
      <c r="AD488" s="81">
        <v>1.0599324487606578</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2367</v>
      </c>
      <c r="B489" s="80">
        <v>448</v>
      </c>
      <c r="C489" s="80">
        <v>6</v>
      </c>
      <c r="D489" s="80">
        <v>27</v>
      </c>
      <c r="E489" s="80">
        <v>2009</v>
      </c>
      <c r="F489" s="80" t="s">
        <v>85</v>
      </c>
      <c r="G489" s="80" t="s">
        <v>2361</v>
      </c>
      <c r="H489" s="80" t="s">
        <v>2362</v>
      </c>
      <c r="I489" s="177"/>
      <c r="J489" s="81">
        <v>168.69285522991976</v>
      </c>
      <c r="K489" s="81">
        <v>1.2773347717693677</v>
      </c>
      <c r="L489" s="81">
        <v>3.1404861148026795</v>
      </c>
      <c r="M489" s="81">
        <v>14.603840039771102</v>
      </c>
      <c r="N489" s="81">
        <v>16.898567526401035</v>
      </c>
      <c r="O489" s="81">
        <v>7.5149682566856519</v>
      </c>
      <c r="P489" s="81">
        <v>10.319484936393126</v>
      </c>
      <c r="Q489" s="81">
        <v>0.50200595225083633</v>
      </c>
      <c r="R489" s="81">
        <v>1.1943757463735525</v>
      </c>
      <c r="S489" s="81">
        <v>0.86096284376526389</v>
      </c>
      <c r="T489" s="82"/>
      <c r="U489" s="81">
        <v>4477919</v>
      </c>
      <c r="V489" s="81">
        <v>466</v>
      </c>
      <c r="W489" s="81">
        <v>84</v>
      </c>
      <c r="X489" s="81">
        <v>2665</v>
      </c>
      <c r="Y489" s="81">
        <v>4330</v>
      </c>
      <c r="Z489" s="81">
        <v>3799</v>
      </c>
      <c r="AA489" s="81">
        <v>2077</v>
      </c>
      <c r="AB489" s="81">
        <v>8611</v>
      </c>
      <c r="AC489" s="81">
        <v>220092</v>
      </c>
      <c r="AD489" s="81">
        <v>0.86096284376526389</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121.37</v>
      </c>
      <c r="BJ489" s="81">
        <v>81.7</v>
      </c>
      <c r="BK489" s="81">
        <v>0</v>
      </c>
      <c r="BL489" s="81">
        <v>0</v>
      </c>
      <c r="BM489" s="82"/>
      <c r="BN489" s="81">
        <v>0</v>
      </c>
      <c r="BO489" s="81">
        <v>0</v>
      </c>
      <c r="BP489" s="81">
        <v>2</v>
      </c>
      <c r="BQ489" s="81">
        <v>1</v>
      </c>
      <c r="BR489" s="81">
        <v>0</v>
      </c>
      <c r="BS489" s="81">
        <v>0</v>
      </c>
      <c r="BT489"/>
      <c r="BU489" s="80"/>
      <c r="BV489" s="80"/>
      <c r="BW489" s="80"/>
      <c r="BX489" s="80"/>
      <c r="BY489" s="80"/>
      <c r="BZ489" s="80"/>
      <c r="CA489" s="80"/>
      <c r="CB489" s="80"/>
      <c r="CC489" s="80"/>
    </row>
    <row r="490" spans="1:81">
      <c r="A490" s="80" t="s">
        <v>2368</v>
      </c>
      <c r="B490" s="80">
        <v>449</v>
      </c>
      <c r="C490" s="80">
        <v>7</v>
      </c>
      <c r="D490" s="80">
        <v>27</v>
      </c>
      <c r="E490" s="80">
        <v>2010</v>
      </c>
      <c r="F490" s="80" t="s">
        <v>86</v>
      </c>
      <c r="G490" s="80" t="s">
        <v>2361</v>
      </c>
      <c r="H490" s="80" t="s">
        <v>2362</v>
      </c>
      <c r="I490" s="177"/>
      <c r="J490" s="81">
        <v>195.96089715399344</v>
      </c>
      <c r="K490" s="81">
        <v>1.1116697829236923</v>
      </c>
      <c r="L490" s="81">
        <v>3.100361276155589</v>
      </c>
      <c r="M490" s="81">
        <v>16.670054557228259</v>
      </c>
      <c r="N490" s="81">
        <v>21.309117099300622</v>
      </c>
      <c r="O490" s="81">
        <v>7.5077751437087255</v>
      </c>
      <c r="P490" s="81">
        <v>10.283154282766809</v>
      </c>
      <c r="Q490" s="81">
        <v>0.51556895232118227</v>
      </c>
      <c r="R490" s="81">
        <v>41.654765718488726</v>
      </c>
      <c r="S490" s="81">
        <v>2.0452811940312499</v>
      </c>
      <c r="T490" s="82"/>
      <c r="U490" s="81">
        <v>5236607</v>
      </c>
      <c r="V490" s="81">
        <v>466</v>
      </c>
      <c r="W490" s="81">
        <v>84</v>
      </c>
      <c r="X490" s="81">
        <v>2665</v>
      </c>
      <c r="Y490" s="81">
        <v>4304</v>
      </c>
      <c r="Z490" s="81">
        <v>3813</v>
      </c>
      <c r="AA490" s="81">
        <v>2018</v>
      </c>
      <c r="AB490" s="81">
        <v>8474</v>
      </c>
      <c r="AC490" s="81">
        <v>7274112</v>
      </c>
      <c r="AD490" s="81">
        <v>2.0452811940312499</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119.366</v>
      </c>
      <c r="BJ490" s="81">
        <v>62</v>
      </c>
      <c r="BK490" s="81">
        <v>0</v>
      </c>
      <c r="BL490" s="81">
        <v>0</v>
      </c>
      <c r="BM490" s="82"/>
      <c r="BN490" s="81">
        <v>0</v>
      </c>
      <c r="BO490" s="81">
        <v>0</v>
      </c>
      <c r="BP490" s="81">
        <v>2</v>
      </c>
      <c r="BQ490" s="81">
        <v>1</v>
      </c>
      <c r="BR490" s="81">
        <v>0</v>
      </c>
      <c r="BS490" s="81">
        <v>0</v>
      </c>
      <c r="BT490"/>
      <c r="BU490" s="80">
        <v>171.666</v>
      </c>
      <c r="BV490" s="80">
        <v>0</v>
      </c>
      <c r="BW490" s="80">
        <v>0</v>
      </c>
      <c r="BX490" s="80">
        <v>0</v>
      </c>
      <c r="BY490" s="80">
        <v>9.6999999999999993</v>
      </c>
      <c r="BZ490" s="80">
        <v>0</v>
      </c>
      <c r="CA490" s="80">
        <v>0</v>
      </c>
      <c r="CB490" s="80">
        <v>0</v>
      </c>
      <c r="CC490" s="80">
        <v>0</v>
      </c>
    </row>
    <row r="491" spans="1:81">
      <c r="A491" s="80" t="s">
        <v>2369</v>
      </c>
      <c r="B491" s="80">
        <v>450</v>
      </c>
      <c r="C491" s="80">
        <v>8</v>
      </c>
      <c r="D491" s="80">
        <v>27</v>
      </c>
      <c r="E491" s="80">
        <v>2011</v>
      </c>
      <c r="F491" s="80" t="s">
        <v>87</v>
      </c>
      <c r="G491" s="80" t="s">
        <v>2361</v>
      </c>
      <c r="H491" s="80" t="s">
        <v>2362</v>
      </c>
      <c r="I491" s="177"/>
      <c r="J491" s="81">
        <v>213.84166778098242</v>
      </c>
      <c r="K491" s="81">
        <v>1.2567317251254586</v>
      </c>
      <c r="L491" s="81">
        <v>3.3776094355608075</v>
      </c>
      <c r="M491" s="81">
        <v>15.61690035783789</v>
      </c>
      <c r="N491" s="81">
        <v>19.219034754381155</v>
      </c>
      <c r="O491" s="81">
        <v>7.3789708812207015</v>
      </c>
      <c r="P491" s="81">
        <v>9.7732035298670183</v>
      </c>
      <c r="Q491" s="81">
        <v>0.58009395816385478</v>
      </c>
      <c r="R491" s="81">
        <v>42.833025269223164</v>
      </c>
      <c r="S491" s="81">
        <v>1.2689503599756717</v>
      </c>
      <c r="T491" s="82"/>
      <c r="U491" s="81">
        <v>5895698</v>
      </c>
      <c r="V491" s="81">
        <v>466</v>
      </c>
      <c r="W491" s="81">
        <v>84</v>
      </c>
      <c r="X491" s="81">
        <v>2665</v>
      </c>
      <c r="Y491" s="81">
        <v>4238</v>
      </c>
      <c r="Z491" s="81">
        <v>3829</v>
      </c>
      <c r="AA491" s="81">
        <v>1975</v>
      </c>
      <c r="AB491" s="81">
        <v>8266</v>
      </c>
      <c r="AC491" s="81">
        <v>7467499</v>
      </c>
      <c r="AD491" s="81">
        <v>1.2689503599756717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128.13900000000001</v>
      </c>
      <c r="BJ491" s="81">
        <v>7.6479999999999997</v>
      </c>
      <c r="BK491" s="81">
        <v>0</v>
      </c>
      <c r="BL491" s="81">
        <v>0</v>
      </c>
      <c r="BM491" s="82"/>
      <c r="BN491" s="81">
        <v>0</v>
      </c>
      <c r="BO491" s="81">
        <v>0</v>
      </c>
      <c r="BP491" s="81">
        <v>2</v>
      </c>
      <c r="BQ491" s="81">
        <v>1</v>
      </c>
      <c r="BR491" s="81">
        <v>0</v>
      </c>
      <c r="BS491" s="81">
        <v>0</v>
      </c>
      <c r="BT491"/>
      <c r="BU491" s="80">
        <v>128.13900000000001</v>
      </c>
      <c r="BV491" s="80">
        <v>0</v>
      </c>
      <c r="BW491" s="80">
        <v>0</v>
      </c>
      <c r="BX491" s="80">
        <v>0</v>
      </c>
      <c r="BY491" s="80">
        <v>7.6479999999999997</v>
      </c>
      <c r="BZ491" s="80">
        <v>0</v>
      </c>
      <c r="CA491" s="80">
        <v>0</v>
      </c>
      <c r="CB491" s="80">
        <v>0</v>
      </c>
      <c r="CC491" s="80">
        <v>0</v>
      </c>
    </row>
    <row r="492" spans="1:81">
      <c r="A492" s="80" t="s">
        <v>2370</v>
      </c>
      <c r="B492" s="80">
        <v>451</v>
      </c>
      <c r="C492" s="80">
        <v>9</v>
      </c>
      <c r="D492" s="80">
        <v>27</v>
      </c>
      <c r="E492" s="80">
        <v>2012</v>
      </c>
      <c r="F492" s="80" t="s">
        <v>88</v>
      </c>
      <c r="G492" s="80" t="s">
        <v>2361</v>
      </c>
      <c r="H492" s="80" t="s">
        <v>2362</v>
      </c>
      <c r="I492" s="177"/>
      <c r="J492" s="81">
        <v>232.61629864156765</v>
      </c>
      <c r="K492" s="81">
        <v>1.164523371585193</v>
      </c>
      <c r="L492" s="81">
        <v>3.4936654710327129</v>
      </c>
      <c r="M492" s="81">
        <v>17.123778720053426</v>
      </c>
      <c r="N492" s="81">
        <v>18.789476004705005</v>
      </c>
      <c r="O492" s="81">
        <v>7.3457598539686089</v>
      </c>
      <c r="P492" s="81">
        <v>9.6795110209230479</v>
      </c>
      <c r="Q492" s="81">
        <v>0.62758957300153295</v>
      </c>
      <c r="R492" s="81">
        <v>40.789484289886062</v>
      </c>
      <c r="S492" s="81">
        <v>1.1243921890691069</v>
      </c>
      <c r="T492" s="82"/>
      <c r="U492" s="81">
        <v>6055968</v>
      </c>
      <c r="V492" s="81">
        <v>466</v>
      </c>
      <c r="W492" s="81">
        <v>84</v>
      </c>
      <c r="X492" s="81">
        <v>2665</v>
      </c>
      <c r="Y492" s="81">
        <v>4309</v>
      </c>
      <c r="Z492" s="81">
        <v>3842</v>
      </c>
      <c r="AA492" s="81">
        <v>1945</v>
      </c>
      <c r="AB492" s="81">
        <v>8231</v>
      </c>
      <c r="AC492" s="81">
        <v>6927042</v>
      </c>
      <c r="AD492" s="81">
        <v>1.1243921890691069</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121.842</v>
      </c>
      <c r="BJ492" s="81">
        <v>0</v>
      </c>
      <c r="BK492" s="81">
        <v>0</v>
      </c>
      <c r="BL492" s="81">
        <v>0</v>
      </c>
      <c r="BM492" s="82"/>
      <c r="BN492" s="81">
        <v>0</v>
      </c>
      <c r="BO492" s="81">
        <v>0</v>
      </c>
      <c r="BP492" s="81">
        <v>2</v>
      </c>
      <c r="BQ492" s="81">
        <v>0</v>
      </c>
      <c r="BR492" s="81">
        <v>0</v>
      </c>
      <c r="BS492" s="81">
        <v>0</v>
      </c>
      <c r="BT492"/>
      <c r="BU492" s="80">
        <v>121.842</v>
      </c>
      <c r="BV492" s="80">
        <v>0</v>
      </c>
      <c r="BW492" s="80">
        <v>0</v>
      </c>
      <c r="BX492" s="80">
        <v>0</v>
      </c>
      <c r="BY492" s="80">
        <v>0</v>
      </c>
      <c r="BZ492" s="80">
        <v>0</v>
      </c>
      <c r="CA492" s="80">
        <v>0</v>
      </c>
      <c r="CB492" s="80">
        <v>0</v>
      </c>
      <c r="CC492" s="80">
        <v>0</v>
      </c>
    </row>
    <row r="493" spans="1:81">
      <c r="A493" s="80" t="s">
        <v>2371</v>
      </c>
      <c r="B493" s="80">
        <v>452</v>
      </c>
      <c r="C493" s="80">
        <v>10</v>
      </c>
      <c r="D493" s="80">
        <v>27</v>
      </c>
      <c r="E493" s="80">
        <v>2013</v>
      </c>
      <c r="F493" s="80" t="s">
        <v>89</v>
      </c>
      <c r="G493" s="80" t="s">
        <v>2361</v>
      </c>
      <c r="H493" s="80" t="s">
        <v>2362</v>
      </c>
      <c r="I493" s="177"/>
      <c r="J493" s="81">
        <v>230.79235266257496</v>
      </c>
      <c r="K493" s="81">
        <v>0.94476082986767373</v>
      </c>
      <c r="L493" s="81">
        <v>3.1517676250528619</v>
      </c>
      <c r="M493" s="81">
        <v>16.732718259731257</v>
      </c>
      <c r="N493" s="81">
        <v>18.34616678243146</v>
      </c>
      <c r="O493" s="81">
        <v>7.1068428523657055</v>
      </c>
      <c r="P493" s="81">
        <v>9.671024104135423</v>
      </c>
      <c r="Q493" s="81">
        <v>0.63486246168223937</v>
      </c>
      <c r="R493" s="81">
        <v>45.279900197363155</v>
      </c>
      <c r="S493" s="81">
        <v>1.5065509308613729</v>
      </c>
      <c r="T493" s="82"/>
      <c r="U493" s="81">
        <v>6011966</v>
      </c>
      <c r="V493" s="81">
        <v>466</v>
      </c>
      <c r="W493" s="81">
        <v>84</v>
      </c>
      <c r="X493" s="81">
        <v>2665</v>
      </c>
      <c r="Y493" s="81">
        <v>4360</v>
      </c>
      <c r="Z493" s="81">
        <v>3883</v>
      </c>
      <c r="AA493" s="81">
        <v>1936</v>
      </c>
      <c r="AB493" s="81">
        <v>8207</v>
      </c>
      <c r="AC493" s="81">
        <v>7506131</v>
      </c>
      <c r="AD493" s="81">
        <v>1.5065509308613729</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126.715</v>
      </c>
      <c r="BJ493" s="81">
        <v>0</v>
      </c>
      <c r="BK493" s="81">
        <v>0</v>
      </c>
      <c r="BL493" s="81">
        <v>0</v>
      </c>
      <c r="BM493" s="82"/>
      <c r="BN493" s="81">
        <v>0</v>
      </c>
      <c r="BO493" s="81">
        <v>0</v>
      </c>
      <c r="BP493" s="81">
        <v>2</v>
      </c>
      <c r="BQ493" s="81">
        <v>0</v>
      </c>
      <c r="BR493" s="81">
        <v>0</v>
      </c>
      <c r="BS493" s="81">
        <v>0</v>
      </c>
      <c r="BT493"/>
      <c r="BU493" s="80">
        <v>126.715</v>
      </c>
      <c r="BV493" s="80">
        <v>0</v>
      </c>
      <c r="BW493" s="80">
        <v>0</v>
      </c>
      <c r="BX493" s="80">
        <v>0</v>
      </c>
      <c r="BY493" s="80">
        <v>0</v>
      </c>
      <c r="BZ493" s="80">
        <v>0</v>
      </c>
      <c r="CA493" s="80">
        <v>0</v>
      </c>
      <c r="CB493" s="80">
        <v>0</v>
      </c>
      <c r="CC493" s="80">
        <v>0</v>
      </c>
    </row>
    <row r="494" spans="1:81">
      <c r="A494" s="80" t="s">
        <v>2372</v>
      </c>
      <c r="B494" s="80">
        <v>453</v>
      </c>
      <c r="C494" s="80">
        <v>11</v>
      </c>
      <c r="D494" s="80">
        <v>27</v>
      </c>
      <c r="E494" s="80">
        <v>2014</v>
      </c>
      <c r="F494" s="80" t="s">
        <v>90</v>
      </c>
      <c r="G494" s="80" t="s">
        <v>2361</v>
      </c>
      <c r="H494" s="80" t="s">
        <v>2362</v>
      </c>
      <c r="I494" s="177"/>
      <c r="J494" s="81">
        <v>217.59588369054697</v>
      </c>
      <c r="K494" s="81">
        <v>0.67896089716964925</v>
      </c>
      <c r="L494" s="81">
        <v>2.136201104635731</v>
      </c>
      <c r="M494" s="81">
        <v>16.592077196280393</v>
      </c>
      <c r="N494" s="81">
        <v>17.506843258668145</v>
      </c>
      <c r="O494" s="81">
        <v>6.7773271706056901</v>
      </c>
      <c r="P494" s="81">
        <v>9.5003847412412021</v>
      </c>
      <c r="Q494" s="81">
        <v>0.60325850041289331</v>
      </c>
      <c r="R494" s="81">
        <v>44.751861982646012</v>
      </c>
      <c r="S494" s="81">
        <v>1.6823147522611475</v>
      </c>
      <c r="T494" s="82"/>
      <c r="U494" s="81">
        <v>6364924</v>
      </c>
      <c r="V494" s="81">
        <v>277</v>
      </c>
      <c r="W494" s="81">
        <v>82</v>
      </c>
      <c r="X494" s="81">
        <v>2750</v>
      </c>
      <c r="Y494" s="81">
        <v>4368</v>
      </c>
      <c r="Z494" s="81">
        <v>3900</v>
      </c>
      <c r="AA494" s="81">
        <v>1892</v>
      </c>
      <c r="AB494" s="81">
        <v>8128</v>
      </c>
      <c r="AC494" s="81">
        <v>7441924</v>
      </c>
      <c r="AD494" s="81">
        <v>1.6823147522611475</v>
      </c>
      <c r="AE494" s="82"/>
      <c r="AF494" s="81">
        <v>60999278.423509471</v>
      </c>
      <c r="AG494" s="81">
        <v>519792.75052003819</v>
      </c>
      <c r="AH494" s="81">
        <v>579749.25214974978</v>
      </c>
      <c r="AI494" s="81">
        <v>16604172.050525755</v>
      </c>
      <c r="AJ494" s="81">
        <v>19765685.646547206</v>
      </c>
      <c r="AK494" s="81">
        <v>0</v>
      </c>
      <c r="AL494" s="81">
        <v>0</v>
      </c>
      <c r="AM494" s="81">
        <v>1115852.9415487438</v>
      </c>
      <c r="AN494" s="81">
        <v>0</v>
      </c>
      <c r="AO494" s="81">
        <v>0</v>
      </c>
      <c r="AP494" s="82"/>
      <c r="AQ494" s="81">
        <v>28</v>
      </c>
      <c r="AR494" s="81">
        <v>8</v>
      </c>
      <c r="AS494" s="81">
        <v>0</v>
      </c>
      <c r="AT494" s="81">
        <v>0</v>
      </c>
      <c r="AU494" s="81">
        <v>0</v>
      </c>
      <c r="AV494" s="81">
        <v>0</v>
      </c>
      <c r="AW494" s="81" t="s">
        <v>564</v>
      </c>
      <c r="AX494" s="82"/>
      <c r="AY494" s="81">
        <v>144.89999999999998</v>
      </c>
      <c r="AZ494" s="81">
        <v>10423.1</v>
      </c>
      <c r="BA494" s="81">
        <v>0</v>
      </c>
      <c r="BB494" s="81">
        <v>0</v>
      </c>
      <c r="BC494" s="81">
        <v>0</v>
      </c>
      <c r="BD494" s="81">
        <v>0</v>
      </c>
      <c r="BE494" s="81" t="s">
        <v>564</v>
      </c>
      <c r="BF494" s="82"/>
      <c r="BG494" s="81">
        <v>0</v>
      </c>
      <c r="BH494" s="81">
        <v>0</v>
      </c>
      <c r="BI494" s="81">
        <v>123.502</v>
      </c>
      <c r="BJ494" s="81">
        <v>0</v>
      </c>
      <c r="BK494" s="81">
        <v>0</v>
      </c>
      <c r="BL494" s="81">
        <v>0</v>
      </c>
      <c r="BM494" s="82"/>
      <c r="BN494" s="81">
        <v>0</v>
      </c>
      <c r="BO494" s="81">
        <v>0</v>
      </c>
      <c r="BP494" s="81">
        <v>2</v>
      </c>
      <c r="BQ494" s="81">
        <v>0</v>
      </c>
      <c r="BR494" s="81">
        <v>0</v>
      </c>
      <c r="BS494" s="81">
        <v>0</v>
      </c>
      <c r="BT494"/>
      <c r="BU494" s="80">
        <v>123.502</v>
      </c>
      <c r="BV494" s="80">
        <v>0</v>
      </c>
      <c r="BW494" s="80">
        <v>0</v>
      </c>
      <c r="BX494" s="80">
        <v>0</v>
      </c>
      <c r="BY494" s="80">
        <v>0</v>
      </c>
      <c r="BZ494" s="80">
        <v>0</v>
      </c>
      <c r="CA494" s="80">
        <v>0</v>
      </c>
      <c r="CB494" s="80">
        <v>0</v>
      </c>
      <c r="CC494" s="80">
        <v>0</v>
      </c>
    </row>
    <row r="495" spans="1:81">
      <c r="A495" s="80" t="s">
        <v>2373</v>
      </c>
      <c r="B495" s="80">
        <v>454</v>
      </c>
      <c r="C495" s="80">
        <v>12</v>
      </c>
      <c r="D495" s="80">
        <v>27</v>
      </c>
      <c r="E495" s="80">
        <v>2015</v>
      </c>
      <c r="F495" s="80" t="s">
        <v>91</v>
      </c>
      <c r="G495" s="80" t="s">
        <v>2361</v>
      </c>
      <c r="H495" s="80" t="s">
        <v>2362</v>
      </c>
      <c r="I495" s="177"/>
      <c r="J495" s="81">
        <v>236.1523781515161</v>
      </c>
      <c r="K495" s="81">
        <v>0.65347937929347122</v>
      </c>
      <c r="L495" s="81">
        <v>2.2833233607806998</v>
      </c>
      <c r="M495" s="81">
        <v>16.048947678734603</v>
      </c>
      <c r="N495" s="81">
        <v>15.913170777621119</v>
      </c>
      <c r="O495" s="81">
        <v>6.7384702649333121</v>
      </c>
      <c r="P495" s="81">
        <v>9.2716708970693222</v>
      </c>
      <c r="Q495" s="81">
        <v>0.58038807468669018</v>
      </c>
      <c r="R495" s="81">
        <v>43.875466320332869</v>
      </c>
      <c r="S495" s="81">
        <v>1.6897275928635673</v>
      </c>
      <c r="T495" s="82"/>
      <c r="U495" s="81">
        <v>7553354</v>
      </c>
      <c r="V495" s="81">
        <v>277</v>
      </c>
      <c r="W495" s="81">
        <v>82</v>
      </c>
      <c r="X495" s="81">
        <v>2750</v>
      </c>
      <c r="Y495" s="81">
        <v>4328</v>
      </c>
      <c r="Z495" s="81">
        <v>3915</v>
      </c>
      <c r="AA495" s="81">
        <v>1845</v>
      </c>
      <c r="AB495" s="81">
        <v>7988</v>
      </c>
      <c r="AC495" s="81">
        <v>7515990</v>
      </c>
      <c r="AD495" s="81">
        <v>1.6897275928635673</v>
      </c>
      <c r="AE495" s="82"/>
      <c r="AF495" s="81">
        <v>66598106.727898508</v>
      </c>
      <c r="AG495" s="81">
        <v>458350.01521262305</v>
      </c>
      <c r="AH495" s="81">
        <v>499929.30035007873</v>
      </c>
      <c r="AI495" s="81">
        <v>17664528.889778838</v>
      </c>
      <c r="AJ495" s="81">
        <v>18890912.895076562</v>
      </c>
      <c r="AK495" s="81">
        <v>0</v>
      </c>
      <c r="AL495" s="81">
        <v>0</v>
      </c>
      <c r="AM495" s="81">
        <v>1094721.8916002752</v>
      </c>
      <c r="AN495" s="81">
        <v>0</v>
      </c>
      <c r="AO495" s="81">
        <v>0</v>
      </c>
      <c r="AP495" s="82"/>
      <c r="AQ495" s="81">
        <v>37</v>
      </c>
      <c r="AR495" s="81">
        <v>11</v>
      </c>
      <c r="AS495" s="81">
        <v>0</v>
      </c>
      <c r="AT495" s="81">
        <v>0</v>
      </c>
      <c r="AU495" s="81">
        <v>0</v>
      </c>
      <c r="AV495" s="81">
        <v>0</v>
      </c>
      <c r="AW495" s="81" t="s">
        <v>564</v>
      </c>
      <c r="AX495" s="82"/>
      <c r="AY495" s="81">
        <v>184.5</v>
      </c>
      <c r="AZ495" s="81">
        <v>10522.8</v>
      </c>
      <c r="BA495" s="81">
        <v>0</v>
      </c>
      <c r="BB495" s="81">
        <v>0</v>
      </c>
      <c r="BC495" s="81">
        <v>0</v>
      </c>
      <c r="BD495" s="81">
        <v>0</v>
      </c>
      <c r="BE495" s="81" t="s">
        <v>564</v>
      </c>
      <c r="BF495" s="82"/>
      <c r="BG495" s="81">
        <v>0</v>
      </c>
      <c r="BH495" s="81">
        <v>0</v>
      </c>
      <c r="BI495" s="81">
        <v>126.428</v>
      </c>
      <c r="BJ495" s="81">
        <v>0</v>
      </c>
      <c r="BK495" s="81">
        <v>0</v>
      </c>
      <c r="BL495" s="81">
        <v>0</v>
      </c>
      <c r="BM495" s="82"/>
      <c r="BN495" s="81">
        <v>0</v>
      </c>
      <c r="BO495" s="81">
        <v>0</v>
      </c>
      <c r="BP495" s="81">
        <v>2</v>
      </c>
      <c r="BQ495" s="81">
        <v>0</v>
      </c>
      <c r="BR495" s="81">
        <v>0</v>
      </c>
      <c r="BS495" s="81">
        <v>0</v>
      </c>
      <c r="BT495"/>
      <c r="BU495" s="80">
        <v>126.428</v>
      </c>
      <c r="BV495" s="80">
        <v>0</v>
      </c>
      <c r="BW495" s="80">
        <v>0</v>
      </c>
      <c r="BX495" s="80">
        <v>0</v>
      </c>
      <c r="BY495" s="80">
        <v>0</v>
      </c>
      <c r="BZ495" s="80">
        <v>0</v>
      </c>
      <c r="CA495" s="80">
        <v>0</v>
      </c>
      <c r="CB495" s="80">
        <v>0</v>
      </c>
      <c r="CC495" s="80">
        <v>0</v>
      </c>
    </row>
    <row r="496" spans="1:81">
      <c r="A496" s="80" t="s">
        <v>2374</v>
      </c>
      <c r="B496" s="80">
        <v>455</v>
      </c>
      <c r="C496" s="80">
        <v>13</v>
      </c>
      <c r="D496" s="80">
        <v>27</v>
      </c>
      <c r="E496" s="80">
        <v>2016</v>
      </c>
      <c r="F496" s="80" t="s">
        <v>92</v>
      </c>
      <c r="G496" s="80" t="s">
        <v>2361</v>
      </c>
      <c r="H496" s="80" t="s">
        <v>2362</v>
      </c>
      <c r="I496" s="177"/>
      <c r="J496" s="81">
        <v>257.86718480628394</v>
      </c>
      <c r="K496" s="81">
        <v>0.63962396962423806</v>
      </c>
      <c r="L496" s="81">
        <v>2.3577432763790385</v>
      </c>
      <c r="M496" s="81">
        <v>14.105239454195022</v>
      </c>
      <c r="N496" s="81">
        <v>15.284939366675511</v>
      </c>
      <c r="O496" s="81">
        <v>6.6872472604974353</v>
      </c>
      <c r="P496" s="81">
        <v>9.1538321237703943</v>
      </c>
      <c r="Q496" s="81">
        <v>0.55368446632638835</v>
      </c>
      <c r="R496" s="81">
        <v>42.900309148386874</v>
      </c>
      <c r="S496" s="81">
        <v>1.7593227000718541</v>
      </c>
      <c r="T496" s="82"/>
      <c r="U496" s="81">
        <v>7779899.0000000009</v>
      </c>
      <c r="V496" s="81">
        <v>277</v>
      </c>
      <c r="W496" s="81">
        <v>82</v>
      </c>
      <c r="X496" s="81">
        <v>2750</v>
      </c>
      <c r="Y496" s="81">
        <v>4310</v>
      </c>
      <c r="Z496" s="81">
        <v>3933</v>
      </c>
      <c r="AA496" s="81">
        <v>1884</v>
      </c>
      <c r="AB496" s="81">
        <v>7839</v>
      </c>
      <c r="AC496" s="81">
        <v>7326950.5142073473</v>
      </c>
      <c r="AD496" s="81">
        <v>1.7593227000718541</v>
      </c>
      <c r="AE496" s="82"/>
      <c r="AF496" s="81">
        <v>71517016.187879696</v>
      </c>
      <c r="AG496" s="81">
        <v>427257.82558605401</v>
      </c>
      <c r="AH496" s="81">
        <v>470854.11945483112</v>
      </c>
      <c r="AI496" s="81">
        <v>16489264.547566241</v>
      </c>
      <c r="AJ496" s="81">
        <v>18504861.650441341</v>
      </c>
      <c r="AK496" s="81">
        <v>0</v>
      </c>
      <c r="AL496" s="81">
        <v>0</v>
      </c>
      <c r="AM496" s="81">
        <v>1075136.6939279661</v>
      </c>
      <c r="AN496" s="81">
        <v>0</v>
      </c>
      <c r="AO496" s="81">
        <v>0</v>
      </c>
      <c r="AP496" s="82"/>
      <c r="AQ496" s="81">
        <v>42</v>
      </c>
      <c r="AR496" s="81">
        <v>16</v>
      </c>
      <c r="AS496" s="81">
        <v>0</v>
      </c>
      <c r="AT496" s="81">
        <v>0</v>
      </c>
      <c r="AU496" s="81">
        <v>0</v>
      </c>
      <c r="AV496" s="81">
        <v>0</v>
      </c>
      <c r="AW496" s="81" t="s">
        <v>564</v>
      </c>
      <c r="AX496" s="82"/>
      <c r="AY496" s="81">
        <v>206.72</v>
      </c>
      <c r="AZ496" s="81">
        <v>10769.9</v>
      </c>
      <c r="BA496" s="81">
        <v>0</v>
      </c>
      <c r="BB496" s="81">
        <v>0</v>
      </c>
      <c r="BC496" s="81">
        <v>0</v>
      </c>
      <c r="BD496" s="81">
        <v>0</v>
      </c>
      <c r="BE496" s="81" t="s">
        <v>564</v>
      </c>
      <c r="BF496" s="82"/>
      <c r="BG496" s="81">
        <v>0</v>
      </c>
      <c r="BH496" s="81">
        <v>0</v>
      </c>
      <c r="BI496" s="81">
        <v>120.24</v>
      </c>
      <c r="BJ496" s="81">
        <v>0.52700000000000002</v>
      </c>
      <c r="BK496" s="81">
        <v>1.8939999999999999</v>
      </c>
      <c r="BL496" s="81">
        <v>0</v>
      </c>
      <c r="BM496" s="82"/>
      <c r="BN496" s="81">
        <v>0</v>
      </c>
      <c r="BO496" s="81">
        <v>0</v>
      </c>
      <c r="BP496" s="81">
        <v>2</v>
      </c>
      <c r="BQ496" s="81">
        <v>1</v>
      </c>
      <c r="BR496" s="81">
        <v>1</v>
      </c>
      <c r="BS496" s="81">
        <v>0</v>
      </c>
      <c r="BT496"/>
      <c r="BU496" s="80">
        <v>122.661</v>
      </c>
      <c r="BV496" s="80">
        <v>0</v>
      </c>
      <c r="BW496" s="80">
        <v>0</v>
      </c>
      <c r="BX496" s="80">
        <v>0</v>
      </c>
      <c r="BY496" s="80">
        <v>0</v>
      </c>
      <c r="BZ496" s="80">
        <v>0</v>
      </c>
      <c r="CA496" s="80">
        <v>0</v>
      </c>
      <c r="CB496" s="80">
        <v>0</v>
      </c>
      <c r="CC496" s="80">
        <v>0</v>
      </c>
    </row>
    <row r="497" spans="1:81">
      <c r="A497" s="80" t="s">
        <v>2375</v>
      </c>
      <c r="B497" s="80">
        <v>456</v>
      </c>
      <c r="C497" s="80">
        <v>14</v>
      </c>
      <c r="D497" s="80">
        <v>27</v>
      </c>
      <c r="E497" s="80">
        <v>2017</v>
      </c>
      <c r="F497" s="80" t="s">
        <v>71</v>
      </c>
      <c r="G497" s="80" t="s">
        <v>2361</v>
      </c>
      <c r="H497" s="80" t="s">
        <v>2362</v>
      </c>
      <c r="I497" s="177"/>
      <c r="J497" s="81">
        <v>237.10025066823559</v>
      </c>
      <c r="K497" s="81">
        <v>0.64735958620980638</v>
      </c>
      <c r="L497" s="81">
        <v>2.2388584083814589</v>
      </c>
      <c r="M497" s="81">
        <v>13.988628040084734</v>
      </c>
      <c r="N497" s="81">
        <v>15.091796497667431</v>
      </c>
      <c r="O497" s="81">
        <v>6.5597293022921495</v>
      </c>
      <c r="P497" s="81">
        <v>9.0041149363353217</v>
      </c>
      <c r="Q497" s="81">
        <v>0.52741768775900255</v>
      </c>
      <c r="R497" s="81">
        <v>41.787233055959511</v>
      </c>
      <c r="S497" s="81">
        <v>1.9264214118378122</v>
      </c>
      <c r="T497" s="82"/>
      <c r="U497" s="81">
        <v>7487030</v>
      </c>
      <c r="V497" s="81">
        <v>277</v>
      </c>
      <c r="W497" s="81">
        <v>82</v>
      </c>
      <c r="X497" s="81">
        <v>2750</v>
      </c>
      <c r="Y497" s="81">
        <v>4285</v>
      </c>
      <c r="Z497" s="81">
        <v>3922</v>
      </c>
      <c r="AA497" s="81">
        <v>1865</v>
      </c>
      <c r="AB497" s="81">
        <v>7722</v>
      </c>
      <c r="AC497" s="81">
        <v>7278457.9999999981</v>
      </c>
      <c r="AD497" s="81">
        <v>1.926421411837812</v>
      </c>
      <c r="AE497" s="82"/>
      <c r="AF497" s="81">
        <v>66867718.437800489</v>
      </c>
      <c r="AG497" s="81">
        <v>439522.74813326192</v>
      </c>
      <c r="AH497" s="81">
        <v>556106.42635073629</v>
      </c>
      <c r="AI497" s="81">
        <v>16857942.518237691</v>
      </c>
      <c r="AJ497" s="81">
        <v>18501408.37433774</v>
      </c>
      <c r="AK497" s="81">
        <v>0</v>
      </c>
      <c r="AL497" s="81">
        <v>0</v>
      </c>
      <c r="AM497" s="81">
        <v>1060747.0641586629</v>
      </c>
      <c r="AN497" s="81">
        <v>0</v>
      </c>
      <c r="AO497" s="81">
        <v>0</v>
      </c>
      <c r="AP497" s="82"/>
      <c r="AQ497" s="81">
        <v>45</v>
      </c>
      <c r="AR497" s="81">
        <v>20</v>
      </c>
      <c r="AS497" s="81">
        <v>0</v>
      </c>
      <c r="AT497" s="81">
        <v>0</v>
      </c>
      <c r="AU497" s="81">
        <v>0</v>
      </c>
      <c r="AV497" s="81">
        <v>0</v>
      </c>
      <c r="AW497" s="81" t="s">
        <v>564</v>
      </c>
      <c r="AX497" s="82"/>
      <c r="AY497" s="81">
        <v>219.52</v>
      </c>
      <c r="AZ497" s="81">
        <v>10909.9</v>
      </c>
      <c r="BA497" s="81">
        <v>0</v>
      </c>
      <c r="BB497" s="81">
        <v>0</v>
      </c>
      <c r="BC497" s="81">
        <v>0</v>
      </c>
      <c r="BD497" s="81">
        <v>0</v>
      </c>
      <c r="BE497" s="81" t="s">
        <v>564</v>
      </c>
      <c r="BF497" s="82"/>
      <c r="BG497" s="81">
        <v>0</v>
      </c>
      <c r="BH497" s="81">
        <v>0</v>
      </c>
      <c r="BI497" s="81">
        <v>121.739</v>
      </c>
      <c r="BJ497" s="81">
        <v>2.5169999999999999</v>
      </c>
      <c r="BK497" s="81">
        <v>131.24600000000001</v>
      </c>
      <c r="BL497" s="81">
        <v>0</v>
      </c>
      <c r="BM497" s="82"/>
      <c r="BN497" s="81">
        <v>0</v>
      </c>
      <c r="BO497" s="81">
        <v>0</v>
      </c>
      <c r="BP497" s="81">
        <v>2</v>
      </c>
      <c r="BQ497" s="81">
        <v>1</v>
      </c>
      <c r="BR497" s="81">
        <v>1</v>
      </c>
      <c r="BS497" s="81">
        <v>0</v>
      </c>
      <c r="BT497"/>
      <c r="BU497" s="80">
        <v>255.50200000000001</v>
      </c>
      <c r="BV497" s="80">
        <v>0</v>
      </c>
      <c r="BW497" s="80">
        <v>0</v>
      </c>
      <c r="BX497" s="80">
        <v>0</v>
      </c>
      <c r="BY497" s="80">
        <v>0</v>
      </c>
      <c r="BZ497" s="80">
        <v>0</v>
      </c>
      <c r="CA497" s="80">
        <v>0</v>
      </c>
      <c r="CB497" s="80">
        <v>0</v>
      </c>
      <c r="CC497" s="80">
        <v>0</v>
      </c>
    </row>
    <row r="498" spans="1:81">
      <c r="A498" s="80" t="s">
        <v>2376</v>
      </c>
      <c r="B498" s="80">
        <v>457</v>
      </c>
      <c r="C498" s="80">
        <v>15</v>
      </c>
      <c r="D498" s="80">
        <v>27</v>
      </c>
      <c r="E498" s="80">
        <v>2018</v>
      </c>
      <c r="F498" s="80" t="s">
        <v>93</v>
      </c>
      <c r="G498" s="80" t="s">
        <v>2361</v>
      </c>
      <c r="H498" s="80" t="s">
        <v>2362</v>
      </c>
      <c r="I498" s="177"/>
      <c r="J498" s="81">
        <v>194.62831359295231</v>
      </c>
      <c r="K498" s="81">
        <v>0.58722388439206485</v>
      </c>
      <c r="L498" s="81">
        <v>1.9933964480346176</v>
      </c>
      <c r="M498" s="81">
        <v>13.620090604502233</v>
      </c>
      <c r="N498" s="81">
        <v>14.577735127481306</v>
      </c>
      <c r="O498" s="81">
        <v>6.4020227117727213</v>
      </c>
      <c r="P498" s="81">
        <v>8.9622846907542772</v>
      </c>
      <c r="Q498" s="81">
        <v>0.47775515776060579</v>
      </c>
      <c r="R498" s="81">
        <v>42.037937378267941</v>
      </c>
      <c r="S498" s="81">
        <v>1.6923942268789041</v>
      </c>
      <c r="T498" s="82"/>
      <c r="U498" s="81">
        <v>6259053</v>
      </c>
      <c r="V498" s="81">
        <v>277</v>
      </c>
      <c r="W498" s="81">
        <v>82</v>
      </c>
      <c r="X498" s="81">
        <v>2750</v>
      </c>
      <c r="Y498" s="81">
        <v>4236</v>
      </c>
      <c r="Z498" s="81">
        <v>3901</v>
      </c>
      <c r="AA498" s="81">
        <v>1875</v>
      </c>
      <c r="AB498" s="81">
        <v>7538</v>
      </c>
      <c r="AC498" s="81">
        <v>7293429</v>
      </c>
      <c r="AD498" s="81">
        <v>1.6923942268789041</v>
      </c>
      <c r="AE498" s="82"/>
      <c r="AF498" s="81">
        <v>59419132.249444641</v>
      </c>
      <c r="AG498" s="81">
        <v>389727.90831174358</v>
      </c>
      <c r="AH498" s="81">
        <v>487180.4553005941</v>
      </c>
      <c r="AI498" s="81">
        <v>16181279.59886303</v>
      </c>
      <c r="AJ498" s="81">
        <v>19150432.471303839</v>
      </c>
      <c r="AK498" s="81">
        <v>0</v>
      </c>
      <c r="AL498" s="81">
        <v>0</v>
      </c>
      <c r="AM498" s="81">
        <v>1037614.072544409</v>
      </c>
      <c r="AN498" s="81">
        <v>0</v>
      </c>
      <c r="AO498" s="81">
        <v>0</v>
      </c>
      <c r="AP498" s="82"/>
      <c r="AQ498" s="81">
        <v>54</v>
      </c>
      <c r="AR498" s="81">
        <v>23</v>
      </c>
      <c r="AS498" s="81">
        <v>0</v>
      </c>
      <c r="AT498" s="81">
        <v>0</v>
      </c>
      <c r="AU498" s="81">
        <v>0</v>
      </c>
      <c r="AV498" s="81">
        <v>0</v>
      </c>
      <c r="AW498" s="81" t="s">
        <v>564</v>
      </c>
      <c r="AX498" s="82"/>
      <c r="AY498" s="81">
        <v>267.82</v>
      </c>
      <c r="AZ498" s="81">
        <v>11025</v>
      </c>
      <c r="BA498" s="81">
        <v>0</v>
      </c>
      <c r="BB498" s="81">
        <v>0</v>
      </c>
      <c r="BC498" s="81">
        <v>0</v>
      </c>
      <c r="BD498" s="81">
        <v>0</v>
      </c>
      <c r="BE498" s="81" t="s">
        <v>564</v>
      </c>
      <c r="BF498" s="82"/>
      <c r="BG498" s="81">
        <v>0</v>
      </c>
      <c r="BH498" s="81">
        <v>0</v>
      </c>
      <c r="BI498" s="81">
        <v>115.13200000000001</v>
      </c>
      <c r="BJ498" s="81">
        <v>2.629</v>
      </c>
      <c r="BK498" s="81">
        <v>72.268000000000001</v>
      </c>
      <c r="BL498" s="81">
        <v>0</v>
      </c>
      <c r="BM498" s="82"/>
      <c r="BN498" s="81">
        <v>0</v>
      </c>
      <c r="BO498" s="81">
        <v>0</v>
      </c>
      <c r="BP498" s="81">
        <v>2</v>
      </c>
      <c r="BQ498" s="81">
        <v>1</v>
      </c>
      <c r="BR498" s="81">
        <v>1</v>
      </c>
      <c r="BS498" s="81">
        <v>0</v>
      </c>
      <c r="BT498"/>
      <c r="BU498" s="80">
        <v>190.029</v>
      </c>
      <c r="BV498" s="80">
        <v>0</v>
      </c>
      <c r="BW498" s="80">
        <v>0</v>
      </c>
      <c r="BX498" s="80">
        <v>0</v>
      </c>
      <c r="BY498" s="80">
        <v>0</v>
      </c>
      <c r="BZ498" s="80">
        <v>0</v>
      </c>
      <c r="CA498" s="80">
        <v>0</v>
      </c>
      <c r="CB498" s="80">
        <v>0</v>
      </c>
      <c r="CC498" s="80">
        <v>0</v>
      </c>
    </row>
    <row r="499" spans="1:81">
      <c r="A499" s="80" t="s">
        <v>2377</v>
      </c>
      <c r="B499" s="80">
        <v>458</v>
      </c>
      <c r="C499" s="80">
        <v>16</v>
      </c>
      <c r="D499" s="80">
        <v>27</v>
      </c>
      <c r="E499" s="80">
        <v>2019</v>
      </c>
      <c r="F499" s="80" t="s">
        <v>73</v>
      </c>
      <c r="G499" s="80" t="s">
        <v>2361</v>
      </c>
      <c r="H499" s="80" t="s">
        <v>2362</v>
      </c>
      <c r="I499" s="177"/>
      <c r="J499" s="81">
        <v>193.80769917877365</v>
      </c>
      <c r="K499" s="81">
        <v>0.52130900924703483</v>
      </c>
      <c r="L499" s="81">
        <v>1.9878813733792642</v>
      </c>
      <c r="M499" s="81">
        <v>13.014197116247514</v>
      </c>
      <c r="N499" s="81">
        <v>12.167942578842437</v>
      </c>
      <c r="O499" s="81">
        <v>6.2069883125647776</v>
      </c>
      <c r="P499" s="81">
        <v>8.6734894726248122</v>
      </c>
      <c r="Q499" s="81">
        <v>0.45985390248973934</v>
      </c>
      <c r="R499" s="81">
        <v>40.798671658844867</v>
      </c>
      <c r="S499" s="81">
        <v>2.1050613670249865</v>
      </c>
      <c r="T499" s="82"/>
      <c r="U499" s="81">
        <v>6338825</v>
      </c>
      <c r="V499" s="81">
        <v>277</v>
      </c>
      <c r="W499" s="81">
        <v>82</v>
      </c>
      <c r="X499" s="81">
        <v>2750</v>
      </c>
      <c r="Y499" s="81">
        <v>4341</v>
      </c>
      <c r="Z499" s="81">
        <v>3886</v>
      </c>
      <c r="AA499" s="81">
        <v>1801</v>
      </c>
      <c r="AB499" s="81">
        <v>7452</v>
      </c>
      <c r="AC499" s="81">
        <v>7194357</v>
      </c>
      <c r="AD499" s="81">
        <v>2.105061367024986</v>
      </c>
      <c r="AE499" s="82"/>
      <c r="AF499" s="81">
        <v>62485261.91998753</v>
      </c>
      <c r="AG499" s="81">
        <v>376164.78197901539</v>
      </c>
      <c r="AH499" s="81">
        <v>567371.07945558324</v>
      </c>
      <c r="AI499" s="81">
        <v>17118040.059726112</v>
      </c>
      <c r="AJ499" s="81">
        <v>17507656.175622605</v>
      </c>
      <c r="AK499" s="81">
        <v>0</v>
      </c>
      <c r="AL499" s="81">
        <v>0</v>
      </c>
      <c r="AM499" s="81">
        <v>1014906.301374035</v>
      </c>
      <c r="AN499" s="81">
        <v>0</v>
      </c>
      <c r="AO499" s="81">
        <v>0</v>
      </c>
      <c r="AP499" s="82"/>
      <c r="AQ499" s="81">
        <v>61</v>
      </c>
      <c r="AR499" s="81">
        <v>28</v>
      </c>
      <c r="AS499" s="81">
        <v>0</v>
      </c>
      <c r="AT499" s="81">
        <v>0</v>
      </c>
      <c r="AU499" s="81">
        <v>0</v>
      </c>
      <c r="AV499" s="81">
        <v>0</v>
      </c>
      <c r="AW499" s="81" t="s">
        <v>564</v>
      </c>
      <c r="AX499" s="82"/>
      <c r="AY499" s="81">
        <v>301.92</v>
      </c>
      <c r="AZ499" s="81">
        <v>11166</v>
      </c>
      <c r="BA499" s="81">
        <v>0</v>
      </c>
      <c r="BB499" s="81">
        <v>0</v>
      </c>
      <c r="BC499" s="81">
        <v>0</v>
      </c>
      <c r="BD499" s="81">
        <v>0</v>
      </c>
      <c r="BE499" s="81" t="s">
        <v>564</v>
      </c>
      <c r="BF499" s="82"/>
      <c r="BG499" s="81">
        <v>0</v>
      </c>
      <c r="BH499" s="81">
        <v>0</v>
      </c>
      <c r="BI499" s="81">
        <v>119.001</v>
      </c>
      <c r="BJ499" s="81">
        <v>0.40200000000000002</v>
      </c>
      <c r="BK499" s="81">
        <v>85.055999999999997</v>
      </c>
      <c r="BL499" s="81">
        <v>0</v>
      </c>
      <c r="BM499" s="82"/>
      <c r="BN499" s="81">
        <v>0</v>
      </c>
      <c r="BO499" s="81">
        <v>0</v>
      </c>
      <c r="BP499" s="81">
        <v>2</v>
      </c>
      <c r="BQ499" s="81">
        <v>1</v>
      </c>
      <c r="BR499" s="81">
        <v>1</v>
      </c>
      <c r="BS499" s="81">
        <v>0</v>
      </c>
      <c r="BT499"/>
      <c r="BU499" s="80">
        <v>204.459</v>
      </c>
      <c r="BV499" s="80">
        <v>0</v>
      </c>
      <c r="BW499" s="80">
        <v>0</v>
      </c>
      <c r="BX499" s="80">
        <v>0</v>
      </c>
      <c r="BY499" s="80">
        <v>0</v>
      </c>
      <c r="BZ499" s="80">
        <v>0</v>
      </c>
      <c r="CA499" s="80">
        <v>0</v>
      </c>
      <c r="CB499" s="80">
        <v>0</v>
      </c>
      <c r="CC499" s="80">
        <v>0</v>
      </c>
    </row>
    <row r="500" spans="1:81">
      <c r="A500" s="80" t="s">
        <v>2378</v>
      </c>
      <c r="B500" s="80">
        <v>459</v>
      </c>
      <c r="C500" s="80">
        <v>17</v>
      </c>
      <c r="D500" s="80">
        <v>27</v>
      </c>
      <c r="E500" s="80">
        <v>2020</v>
      </c>
      <c r="F500" s="80" t="s">
        <v>218</v>
      </c>
      <c r="G500" s="80" t="s">
        <v>2361</v>
      </c>
      <c r="H500" s="80" t="s">
        <v>2362</v>
      </c>
      <c r="I500" s="177"/>
      <c r="J500" s="81">
        <v>222.2098422105154</v>
      </c>
      <c r="K500" s="81">
        <v>0.47718825038641954</v>
      </c>
      <c r="L500" s="81">
        <v>2.4306528299114878</v>
      </c>
      <c r="M500" s="81">
        <v>10.977309587069886</v>
      </c>
      <c r="N500" s="81">
        <v>12.394745788883283</v>
      </c>
      <c r="O500" s="81">
        <v>5.3682283660273109</v>
      </c>
      <c r="P500" s="81">
        <v>8.0717391556360241</v>
      </c>
      <c r="Q500" s="81">
        <v>0.43231797015471607</v>
      </c>
      <c r="R500" s="81">
        <v>40.377164814866106</v>
      </c>
      <c r="S500" s="81">
        <v>7.0646643707811476</v>
      </c>
      <c r="T500" s="82"/>
      <c r="U500" s="81">
        <v>7658653</v>
      </c>
      <c r="V500" s="81">
        <v>249</v>
      </c>
      <c r="W500" s="81">
        <v>99</v>
      </c>
      <c r="X500" s="81">
        <v>2585</v>
      </c>
      <c r="Y500" s="81">
        <v>4246</v>
      </c>
      <c r="Z500" s="81">
        <v>3836</v>
      </c>
      <c r="AA500" s="81">
        <v>1821</v>
      </c>
      <c r="AB500" s="81">
        <v>7332</v>
      </c>
      <c r="AC500" s="81">
        <v>7157173.9999999991</v>
      </c>
      <c r="AD500" s="81">
        <v>7.0646643707811476</v>
      </c>
      <c r="AE500" s="82"/>
      <c r="AF500" s="81">
        <v>80238582.563949868</v>
      </c>
      <c r="AG500" s="81">
        <v>329407.9405385853</v>
      </c>
      <c r="AH500" s="81">
        <v>852517.72974250815</v>
      </c>
      <c r="AI500" s="81">
        <v>15180179.913894614</v>
      </c>
      <c r="AJ500" s="81">
        <v>18914931.329880785</v>
      </c>
      <c r="AK500" s="81"/>
      <c r="AL500" s="81"/>
      <c r="AM500" s="81">
        <v>956907.46021901956</v>
      </c>
      <c r="AN500" s="81"/>
      <c r="AO500" s="81"/>
      <c r="AP500" s="82"/>
      <c r="AQ500" s="81">
        <v>64</v>
      </c>
      <c r="AR500" s="81">
        <v>28</v>
      </c>
      <c r="AS500" s="81">
        <v>0</v>
      </c>
      <c r="AT500" s="81">
        <v>0</v>
      </c>
      <c r="AU500" s="81">
        <v>0</v>
      </c>
      <c r="AV500" s="81">
        <v>0</v>
      </c>
      <c r="AW500" s="81">
        <v>0</v>
      </c>
      <c r="AX500" s="82"/>
      <c r="AY500" s="81">
        <v>318.52</v>
      </c>
      <c r="AZ500" s="81">
        <v>11166</v>
      </c>
      <c r="BA500" s="81">
        <v>0</v>
      </c>
      <c r="BB500" s="81">
        <v>0</v>
      </c>
      <c r="BC500" s="81">
        <v>0</v>
      </c>
      <c r="BD500" s="81">
        <v>0</v>
      </c>
      <c r="BE500" s="81">
        <v>0</v>
      </c>
      <c r="BF500" s="82"/>
      <c r="BG500" s="81">
        <v>0</v>
      </c>
      <c r="BH500" s="81">
        <v>0</v>
      </c>
      <c r="BI500" s="81">
        <v>8.6780000000000008</v>
      </c>
      <c r="BJ500" s="81">
        <v>7.7089999999999996</v>
      </c>
      <c r="BK500" s="81">
        <v>100.48</v>
      </c>
      <c r="BL500" s="81">
        <v>0</v>
      </c>
      <c r="BM500" s="82"/>
      <c r="BN500" s="81">
        <v>0</v>
      </c>
      <c r="BO500" s="81">
        <v>0</v>
      </c>
      <c r="BP500" s="81">
        <v>1</v>
      </c>
      <c r="BQ500" s="81">
        <v>1</v>
      </c>
      <c r="BR500" s="81">
        <v>1</v>
      </c>
      <c r="BS500" s="81">
        <v>0</v>
      </c>
      <c r="BT500"/>
      <c r="BU500" s="80">
        <v>116.867</v>
      </c>
      <c r="BV500" s="80">
        <v>0</v>
      </c>
      <c r="BW500" s="80">
        <v>0</v>
      </c>
      <c r="BX500" s="80">
        <v>0</v>
      </c>
      <c r="BY500" s="80">
        <v>0</v>
      </c>
      <c r="BZ500" s="80">
        <v>0</v>
      </c>
      <c r="CA500" s="80">
        <v>0</v>
      </c>
      <c r="CB500" s="80">
        <v>0</v>
      </c>
      <c r="CC500" s="80">
        <v>0</v>
      </c>
    </row>
    <row r="501" spans="1:81">
      <c r="A501" s="80" t="s">
        <v>2379</v>
      </c>
      <c r="B501" s="80">
        <v>459</v>
      </c>
      <c r="C501" s="80">
        <v>18</v>
      </c>
      <c r="D501" s="80">
        <v>27</v>
      </c>
      <c r="E501" s="80">
        <v>2021</v>
      </c>
      <c r="F501" s="80" t="s">
        <v>75</v>
      </c>
      <c r="G501" s="174" t="s">
        <v>2361</v>
      </c>
      <c r="H501" s="80" t="s">
        <v>2362</v>
      </c>
      <c r="I501" s="177"/>
      <c r="J501" s="81">
        <v>261.89394456821032</v>
      </c>
      <c r="K501" s="81">
        <v>0.5233509656218871</v>
      </c>
      <c r="L501" s="81">
        <v>2.4122174380070902</v>
      </c>
      <c r="M501" s="81">
        <v>11.755712631146423</v>
      </c>
      <c r="N501" s="81">
        <v>11.499470442046885</v>
      </c>
      <c r="O501" s="81">
        <v>5.1672560825346956</v>
      </c>
      <c r="P501" s="81">
        <v>8.2133424845875709</v>
      </c>
      <c r="Q501" s="81">
        <v>0.42682506729392017</v>
      </c>
      <c r="R501" s="81">
        <v>41.65104763688182</v>
      </c>
      <c r="S501" s="81">
        <v>4.7272627237841354</v>
      </c>
      <c r="T501" s="82"/>
      <c r="U501" s="81">
        <v>9588324</v>
      </c>
      <c r="V501" s="81">
        <v>249</v>
      </c>
      <c r="W501" s="81">
        <v>99</v>
      </c>
      <c r="X501" s="81">
        <v>2585</v>
      </c>
      <c r="Y501" s="81">
        <v>4193</v>
      </c>
      <c r="Z501" s="81">
        <v>3802</v>
      </c>
      <c r="AA501" s="81">
        <v>1807</v>
      </c>
      <c r="AB501" s="81">
        <v>7153</v>
      </c>
      <c r="AC501" s="81">
        <v>7156054.9999999991</v>
      </c>
      <c r="AD501" s="81">
        <v>4.7272627237841354</v>
      </c>
      <c r="AE501" s="82"/>
      <c r="AF501" s="81">
        <v>93570153.533780307</v>
      </c>
      <c r="AG501" s="81">
        <v>372721.89601904963</v>
      </c>
      <c r="AH501" s="81">
        <v>867180.11637394817</v>
      </c>
      <c r="AI501" s="81">
        <v>16760209.467097972</v>
      </c>
      <c r="AJ501" s="81">
        <v>17162767.546736676</v>
      </c>
      <c r="AK501" s="81">
        <v>0</v>
      </c>
      <c r="AL501" s="81">
        <v>0</v>
      </c>
      <c r="AM501" s="81">
        <v>938930.58948921424</v>
      </c>
      <c r="AN501" s="81">
        <v>0</v>
      </c>
      <c r="AO501" s="81">
        <v>0</v>
      </c>
      <c r="AP501" s="82"/>
      <c r="AQ501" s="81">
        <v>80</v>
      </c>
      <c r="AR501" s="81">
        <v>29</v>
      </c>
      <c r="AS501" s="81">
        <v>0</v>
      </c>
      <c r="AT501" s="81">
        <v>0</v>
      </c>
      <c r="AU501" s="81">
        <v>0</v>
      </c>
      <c r="AV501" s="81">
        <v>0</v>
      </c>
      <c r="AW501" s="81"/>
      <c r="AX501" s="82"/>
      <c r="AY501" s="81">
        <v>391.32000000000011</v>
      </c>
      <c r="AZ501" s="81">
        <v>11215.5</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2380</v>
      </c>
      <c r="B502" s="80">
        <v>459</v>
      </c>
      <c r="C502" s="80">
        <v>19</v>
      </c>
      <c r="D502" s="80">
        <v>27</v>
      </c>
      <c r="E502" s="80">
        <v>2022</v>
      </c>
      <c r="F502" s="80" t="s">
        <v>568</v>
      </c>
      <c r="G502" s="174" t="s">
        <v>2361</v>
      </c>
      <c r="H502" s="80" t="s">
        <v>2362</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89</v>
      </c>
      <c r="AR502" s="81">
        <v>29</v>
      </c>
      <c r="AS502" s="81">
        <v>0</v>
      </c>
      <c r="AT502" s="81">
        <v>0</v>
      </c>
      <c r="AU502" s="81">
        <v>0</v>
      </c>
      <c r="AV502" s="81">
        <v>0</v>
      </c>
      <c r="AW502" s="81"/>
      <c r="AX502" s="82"/>
      <c r="AY502" s="81">
        <v>437.42</v>
      </c>
      <c r="AZ502" s="81">
        <v>11215.500000000002</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2381</v>
      </c>
      <c r="B503" s="80">
        <v>341</v>
      </c>
      <c r="C503" s="80">
        <v>1</v>
      </c>
      <c r="D503" s="80">
        <v>21</v>
      </c>
      <c r="E503" s="80">
        <v>1990</v>
      </c>
      <c r="F503" s="80" t="s">
        <v>562</v>
      </c>
      <c r="G503" s="80" t="s">
        <v>2382</v>
      </c>
      <c r="H503" s="80" t="s">
        <v>2383</v>
      </c>
      <c r="I503" s="177"/>
      <c r="J503" s="81">
        <v>11.359743287200169</v>
      </c>
      <c r="K503" s="81">
        <v>1.9977438946278478</v>
      </c>
      <c r="L503" s="81">
        <v>2.9654892321253934</v>
      </c>
      <c r="M503" s="81">
        <v>6.0804974894162767</v>
      </c>
      <c r="N503" s="81">
        <v>8.7756186712664377</v>
      </c>
      <c r="O503" s="81">
        <v>6.1194467317509966</v>
      </c>
      <c r="P503" s="81">
        <v>10.19722766849724</v>
      </c>
      <c r="Q503" s="81">
        <v>0.58466662536886549</v>
      </c>
      <c r="R503" s="81">
        <v>0</v>
      </c>
      <c r="S503" s="81">
        <v>0.53360700446317677</v>
      </c>
      <c r="T503" s="82"/>
      <c r="U503" s="81">
        <v>845655</v>
      </c>
      <c r="V503" s="81">
        <v>583</v>
      </c>
      <c r="W503" s="81">
        <v>32</v>
      </c>
      <c r="X503" s="81">
        <v>2287</v>
      </c>
      <c r="Y503" s="81">
        <v>2277</v>
      </c>
      <c r="Z503" s="81">
        <v>2517</v>
      </c>
      <c r="AA503" s="81">
        <v>2476</v>
      </c>
      <c r="AB503" s="81">
        <v>9493</v>
      </c>
      <c r="AC503" s="81">
        <v>0</v>
      </c>
      <c r="AD503" s="81">
        <v>0.53360700446317677</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2384</v>
      </c>
      <c r="B504" s="80">
        <v>342</v>
      </c>
      <c r="C504" s="80">
        <v>2</v>
      </c>
      <c r="D504" s="80">
        <v>21</v>
      </c>
      <c r="E504" s="80">
        <v>2005</v>
      </c>
      <c r="F504" s="80" t="s">
        <v>565</v>
      </c>
      <c r="G504" s="80" t="s">
        <v>2382</v>
      </c>
      <c r="H504" s="80" t="s">
        <v>2383</v>
      </c>
      <c r="I504" s="177"/>
      <c r="J504" s="81">
        <v>15.86453852297954</v>
      </c>
      <c r="K504" s="81">
        <v>1.6622837269055162</v>
      </c>
      <c r="L504" s="81">
        <v>2.1061921883424888</v>
      </c>
      <c r="M504" s="81">
        <v>12.686618003310196</v>
      </c>
      <c r="N504" s="81">
        <v>14.972555476695156</v>
      </c>
      <c r="O504" s="81">
        <v>9.7906141740956762</v>
      </c>
      <c r="P504" s="81">
        <v>11.163632987835971</v>
      </c>
      <c r="Q504" s="81">
        <v>0.52616810464243335</v>
      </c>
      <c r="R504" s="81">
        <v>0</v>
      </c>
      <c r="S504" s="81">
        <v>1.5571912761701898</v>
      </c>
      <c r="T504" s="82"/>
      <c r="U504" s="81">
        <v>1281150</v>
      </c>
      <c r="V504" s="81">
        <v>516</v>
      </c>
      <c r="W504" s="81">
        <v>21</v>
      </c>
      <c r="X504" s="81">
        <v>2008</v>
      </c>
      <c r="Y504" s="81">
        <v>2600</v>
      </c>
      <c r="Z504" s="81">
        <v>4660</v>
      </c>
      <c r="AA504" s="81">
        <v>2220</v>
      </c>
      <c r="AB504" s="81">
        <v>8931</v>
      </c>
      <c r="AC504" s="81">
        <v>0</v>
      </c>
      <c r="AD504" s="81">
        <v>1.5571912761701898</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2385</v>
      </c>
      <c r="B505" s="80">
        <v>343</v>
      </c>
      <c r="C505" s="80">
        <v>3</v>
      </c>
      <c r="D505" s="80">
        <v>21</v>
      </c>
      <c r="E505" s="80">
        <v>2006</v>
      </c>
      <c r="F505" s="80" t="s">
        <v>566</v>
      </c>
      <c r="G505" s="80" t="s">
        <v>2382</v>
      </c>
      <c r="H505" s="80" t="s">
        <v>2383</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2386</v>
      </c>
      <c r="B506" s="80">
        <v>344</v>
      </c>
      <c r="C506" s="80">
        <v>4</v>
      </c>
      <c r="D506" s="80">
        <v>21</v>
      </c>
      <c r="E506" s="80">
        <v>2007</v>
      </c>
      <c r="F506" s="80" t="s">
        <v>567</v>
      </c>
      <c r="G506" s="80" t="s">
        <v>2382</v>
      </c>
      <c r="H506" s="80" t="s">
        <v>2383</v>
      </c>
      <c r="I506" s="177"/>
      <c r="J506" s="81">
        <v>14.071348711069053</v>
      </c>
      <c r="K506" s="81">
        <v>1.5918368114464785</v>
      </c>
      <c r="L506" s="81">
        <v>0.30567518826533768</v>
      </c>
      <c r="M506" s="81">
        <v>10.922178092436104</v>
      </c>
      <c r="N506" s="81">
        <v>14.95192035378969</v>
      </c>
      <c r="O506" s="81">
        <v>9.4888495220027504</v>
      </c>
      <c r="P506" s="81">
        <v>11.397711147985536</v>
      </c>
      <c r="Q506" s="81">
        <v>0.54478706922510012</v>
      </c>
      <c r="R506" s="81">
        <v>0</v>
      </c>
      <c r="S506" s="81">
        <v>0.80841183015028395</v>
      </c>
      <c r="T506" s="82"/>
      <c r="U506" s="81">
        <v>1275730</v>
      </c>
      <c r="V506" s="81">
        <v>526</v>
      </c>
      <c r="W506" s="81">
        <v>4</v>
      </c>
      <c r="X506" s="81">
        <v>2321</v>
      </c>
      <c r="Y506" s="81">
        <v>2605</v>
      </c>
      <c r="Z506" s="81">
        <v>4695</v>
      </c>
      <c r="AA506" s="81">
        <v>2232</v>
      </c>
      <c r="AB506" s="81">
        <v>8758</v>
      </c>
      <c r="AC506" s="81">
        <v>0</v>
      </c>
      <c r="AD506" s="81">
        <v>0.80841183015028395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2387</v>
      </c>
      <c r="B507" s="80">
        <v>345</v>
      </c>
      <c r="C507" s="80">
        <v>5</v>
      </c>
      <c r="D507" s="80">
        <v>21</v>
      </c>
      <c r="E507" s="80">
        <v>2008</v>
      </c>
      <c r="F507" s="80" t="s">
        <v>84</v>
      </c>
      <c r="G507" s="80" t="s">
        <v>2382</v>
      </c>
      <c r="H507" s="80" t="s">
        <v>2383</v>
      </c>
      <c r="I507" s="177"/>
      <c r="J507" s="81">
        <v>12.065634177910239</v>
      </c>
      <c r="K507" s="81">
        <v>1.1570152067550732</v>
      </c>
      <c r="L507" s="81">
        <v>0.26922044048849925</v>
      </c>
      <c r="M507" s="81">
        <v>11.455128392747246</v>
      </c>
      <c r="N507" s="81">
        <v>12.329250523079828</v>
      </c>
      <c r="O507" s="81">
        <v>9.1436700759241933</v>
      </c>
      <c r="P507" s="81">
        <v>11.308211542090255</v>
      </c>
      <c r="Q507" s="81">
        <v>0.53022706704755618</v>
      </c>
      <c r="R507" s="81">
        <v>0</v>
      </c>
      <c r="S507" s="81">
        <v>0.63577351305400054</v>
      </c>
      <c r="T507" s="82"/>
      <c r="U507" s="81">
        <v>1180943</v>
      </c>
      <c r="V507" s="81">
        <v>526</v>
      </c>
      <c r="W507" s="81">
        <v>4</v>
      </c>
      <c r="X507" s="81">
        <v>2321</v>
      </c>
      <c r="Y507" s="81">
        <v>2609</v>
      </c>
      <c r="Z507" s="81">
        <v>4683</v>
      </c>
      <c r="AA507" s="81">
        <v>2217</v>
      </c>
      <c r="AB507" s="81">
        <v>8664</v>
      </c>
      <c r="AC507" s="81">
        <v>0</v>
      </c>
      <c r="AD507" s="81">
        <v>0.63577351305400054</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2388</v>
      </c>
      <c r="B508" s="80">
        <v>346</v>
      </c>
      <c r="C508" s="80">
        <v>6</v>
      </c>
      <c r="D508" s="80">
        <v>21</v>
      </c>
      <c r="E508" s="80">
        <v>2009</v>
      </c>
      <c r="F508" s="80" t="s">
        <v>85</v>
      </c>
      <c r="G508" s="80" t="s">
        <v>2382</v>
      </c>
      <c r="H508" s="80" t="s">
        <v>2383</v>
      </c>
      <c r="I508" s="177"/>
      <c r="J508" s="81">
        <v>10.441367307414751</v>
      </c>
      <c r="K508" s="81">
        <v>1.2852638194779284</v>
      </c>
      <c r="L508" s="81">
        <v>3.2439133701122875</v>
      </c>
      <c r="M508" s="81">
        <v>11.419892804224732</v>
      </c>
      <c r="N508" s="81">
        <v>11.748595995936558</v>
      </c>
      <c r="O508" s="81">
        <v>9.3131009614309157</v>
      </c>
      <c r="P508" s="81">
        <v>10.895825934285087</v>
      </c>
      <c r="Q508" s="81">
        <v>0.50002381285047304</v>
      </c>
      <c r="R508" s="81">
        <v>0</v>
      </c>
      <c r="S508" s="81">
        <v>0.82673889376359366</v>
      </c>
      <c r="T508" s="82"/>
      <c r="U508" s="81">
        <v>780590</v>
      </c>
      <c r="V508" s="81">
        <v>473</v>
      </c>
      <c r="W508" s="81">
        <v>66</v>
      </c>
      <c r="X508" s="81">
        <v>2324</v>
      </c>
      <c r="Y508" s="81">
        <v>2610</v>
      </c>
      <c r="Z508" s="81">
        <v>4708</v>
      </c>
      <c r="AA508" s="81">
        <v>2193</v>
      </c>
      <c r="AB508" s="81">
        <v>8577</v>
      </c>
      <c r="AC508" s="81">
        <v>0</v>
      </c>
      <c r="AD508" s="81">
        <v>0.82673889376359366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2389</v>
      </c>
      <c r="B509" s="80">
        <v>347</v>
      </c>
      <c r="C509" s="80">
        <v>7</v>
      </c>
      <c r="D509" s="80">
        <v>21</v>
      </c>
      <c r="E509" s="80">
        <v>2010</v>
      </c>
      <c r="F509" s="80" t="s">
        <v>86</v>
      </c>
      <c r="G509" s="80" t="s">
        <v>2382</v>
      </c>
      <c r="H509" s="80" t="s">
        <v>2383</v>
      </c>
      <c r="I509" s="177"/>
      <c r="J509" s="81">
        <v>9.9069273570062713</v>
      </c>
      <c r="K509" s="81">
        <v>1.225554224676678</v>
      </c>
      <c r="L509" s="81">
        <v>3.0086828657855746</v>
      </c>
      <c r="M509" s="81">
        <v>10.905803559638844</v>
      </c>
      <c r="N509" s="81">
        <v>12.186081678510654</v>
      </c>
      <c r="O509" s="81">
        <v>9.1853582600055592</v>
      </c>
      <c r="P509" s="81">
        <v>11.1086602261802</v>
      </c>
      <c r="Q509" s="81">
        <v>0.51343950774586467</v>
      </c>
      <c r="R509" s="81">
        <v>0</v>
      </c>
      <c r="S509" s="81">
        <v>0.90160257735240379</v>
      </c>
      <c r="T509" s="82"/>
      <c r="U509" s="81">
        <v>870410</v>
      </c>
      <c r="V509" s="81">
        <v>473</v>
      </c>
      <c r="W509" s="81">
        <v>66</v>
      </c>
      <c r="X509" s="81">
        <v>2324</v>
      </c>
      <c r="Y509" s="81">
        <v>2605</v>
      </c>
      <c r="Z509" s="81">
        <v>4665</v>
      </c>
      <c r="AA509" s="81">
        <v>2180</v>
      </c>
      <c r="AB509" s="81">
        <v>8439</v>
      </c>
      <c r="AC509" s="81">
        <v>0</v>
      </c>
      <c r="AD509" s="81">
        <v>0.90160257735240379</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2390</v>
      </c>
      <c r="B510" s="80">
        <v>348</v>
      </c>
      <c r="C510" s="80">
        <v>8</v>
      </c>
      <c r="D510" s="80">
        <v>21</v>
      </c>
      <c r="E510" s="80">
        <v>2011</v>
      </c>
      <c r="F510" s="80" t="s">
        <v>87</v>
      </c>
      <c r="G510" s="80" t="s">
        <v>2382</v>
      </c>
      <c r="H510" s="80" t="s">
        <v>2383</v>
      </c>
      <c r="I510" s="177"/>
      <c r="J510" s="81">
        <v>10.023021118311096</v>
      </c>
      <c r="K510" s="81">
        <v>1.4956450654982369</v>
      </c>
      <c r="L510" s="81">
        <v>3.2954521934796253</v>
      </c>
      <c r="M510" s="81">
        <v>13.432466660606359</v>
      </c>
      <c r="N510" s="81">
        <v>14.797881443968461</v>
      </c>
      <c r="O510" s="81">
        <v>9.1711993794017541</v>
      </c>
      <c r="P510" s="81">
        <v>10.936091038484108</v>
      </c>
      <c r="Q510" s="81">
        <v>0.58255019921584306</v>
      </c>
      <c r="R510" s="81">
        <v>0</v>
      </c>
      <c r="S510" s="81">
        <v>0.79229218013282077</v>
      </c>
      <c r="T510" s="82"/>
      <c r="U510" s="81">
        <v>975239</v>
      </c>
      <c r="V510" s="81">
        <v>473</v>
      </c>
      <c r="W510" s="81">
        <v>66</v>
      </c>
      <c r="X510" s="81">
        <v>2324</v>
      </c>
      <c r="Y510" s="81">
        <v>2602</v>
      </c>
      <c r="Z510" s="81">
        <v>4759</v>
      </c>
      <c r="AA510" s="81">
        <v>2210</v>
      </c>
      <c r="AB510" s="81">
        <v>8301</v>
      </c>
      <c r="AC510" s="81">
        <v>0</v>
      </c>
      <c r="AD510" s="81">
        <v>0.79229218013282077</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2391</v>
      </c>
      <c r="B511" s="80">
        <v>349</v>
      </c>
      <c r="C511" s="80">
        <v>9</v>
      </c>
      <c r="D511" s="80">
        <v>21</v>
      </c>
      <c r="E511" s="80">
        <v>2012</v>
      </c>
      <c r="F511" s="80" t="s">
        <v>88</v>
      </c>
      <c r="G511" s="80" t="s">
        <v>2382</v>
      </c>
      <c r="H511" s="80" t="s">
        <v>2383</v>
      </c>
      <c r="I511" s="177"/>
      <c r="J511" s="81">
        <v>13.264795676933581</v>
      </c>
      <c r="K511" s="81">
        <v>1.4303037430218322</v>
      </c>
      <c r="L511" s="81">
        <v>3.2225931968075647</v>
      </c>
      <c r="M511" s="81">
        <v>13.392685169538293</v>
      </c>
      <c r="N511" s="81">
        <v>15.920767797684469</v>
      </c>
      <c r="O511" s="81">
        <v>9.1812438362200037</v>
      </c>
      <c r="P511" s="81">
        <v>11.277003585301607</v>
      </c>
      <c r="Q511" s="81">
        <v>0.62819954950305312</v>
      </c>
      <c r="R511" s="81">
        <v>0</v>
      </c>
      <c r="S511" s="81">
        <v>1.1305451654356953</v>
      </c>
      <c r="T511" s="82"/>
      <c r="U511" s="81">
        <v>1126138</v>
      </c>
      <c r="V511" s="81">
        <v>473</v>
      </c>
      <c r="W511" s="81">
        <v>66</v>
      </c>
      <c r="X511" s="81">
        <v>2324</v>
      </c>
      <c r="Y511" s="81">
        <v>2616</v>
      </c>
      <c r="Z511" s="81">
        <v>4802</v>
      </c>
      <c r="AA511" s="81">
        <v>2266</v>
      </c>
      <c r="AB511" s="81">
        <v>8239</v>
      </c>
      <c r="AC511" s="81">
        <v>0</v>
      </c>
      <c r="AD511" s="81">
        <v>1.1305451654356953</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2392</v>
      </c>
      <c r="B512" s="80">
        <v>350</v>
      </c>
      <c r="C512" s="80">
        <v>10</v>
      </c>
      <c r="D512" s="80">
        <v>21</v>
      </c>
      <c r="E512" s="80">
        <v>2013</v>
      </c>
      <c r="F512" s="80" t="s">
        <v>89</v>
      </c>
      <c r="G512" s="80" t="s">
        <v>2382</v>
      </c>
      <c r="H512" s="80" t="s">
        <v>2383</v>
      </c>
      <c r="I512" s="177"/>
      <c r="J512" s="81">
        <v>15.037077369654336</v>
      </c>
      <c r="K512" s="81">
        <v>1.3901243248757604</v>
      </c>
      <c r="L512" s="81">
        <v>2.6196063365404436</v>
      </c>
      <c r="M512" s="81">
        <v>12.849323368852987</v>
      </c>
      <c r="N512" s="81">
        <v>13.84029635835021</v>
      </c>
      <c r="O512" s="81">
        <v>8.9242765254017957</v>
      </c>
      <c r="P512" s="81">
        <v>11.369447758787304</v>
      </c>
      <c r="Q512" s="81">
        <v>0.63470774925097773</v>
      </c>
      <c r="R512" s="81">
        <v>0</v>
      </c>
      <c r="S512" s="81">
        <v>0.82594027872296649</v>
      </c>
      <c r="T512" s="82"/>
      <c r="U512" s="81">
        <v>1196841</v>
      </c>
      <c r="V512" s="81">
        <v>473</v>
      </c>
      <c r="W512" s="81">
        <v>66</v>
      </c>
      <c r="X512" s="81">
        <v>2324</v>
      </c>
      <c r="Y512" s="81">
        <v>2639</v>
      </c>
      <c r="Z512" s="81">
        <v>4876</v>
      </c>
      <c r="AA512" s="81">
        <v>2276</v>
      </c>
      <c r="AB512" s="81">
        <v>8205</v>
      </c>
      <c r="AC512" s="81">
        <v>0</v>
      </c>
      <c r="AD512" s="81">
        <v>0.82594027872296649</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2393</v>
      </c>
      <c r="B513" s="80">
        <v>351</v>
      </c>
      <c r="C513" s="80">
        <v>11</v>
      </c>
      <c r="D513" s="80">
        <v>21</v>
      </c>
      <c r="E513" s="80">
        <v>2014</v>
      </c>
      <c r="F513" s="80" t="s">
        <v>90</v>
      </c>
      <c r="G513" s="80" t="s">
        <v>2382</v>
      </c>
      <c r="H513" s="80" t="s">
        <v>2383</v>
      </c>
      <c r="I513" s="177"/>
      <c r="J513" s="81">
        <v>13.208454024037648</v>
      </c>
      <c r="K513" s="81">
        <v>1.2721525139516279</v>
      </c>
      <c r="L513" s="81">
        <v>2.5886438379052099</v>
      </c>
      <c r="M513" s="81">
        <v>12.734373526574071</v>
      </c>
      <c r="N513" s="81">
        <v>12.167794531417719</v>
      </c>
      <c r="O513" s="81">
        <v>8.4629700822691571</v>
      </c>
      <c r="P513" s="81">
        <v>11.333175666480653</v>
      </c>
      <c r="Q513" s="81">
        <v>0.60244208265888954</v>
      </c>
      <c r="R513" s="81">
        <v>0</v>
      </c>
      <c r="S513" s="81">
        <v>0.91001399511280456</v>
      </c>
      <c r="T513" s="82"/>
      <c r="U513" s="81">
        <v>1048411</v>
      </c>
      <c r="V513" s="81">
        <v>440</v>
      </c>
      <c r="W513" s="81">
        <v>56</v>
      </c>
      <c r="X513" s="81">
        <v>2355</v>
      </c>
      <c r="Y513" s="81">
        <v>2642</v>
      </c>
      <c r="Z513" s="81">
        <v>4870</v>
      </c>
      <c r="AA513" s="81">
        <v>2257</v>
      </c>
      <c r="AB513" s="81">
        <v>8117</v>
      </c>
      <c r="AC513" s="81">
        <v>0</v>
      </c>
      <c r="AD513" s="81">
        <v>0.91001399511280456</v>
      </c>
      <c r="AE513" s="82"/>
      <c r="AF513" s="81">
        <v>11829873.834307073</v>
      </c>
      <c r="AG513" s="81">
        <v>906271.67160360515</v>
      </c>
      <c r="AH513" s="81">
        <v>488641.97195468057</v>
      </c>
      <c r="AI513" s="81">
        <v>14938151.514577752</v>
      </c>
      <c r="AJ513" s="81">
        <v>13715253.752639402</v>
      </c>
      <c r="AK513" s="81">
        <v>0</v>
      </c>
      <c r="AL513" s="81">
        <v>0</v>
      </c>
      <c r="AM513" s="81">
        <v>1114342.805924109</v>
      </c>
      <c r="AN513" s="81">
        <v>0</v>
      </c>
      <c r="AO513" s="81">
        <v>0</v>
      </c>
      <c r="AP513" s="82"/>
      <c r="AQ513" s="81">
        <v>118</v>
      </c>
      <c r="AR513" s="81">
        <v>10</v>
      </c>
      <c r="AS513" s="81">
        <v>0</v>
      </c>
      <c r="AT513" s="81">
        <v>0</v>
      </c>
      <c r="AU513" s="81">
        <v>0</v>
      </c>
      <c r="AV513" s="81">
        <v>0</v>
      </c>
      <c r="AW513" s="81" t="s">
        <v>564</v>
      </c>
      <c r="AX513" s="82"/>
      <c r="AY513" s="81">
        <v>514</v>
      </c>
      <c r="AZ513" s="81">
        <v>150.4</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2394</v>
      </c>
      <c r="B514" s="80">
        <v>352</v>
      </c>
      <c r="C514" s="80">
        <v>12</v>
      </c>
      <c r="D514" s="80">
        <v>21</v>
      </c>
      <c r="E514" s="80">
        <v>2015</v>
      </c>
      <c r="F514" s="80" t="s">
        <v>91</v>
      </c>
      <c r="G514" s="80" t="s">
        <v>2382</v>
      </c>
      <c r="H514" s="80" t="s">
        <v>2383</v>
      </c>
      <c r="I514" s="177"/>
      <c r="J514" s="81">
        <v>15.522827478638538</v>
      </c>
      <c r="K514" s="81">
        <v>1.3094205010411488</v>
      </c>
      <c r="L514" s="81">
        <v>2.266442197685496</v>
      </c>
      <c r="M514" s="81">
        <v>13.439213424635389</v>
      </c>
      <c r="N514" s="81">
        <v>13.699553960948821</v>
      </c>
      <c r="O514" s="81">
        <v>8.4183545506484876</v>
      </c>
      <c r="P514" s="81">
        <v>11.211435106429082</v>
      </c>
      <c r="Q514" s="81">
        <v>0.58162325211153665</v>
      </c>
      <c r="R514" s="81">
        <v>0</v>
      </c>
      <c r="S514" s="81">
        <v>1.1790794980579593</v>
      </c>
      <c r="T514" s="82"/>
      <c r="U514" s="81">
        <v>1406922</v>
      </c>
      <c r="V514" s="81">
        <v>440</v>
      </c>
      <c r="W514" s="81">
        <v>56</v>
      </c>
      <c r="X514" s="81">
        <v>2355</v>
      </c>
      <c r="Y514" s="81">
        <v>2639</v>
      </c>
      <c r="Z514" s="81">
        <v>4891</v>
      </c>
      <c r="AA514" s="81">
        <v>2231</v>
      </c>
      <c r="AB514" s="81">
        <v>8005</v>
      </c>
      <c r="AC514" s="81">
        <v>0</v>
      </c>
      <c r="AD514" s="81">
        <v>1.1790794980579593</v>
      </c>
      <c r="AE514" s="82"/>
      <c r="AF514" s="81">
        <v>13282744.128976984</v>
      </c>
      <c r="AG514" s="81">
        <v>867981.27345430898</v>
      </c>
      <c r="AH514" s="81">
        <v>337557.55968142598</v>
      </c>
      <c r="AI514" s="81">
        <v>15827318.508608395</v>
      </c>
      <c r="AJ514" s="81">
        <v>15718643.948706886</v>
      </c>
      <c r="AK514" s="81">
        <v>0</v>
      </c>
      <c r="AL514" s="81">
        <v>0</v>
      </c>
      <c r="AM514" s="81">
        <v>1097051.6702879572</v>
      </c>
      <c r="AN514" s="81">
        <v>0</v>
      </c>
      <c r="AO514" s="81">
        <v>0</v>
      </c>
      <c r="AP514" s="82"/>
      <c r="AQ514" s="81">
        <v>125</v>
      </c>
      <c r="AR514" s="81">
        <v>13</v>
      </c>
      <c r="AS514" s="81">
        <v>0</v>
      </c>
      <c r="AT514" s="81">
        <v>0</v>
      </c>
      <c r="AU514" s="81">
        <v>0</v>
      </c>
      <c r="AV514" s="81">
        <v>0</v>
      </c>
      <c r="AW514" s="81" t="s">
        <v>564</v>
      </c>
      <c r="AX514" s="82"/>
      <c r="AY514" s="81">
        <v>551</v>
      </c>
      <c r="AZ514" s="81">
        <v>273.89999999999998</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2395</v>
      </c>
      <c r="B515" s="80">
        <v>353</v>
      </c>
      <c r="C515" s="80">
        <v>13</v>
      </c>
      <c r="D515" s="80">
        <v>21</v>
      </c>
      <c r="E515" s="80">
        <v>2016</v>
      </c>
      <c r="F515" s="80" t="s">
        <v>92</v>
      </c>
      <c r="G515" s="80" t="s">
        <v>2382</v>
      </c>
      <c r="H515" s="80" t="s">
        <v>2383</v>
      </c>
      <c r="I515" s="177"/>
      <c r="J515" s="81">
        <v>16.199467563148353</v>
      </c>
      <c r="K515" s="81">
        <v>1.2799457125888447</v>
      </c>
      <c r="L515" s="81">
        <v>2.7438694850841903</v>
      </c>
      <c r="M515" s="81">
        <v>10.728260331447308</v>
      </c>
      <c r="N515" s="81">
        <v>12.437894764057672</v>
      </c>
      <c r="O515" s="81">
        <v>8.3773372114088147</v>
      </c>
      <c r="P515" s="81">
        <v>10.839808634889463</v>
      </c>
      <c r="Q515" s="81">
        <v>0.55700417163539973</v>
      </c>
      <c r="R515" s="81">
        <v>0</v>
      </c>
      <c r="S515" s="81">
        <v>0.85252922099372586</v>
      </c>
      <c r="T515" s="82"/>
      <c r="U515" s="81">
        <v>1480881</v>
      </c>
      <c r="V515" s="81">
        <v>440</v>
      </c>
      <c r="W515" s="81">
        <v>56</v>
      </c>
      <c r="X515" s="81">
        <v>2355</v>
      </c>
      <c r="Y515" s="81">
        <v>2643</v>
      </c>
      <c r="Z515" s="81">
        <v>4927</v>
      </c>
      <c r="AA515" s="81">
        <v>2231</v>
      </c>
      <c r="AB515" s="81">
        <v>7886</v>
      </c>
      <c r="AC515" s="81">
        <v>0</v>
      </c>
      <c r="AD515" s="81">
        <v>0.85252922099372586</v>
      </c>
      <c r="AE515" s="82"/>
      <c r="AF515" s="81">
        <v>13836417.63439253</v>
      </c>
      <c r="AG515" s="81">
        <v>853201.00577938091</v>
      </c>
      <c r="AH515" s="81">
        <v>325374.86966782331</v>
      </c>
      <c r="AI515" s="81">
        <v>14535449.43576603</v>
      </c>
      <c r="AJ515" s="81">
        <v>13004852.71853083</v>
      </c>
      <c r="AK515" s="81">
        <v>0</v>
      </c>
      <c r="AL515" s="81">
        <v>0</v>
      </c>
      <c r="AM515" s="81">
        <v>1081582.85091414</v>
      </c>
      <c r="AN515" s="81">
        <v>0</v>
      </c>
      <c r="AO515" s="81">
        <v>0</v>
      </c>
      <c r="AP515" s="82"/>
      <c r="AQ515" s="81">
        <v>135</v>
      </c>
      <c r="AR515" s="81">
        <v>14</v>
      </c>
      <c r="AS515" s="81">
        <v>0</v>
      </c>
      <c r="AT515" s="81">
        <v>0</v>
      </c>
      <c r="AU515" s="81">
        <v>0</v>
      </c>
      <c r="AV515" s="81">
        <v>0</v>
      </c>
      <c r="AW515" s="81" t="s">
        <v>564</v>
      </c>
      <c r="AX515" s="82"/>
      <c r="AY515" s="81">
        <v>600.5</v>
      </c>
      <c r="AZ515" s="81">
        <v>283.89999999999998</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2396</v>
      </c>
      <c r="B516" s="80">
        <v>354</v>
      </c>
      <c r="C516" s="80">
        <v>14</v>
      </c>
      <c r="D516" s="80">
        <v>21</v>
      </c>
      <c r="E516" s="80">
        <v>2017</v>
      </c>
      <c r="F516" s="80" t="s">
        <v>71</v>
      </c>
      <c r="G516" s="80" t="s">
        <v>2382</v>
      </c>
      <c r="H516" s="80" t="s">
        <v>2383</v>
      </c>
      <c r="I516" s="177"/>
      <c r="J516" s="81">
        <v>13.022742142309466</v>
      </c>
      <c r="K516" s="81">
        <v>1.2979236721150385</v>
      </c>
      <c r="L516" s="81">
        <v>2.4407594781537711</v>
      </c>
      <c r="M516" s="81">
        <v>9.6295140132160064</v>
      </c>
      <c r="N516" s="81">
        <v>12.35604234009082</v>
      </c>
      <c r="O516" s="81">
        <v>8.233948841199453</v>
      </c>
      <c r="P516" s="81">
        <v>10.500777472669878</v>
      </c>
      <c r="Q516" s="81">
        <v>0.5313791259731987</v>
      </c>
      <c r="R516" s="81">
        <v>0</v>
      </c>
      <c r="S516" s="81">
        <v>0.82423131659300719</v>
      </c>
      <c r="T516" s="82"/>
      <c r="U516" s="81">
        <v>1360784</v>
      </c>
      <c r="V516" s="81">
        <v>440</v>
      </c>
      <c r="W516" s="81">
        <v>56</v>
      </c>
      <c r="X516" s="81">
        <v>2355</v>
      </c>
      <c r="Y516" s="81">
        <v>2652</v>
      </c>
      <c r="Z516" s="81">
        <v>4923</v>
      </c>
      <c r="AA516" s="81">
        <v>2175</v>
      </c>
      <c r="AB516" s="81">
        <v>7780</v>
      </c>
      <c r="AC516" s="81">
        <v>0</v>
      </c>
      <c r="AD516" s="81">
        <v>0.82423131659300719</v>
      </c>
      <c r="AE516" s="82"/>
      <c r="AF516" s="81">
        <v>11407121.712942891</v>
      </c>
      <c r="AG516" s="81">
        <v>867758.67856336036</v>
      </c>
      <c r="AH516" s="81">
        <v>386906.81561207259</v>
      </c>
      <c r="AI516" s="81">
        <v>13879909.329773899</v>
      </c>
      <c r="AJ516" s="81">
        <v>14859258.983265679</v>
      </c>
      <c r="AK516" s="81">
        <v>0</v>
      </c>
      <c r="AL516" s="81">
        <v>0</v>
      </c>
      <c r="AM516" s="81">
        <v>1068714.343324838</v>
      </c>
      <c r="AN516" s="81">
        <v>0</v>
      </c>
      <c r="AO516" s="81">
        <v>0</v>
      </c>
      <c r="AP516" s="82"/>
      <c r="AQ516" s="81">
        <v>144</v>
      </c>
      <c r="AR516" s="81">
        <v>17</v>
      </c>
      <c r="AS516" s="81">
        <v>0</v>
      </c>
      <c r="AT516" s="81">
        <v>0</v>
      </c>
      <c r="AU516" s="81">
        <v>0</v>
      </c>
      <c r="AV516" s="81">
        <v>0</v>
      </c>
      <c r="AW516" s="81" t="s">
        <v>564</v>
      </c>
      <c r="AX516" s="82"/>
      <c r="AY516" s="81">
        <v>647.20000000000005</v>
      </c>
      <c r="AZ516" s="81">
        <v>10430.6</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2397</v>
      </c>
      <c r="B517" s="80">
        <v>355</v>
      </c>
      <c r="C517" s="80">
        <v>15</v>
      </c>
      <c r="D517" s="80">
        <v>21</v>
      </c>
      <c r="E517" s="80">
        <v>2018</v>
      </c>
      <c r="F517" s="80" t="s">
        <v>93</v>
      </c>
      <c r="G517" s="80" t="s">
        <v>2382</v>
      </c>
      <c r="H517" s="80" t="s">
        <v>2383</v>
      </c>
      <c r="I517" s="177"/>
      <c r="J517" s="81">
        <v>12.529517236438823</v>
      </c>
      <c r="K517" s="81">
        <v>1.2344998981161368</v>
      </c>
      <c r="L517" s="81">
        <v>2.2349942258256821</v>
      </c>
      <c r="M517" s="81">
        <v>10.297980108769096</v>
      </c>
      <c r="N517" s="81">
        <v>11.358098876355298</v>
      </c>
      <c r="O517" s="81">
        <v>8.0365817020125672</v>
      </c>
      <c r="P517" s="81">
        <v>10.18115540869686</v>
      </c>
      <c r="Q517" s="81">
        <v>0.48441001204090078</v>
      </c>
      <c r="R517" s="81">
        <v>0</v>
      </c>
      <c r="S517" s="81">
        <v>1.5947877632394698</v>
      </c>
      <c r="T517" s="82"/>
      <c r="U517" s="81">
        <v>1342448</v>
      </c>
      <c r="V517" s="81">
        <v>440</v>
      </c>
      <c r="W517" s="81">
        <v>56</v>
      </c>
      <c r="X517" s="81">
        <v>2355</v>
      </c>
      <c r="Y517" s="81">
        <v>2640</v>
      </c>
      <c r="Z517" s="81">
        <v>4897</v>
      </c>
      <c r="AA517" s="81">
        <v>2130</v>
      </c>
      <c r="AB517" s="81">
        <v>7643</v>
      </c>
      <c r="AC517" s="81">
        <v>0</v>
      </c>
      <c r="AD517" s="81">
        <v>1.59478776323947</v>
      </c>
      <c r="AE517" s="82"/>
      <c r="AF517" s="81">
        <v>11633812.6760797</v>
      </c>
      <c r="AG517" s="81">
        <v>787433.01713031379</v>
      </c>
      <c r="AH517" s="81">
        <v>365711.00147664541</v>
      </c>
      <c r="AI517" s="81">
        <v>14246654.349107459</v>
      </c>
      <c r="AJ517" s="81">
        <v>13396179.48390994</v>
      </c>
      <c r="AK517" s="81">
        <v>0</v>
      </c>
      <c r="AL517" s="81">
        <v>0</v>
      </c>
      <c r="AM517" s="81">
        <v>1052067.4391691319</v>
      </c>
      <c r="AN517" s="81">
        <v>0</v>
      </c>
      <c r="AO517" s="81">
        <v>0</v>
      </c>
      <c r="AP517" s="82"/>
      <c r="AQ517" s="81">
        <v>159</v>
      </c>
      <c r="AR517" s="81">
        <v>18</v>
      </c>
      <c r="AS517" s="81">
        <v>0</v>
      </c>
      <c r="AT517" s="81">
        <v>0</v>
      </c>
      <c r="AU517" s="81">
        <v>0</v>
      </c>
      <c r="AV517" s="81">
        <v>0</v>
      </c>
      <c r="AW517" s="81" t="s">
        <v>564</v>
      </c>
      <c r="AX517" s="82"/>
      <c r="AY517" s="81">
        <v>724.90000000000009</v>
      </c>
      <c r="AZ517" s="81">
        <v>10447.4</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2398</v>
      </c>
      <c r="B518" s="80">
        <v>356</v>
      </c>
      <c r="C518" s="80">
        <v>16</v>
      </c>
      <c r="D518" s="80">
        <v>21</v>
      </c>
      <c r="E518" s="80">
        <v>2019</v>
      </c>
      <c r="F518" s="80" t="s">
        <v>73</v>
      </c>
      <c r="G518" s="80" t="s">
        <v>2382</v>
      </c>
      <c r="H518" s="80" t="s">
        <v>2383</v>
      </c>
      <c r="I518" s="177"/>
      <c r="J518" s="81">
        <v>11.898147828348684</v>
      </c>
      <c r="K518" s="81">
        <v>1.160779981771273</v>
      </c>
      <c r="L518" s="81">
        <v>2.25645270413471</v>
      </c>
      <c r="M518" s="81">
        <v>9.5950237892356611</v>
      </c>
      <c r="N518" s="81">
        <v>10.469011642611131</v>
      </c>
      <c r="O518" s="81">
        <v>7.7930766796200608</v>
      </c>
      <c r="P518" s="81">
        <v>9.9208152768501439</v>
      </c>
      <c r="Q518" s="81">
        <v>0.46189029255712549</v>
      </c>
      <c r="R518" s="81">
        <v>0</v>
      </c>
      <c r="S518" s="81">
        <v>1.0194244734157911</v>
      </c>
      <c r="T518" s="82"/>
      <c r="U518" s="81">
        <v>1354002</v>
      </c>
      <c r="V518" s="81">
        <v>440</v>
      </c>
      <c r="W518" s="81">
        <v>56</v>
      </c>
      <c r="X518" s="81">
        <v>2355</v>
      </c>
      <c r="Y518" s="81">
        <v>2614</v>
      </c>
      <c r="Z518" s="81">
        <v>4879</v>
      </c>
      <c r="AA518" s="81">
        <v>2060</v>
      </c>
      <c r="AB518" s="81">
        <v>7485</v>
      </c>
      <c r="AC518" s="81">
        <v>0</v>
      </c>
      <c r="AD518" s="81">
        <v>1.0194244734157909</v>
      </c>
      <c r="AE518" s="82"/>
      <c r="AF518" s="81">
        <v>11744059.153406089</v>
      </c>
      <c r="AG518" s="81">
        <v>763077.1020258877</v>
      </c>
      <c r="AH518" s="81">
        <v>389464.04284986528</v>
      </c>
      <c r="AI518" s="81">
        <v>13662819.469851879</v>
      </c>
      <c r="AJ518" s="81">
        <v>12128076.403930502</v>
      </c>
      <c r="AK518" s="81">
        <v>0</v>
      </c>
      <c r="AL518" s="81">
        <v>0</v>
      </c>
      <c r="AM518" s="81">
        <v>1019400.652950168</v>
      </c>
      <c r="AN518" s="81">
        <v>0</v>
      </c>
      <c r="AO518" s="81">
        <v>0</v>
      </c>
      <c r="AP518" s="82"/>
      <c r="AQ518" s="81">
        <v>163</v>
      </c>
      <c r="AR518" s="81">
        <v>20</v>
      </c>
      <c r="AS518" s="81">
        <v>0</v>
      </c>
      <c r="AT518" s="81">
        <v>0</v>
      </c>
      <c r="AU518" s="81">
        <v>0</v>
      </c>
      <c r="AV518" s="81">
        <v>0</v>
      </c>
      <c r="AW518" s="81" t="s">
        <v>564</v>
      </c>
      <c r="AX518" s="82"/>
      <c r="AY518" s="81">
        <v>747.99999999999977</v>
      </c>
      <c r="AZ518" s="81">
        <v>10516.4</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2399</v>
      </c>
      <c r="B519" s="80">
        <v>357</v>
      </c>
      <c r="C519" s="80">
        <v>17</v>
      </c>
      <c r="D519" s="80">
        <v>21</v>
      </c>
      <c r="E519" s="80">
        <v>2020</v>
      </c>
      <c r="F519" s="80" t="s">
        <v>218</v>
      </c>
      <c r="G519" s="80" t="s">
        <v>2382</v>
      </c>
      <c r="H519" s="80" t="s">
        <v>2383</v>
      </c>
      <c r="I519" s="177"/>
      <c r="J519" s="81">
        <v>18.30967710556202</v>
      </c>
      <c r="K519" s="81">
        <v>0.95403954767400034</v>
      </c>
      <c r="L519" s="81">
        <v>2.0776668661584443</v>
      </c>
      <c r="M519" s="81">
        <v>8.5403494294730962</v>
      </c>
      <c r="N519" s="81">
        <v>10.062474306807433</v>
      </c>
      <c r="O519" s="81">
        <v>6.7354752673851523</v>
      </c>
      <c r="P519" s="81">
        <v>9.3616216895679756</v>
      </c>
      <c r="Q519" s="81">
        <v>0.43220004381261168</v>
      </c>
      <c r="R519" s="81">
        <v>0</v>
      </c>
      <c r="S519" s="81">
        <v>0.90170432863264938</v>
      </c>
      <c r="T519" s="82"/>
      <c r="U519" s="81">
        <v>1607043</v>
      </c>
      <c r="V519" s="81">
        <v>318</v>
      </c>
      <c r="W519" s="81">
        <v>53</v>
      </c>
      <c r="X519" s="81">
        <v>2325</v>
      </c>
      <c r="Y519" s="81">
        <v>2616</v>
      </c>
      <c r="Z519" s="81">
        <v>4813</v>
      </c>
      <c r="AA519" s="81">
        <v>2112</v>
      </c>
      <c r="AB519" s="81">
        <v>7330</v>
      </c>
      <c r="AC519" s="81">
        <v>0</v>
      </c>
      <c r="AD519" s="81">
        <v>0.90170432863264938</v>
      </c>
      <c r="AE519" s="82"/>
      <c r="AF519" s="81">
        <v>13380477.835462101</v>
      </c>
      <c r="AG519" s="81">
        <v>623300.4309549887</v>
      </c>
      <c r="AH519" s="81">
        <v>363408.20052793232</v>
      </c>
      <c r="AI519" s="81">
        <v>12888217.05089153</v>
      </c>
      <c r="AJ519" s="81">
        <v>12012330.75603655</v>
      </c>
      <c r="AK519" s="81"/>
      <c r="AL519" s="81"/>
      <c r="AM519" s="81">
        <v>956646.43799855607</v>
      </c>
      <c r="AN519" s="81"/>
      <c r="AO519" s="81"/>
      <c r="AP519" s="82"/>
      <c r="AQ519" s="81">
        <v>165</v>
      </c>
      <c r="AR519" s="81">
        <v>20</v>
      </c>
      <c r="AS519" s="81">
        <v>0</v>
      </c>
      <c r="AT519" s="81">
        <v>0</v>
      </c>
      <c r="AU519" s="81">
        <v>0</v>
      </c>
      <c r="AV519" s="81">
        <v>0</v>
      </c>
      <c r="AW519" s="81">
        <v>0</v>
      </c>
      <c r="AX519" s="82"/>
      <c r="AY519" s="81">
        <v>759.09999999999991</v>
      </c>
      <c r="AZ519" s="81">
        <v>10516.4</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2400</v>
      </c>
      <c r="B520" s="80">
        <v>357</v>
      </c>
      <c r="C520" s="80">
        <v>18</v>
      </c>
      <c r="D520" s="80">
        <v>21</v>
      </c>
      <c r="E520" s="80">
        <v>2021</v>
      </c>
      <c r="F520" s="80" t="s">
        <v>75</v>
      </c>
      <c r="G520" s="174" t="s">
        <v>2382</v>
      </c>
      <c r="H520" s="80" t="s">
        <v>2383</v>
      </c>
      <c r="I520" s="177"/>
      <c r="J520" s="81">
        <v>18.738840686183398</v>
      </c>
      <c r="K520" s="81">
        <v>1.040626667196084</v>
      </c>
      <c r="L520" s="81">
        <v>1.8920320255518106</v>
      </c>
      <c r="M520" s="81">
        <v>9.5542437960330506</v>
      </c>
      <c r="N520" s="81">
        <v>10.113300826487841</v>
      </c>
      <c r="O520" s="81">
        <v>6.4380042248729223</v>
      </c>
      <c r="P520" s="81">
        <v>9.3587560463562873</v>
      </c>
      <c r="Q520" s="81">
        <v>0.43153905867043624</v>
      </c>
      <c r="R520" s="81">
        <v>0</v>
      </c>
      <c r="S520" s="81">
        <v>1.32924095844646</v>
      </c>
      <c r="T520" s="82"/>
      <c r="U520" s="81">
        <v>1774730</v>
      </c>
      <c r="V520" s="81">
        <v>318</v>
      </c>
      <c r="W520" s="81">
        <v>53</v>
      </c>
      <c r="X520" s="81">
        <v>2325</v>
      </c>
      <c r="Y520" s="81">
        <v>2620</v>
      </c>
      <c r="Z520" s="81">
        <v>4737</v>
      </c>
      <c r="AA520" s="81">
        <v>2059</v>
      </c>
      <c r="AB520" s="81">
        <v>7232</v>
      </c>
      <c r="AC520" s="81">
        <v>0</v>
      </c>
      <c r="AD520" s="81">
        <v>1.32924095844646</v>
      </c>
      <c r="AE520" s="82"/>
      <c r="AF520" s="81">
        <v>13519490.789478499</v>
      </c>
      <c r="AG520" s="81">
        <v>655273.85029216169</v>
      </c>
      <c r="AH520" s="81">
        <v>332430.37740795617</v>
      </c>
      <c r="AI520" s="81">
        <v>14080117.008955246</v>
      </c>
      <c r="AJ520" s="81">
        <v>11789031.168800429</v>
      </c>
      <c r="AK520" s="81">
        <v>0</v>
      </c>
      <c r="AL520" s="81">
        <v>0</v>
      </c>
      <c r="AM520" s="81">
        <v>949300.43662603071</v>
      </c>
      <c r="AN520" s="81">
        <v>0</v>
      </c>
      <c r="AO520" s="81">
        <v>0</v>
      </c>
      <c r="AP520" s="82"/>
      <c r="AQ520" s="81">
        <v>169</v>
      </c>
      <c r="AR520" s="81">
        <v>22</v>
      </c>
      <c r="AS520" s="81">
        <v>0</v>
      </c>
      <c r="AT520" s="81">
        <v>0</v>
      </c>
      <c r="AU520" s="81">
        <v>0</v>
      </c>
      <c r="AV520" s="81">
        <v>0</v>
      </c>
      <c r="AW520" s="81"/>
      <c r="AX520" s="82"/>
      <c r="AY520" s="81">
        <v>780.8</v>
      </c>
      <c r="AZ520" s="81">
        <v>12165.9</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2401</v>
      </c>
      <c r="B521" s="80">
        <v>357</v>
      </c>
      <c r="C521" s="80">
        <v>19</v>
      </c>
      <c r="D521" s="80">
        <v>21</v>
      </c>
      <c r="E521" s="80">
        <v>2022</v>
      </c>
      <c r="F521" s="80" t="s">
        <v>568</v>
      </c>
      <c r="G521" s="174" t="s">
        <v>2382</v>
      </c>
      <c r="H521" s="80" t="s">
        <v>2383</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178</v>
      </c>
      <c r="AR521" s="81">
        <v>22</v>
      </c>
      <c r="AS521" s="81">
        <v>0</v>
      </c>
      <c r="AT521" s="81">
        <v>0</v>
      </c>
      <c r="AU521" s="81">
        <v>0</v>
      </c>
      <c r="AV521" s="81">
        <v>0</v>
      </c>
      <c r="AW521" s="81"/>
      <c r="AX521" s="82"/>
      <c r="AY521" s="81">
        <v>831.49999999999989</v>
      </c>
      <c r="AZ521" s="81">
        <v>12165.9</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2402</v>
      </c>
      <c r="B522" s="80">
        <v>477</v>
      </c>
      <c r="C522" s="80">
        <v>1</v>
      </c>
      <c r="D522" s="80">
        <v>29</v>
      </c>
      <c r="E522" s="80">
        <v>1990</v>
      </c>
      <c r="F522" s="80" t="s">
        <v>562</v>
      </c>
      <c r="G522" s="80" t="s">
        <v>2403</v>
      </c>
      <c r="H522" s="80" t="s">
        <v>2404</v>
      </c>
      <c r="I522" s="177"/>
      <c r="J522" s="81">
        <v>10.237251045843454</v>
      </c>
      <c r="K522" s="81">
        <v>4.1238236713784628</v>
      </c>
      <c r="L522" s="81">
        <v>9.4765828214296285E-2</v>
      </c>
      <c r="M522" s="81">
        <v>4.1086539738906023</v>
      </c>
      <c r="N522" s="81">
        <v>6.4976008255970683</v>
      </c>
      <c r="O522" s="81">
        <v>7.5733319703632702</v>
      </c>
      <c r="P522" s="81">
        <v>10.036608977434481</v>
      </c>
      <c r="Q522" s="81">
        <v>0.56871501302603022</v>
      </c>
      <c r="R522" s="81">
        <v>0</v>
      </c>
      <c r="S522" s="81">
        <v>0.75833903002543745</v>
      </c>
      <c r="T522" s="82"/>
      <c r="U522" s="81">
        <v>1752069</v>
      </c>
      <c r="V522" s="81">
        <v>1626</v>
      </c>
      <c r="W522" s="81">
        <v>1</v>
      </c>
      <c r="X522" s="81">
        <v>1700</v>
      </c>
      <c r="Y522" s="81">
        <v>2895</v>
      </c>
      <c r="Z522" s="81">
        <v>3115</v>
      </c>
      <c r="AA522" s="81">
        <v>2437</v>
      </c>
      <c r="AB522" s="81">
        <v>9234</v>
      </c>
      <c r="AC522" s="81">
        <v>0</v>
      </c>
      <c r="AD522" s="81">
        <v>0.75833903002543745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2405</v>
      </c>
      <c r="B523" s="80">
        <v>478</v>
      </c>
      <c r="C523" s="80">
        <v>2</v>
      </c>
      <c r="D523" s="80">
        <v>29</v>
      </c>
      <c r="E523" s="80">
        <v>2005</v>
      </c>
      <c r="F523" s="80" t="s">
        <v>565</v>
      </c>
      <c r="G523" s="80" t="s">
        <v>2403</v>
      </c>
      <c r="H523" s="80" t="s">
        <v>2404</v>
      </c>
      <c r="I523" s="177"/>
      <c r="J523" s="81">
        <v>10.871952402707294</v>
      </c>
      <c r="K523" s="81">
        <v>2.3061672022034636</v>
      </c>
      <c r="L523" s="81">
        <v>0.11047223971961545</v>
      </c>
      <c r="M523" s="81">
        <v>6.0478138172641005</v>
      </c>
      <c r="N523" s="81">
        <v>9.6143575533411827</v>
      </c>
      <c r="O523" s="81">
        <v>9.5090814918362732</v>
      </c>
      <c r="P523" s="81">
        <v>10.977572438038704</v>
      </c>
      <c r="Q523" s="81">
        <v>0.50760994173096019</v>
      </c>
      <c r="R523" s="81">
        <v>0</v>
      </c>
      <c r="S523" s="81">
        <v>0.6654866055714449</v>
      </c>
      <c r="T523" s="82"/>
      <c r="U523" s="81">
        <v>1473931</v>
      </c>
      <c r="V523" s="81">
        <v>1020</v>
      </c>
      <c r="W523" s="81">
        <v>1</v>
      </c>
      <c r="X523" s="81">
        <v>1287</v>
      </c>
      <c r="Y523" s="81">
        <v>3227</v>
      </c>
      <c r="Z523" s="81">
        <v>4526</v>
      </c>
      <c r="AA523" s="81">
        <v>2183</v>
      </c>
      <c r="AB523" s="81">
        <v>8616</v>
      </c>
      <c r="AC523" s="81">
        <v>0</v>
      </c>
      <c r="AD523" s="81">
        <v>0.6654866055714449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2406</v>
      </c>
      <c r="B524" s="80">
        <v>479</v>
      </c>
      <c r="C524" s="80">
        <v>3</v>
      </c>
      <c r="D524" s="80">
        <v>29</v>
      </c>
      <c r="E524" s="80">
        <v>2006</v>
      </c>
      <c r="F524" s="80" t="s">
        <v>566</v>
      </c>
      <c r="G524" s="80" t="s">
        <v>2403</v>
      </c>
      <c r="H524" s="80" t="s">
        <v>2404</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2407</v>
      </c>
      <c r="B525" s="80">
        <v>480</v>
      </c>
      <c r="C525" s="80">
        <v>4</v>
      </c>
      <c r="D525" s="80">
        <v>29</v>
      </c>
      <c r="E525" s="80">
        <v>2007</v>
      </c>
      <c r="F525" s="80" t="s">
        <v>567</v>
      </c>
      <c r="G525" s="80" t="s">
        <v>2403</v>
      </c>
      <c r="H525" s="80" t="s">
        <v>2404</v>
      </c>
      <c r="I525" s="177"/>
      <c r="J525" s="81">
        <v>9.2115988632109875</v>
      </c>
      <c r="K525" s="81">
        <v>1.5076551605637123</v>
      </c>
      <c r="L525" s="81">
        <v>7.6048739198008433E-2</v>
      </c>
      <c r="M525" s="81">
        <v>6.0886267753647756</v>
      </c>
      <c r="N525" s="81">
        <v>9.5966016465763779</v>
      </c>
      <c r="O525" s="81">
        <v>8.9128490717853328</v>
      </c>
      <c r="P525" s="81">
        <v>10.468327891294958</v>
      </c>
      <c r="Q525" s="81">
        <v>0.52761862539019166</v>
      </c>
      <c r="R525" s="81">
        <v>0</v>
      </c>
      <c r="S525" s="81">
        <v>0.77482603009169981</v>
      </c>
      <c r="T525" s="82"/>
      <c r="U525" s="81">
        <v>1631833</v>
      </c>
      <c r="V525" s="81">
        <v>689</v>
      </c>
      <c r="W525" s="81">
        <v>1</v>
      </c>
      <c r="X525" s="81">
        <v>1582</v>
      </c>
      <c r="Y525" s="81">
        <v>3280</v>
      </c>
      <c r="Z525" s="81">
        <v>4410</v>
      </c>
      <c r="AA525" s="81">
        <v>2050</v>
      </c>
      <c r="AB525" s="81">
        <v>8482</v>
      </c>
      <c r="AC525" s="81">
        <v>0</v>
      </c>
      <c r="AD525" s="81">
        <v>0.77482603009169981</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2408</v>
      </c>
      <c r="B526" s="80">
        <v>481</v>
      </c>
      <c r="C526" s="80">
        <v>5</v>
      </c>
      <c r="D526" s="80">
        <v>29</v>
      </c>
      <c r="E526" s="80">
        <v>2008</v>
      </c>
      <c r="F526" s="80" t="s">
        <v>84</v>
      </c>
      <c r="G526" s="80" t="s">
        <v>2403</v>
      </c>
      <c r="H526" s="80" t="s">
        <v>2404</v>
      </c>
      <c r="I526" s="177"/>
      <c r="J526" s="81">
        <v>9.0647253437944197</v>
      </c>
      <c r="K526" s="81">
        <v>1.1385906428106447</v>
      </c>
      <c r="L526" s="81">
        <v>6.5407499790093915E-2</v>
      </c>
      <c r="M526" s="81">
        <v>6.4041293316304335</v>
      </c>
      <c r="N526" s="81">
        <v>9.0072290911918795</v>
      </c>
      <c r="O526" s="81">
        <v>8.5657229602988334</v>
      </c>
      <c r="P526" s="81">
        <v>10.13505472897309</v>
      </c>
      <c r="Q526" s="81">
        <v>0.513213779346815</v>
      </c>
      <c r="R526" s="81">
        <v>0</v>
      </c>
      <c r="S526" s="81">
        <v>0.68386578995166847</v>
      </c>
      <c r="T526" s="82"/>
      <c r="U526" s="81">
        <v>1854883</v>
      </c>
      <c r="V526" s="81">
        <v>689</v>
      </c>
      <c r="W526" s="81">
        <v>1</v>
      </c>
      <c r="X526" s="81">
        <v>1582</v>
      </c>
      <c r="Y526" s="81">
        <v>3286</v>
      </c>
      <c r="Z526" s="81">
        <v>4387</v>
      </c>
      <c r="AA526" s="81">
        <v>1987</v>
      </c>
      <c r="AB526" s="81">
        <v>8386</v>
      </c>
      <c r="AC526" s="81">
        <v>0</v>
      </c>
      <c r="AD526" s="81">
        <v>0.68386578995166847</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2409</v>
      </c>
      <c r="B527" s="80">
        <v>482</v>
      </c>
      <c r="C527" s="80">
        <v>6</v>
      </c>
      <c r="D527" s="80">
        <v>29</v>
      </c>
      <c r="E527" s="80">
        <v>2009</v>
      </c>
      <c r="F527" s="80" t="s">
        <v>85</v>
      </c>
      <c r="G527" s="80" t="s">
        <v>2403</v>
      </c>
      <c r="H527" s="80" t="s">
        <v>2404</v>
      </c>
      <c r="I527" s="177"/>
      <c r="J527" s="81">
        <v>9.1884771821264586</v>
      </c>
      <c r="K527" s="81">
        <v>0.94141893162875234</v>
      </c>
      <c r="L527" s="81">
        <v>0.40830252345951895</v>
      </c>
      <c r="M527" s="81">
        <v>6.9291195841172151</v>
      </c>
      <c r="N527" s="81">
        <v>8.7129157249181723</v>
      </c>
      <c r="O527" s="81">
        <v>8.6187724912817547</v>
      </c>
      <c r="P527" s="81">
        <v>9.4847841808254589</v>
      </c>
      <c r="Q527" s="81">
        <v>0.48066880458810185</v>
      </c>
      <c r="R527" s="81">
        <v>0</v>
      </c>
      <c r="S527" s="81">
        <v>0.74890819500124617</v>
      </c>
      <c r="T527" s="82"/>
      <c r="U527" s="81">
        <v>1703091</v>
      </c>
      <c r="V527" s="81">
        <v>615</v>
      </c>
      <c r="W527" s="81">
        <v>9</v>
      </c>
      <c r="X527" s="81">
        <v>2172</v>
      </c>
      <c r="Y527" s="81">
        <v>3289</v>
      </c>
      <c r="Z527" s="81">
        <v>4357</v>
      </c>
      <c r="AA527" s="81">
        <v>1909</v>
      </c>
      <c r="AB527" s="81">
        <v>8245</v>
      </c>
      <c r="AC527" s="81">
        <v>0</v>
      </c>
      <c r="AD527" s="81">
        <v>0.74890819500124617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7.24</v>
      </c>
      <c r="BL527" s="81">
        <v>0</v>
      </c>
      <c r="BM527" s="82"/>
      <c r="BN527" s="81">
        <v>0</v>
      </c>
      <c r="BO527" s="81">
        <v>0</v>
      </c>
      <c r="BP527" s="81">
        <v>0</v>
      </c>
      <c r="BQ527" s="81">
        <v>0</v>
      </c>
      <c r="BR527" s="81">
        <v>1</v>
      </c>
      <c r="BS527" s="81">
        <v>0</v>
      </c>
      <c r="BT527"/>
      <c r="BU527" s="80"/>
      <c r="BV527" s="80"/>
      <c r="BW527" s="80"/>
      <c r="BX527" s="80"/>
      <c r="BY527" s="80"/>
      <c r="BZ527" s="80"/>
      <c r="CA527" s="80"/>
      <c r="CB527" s="80"/>
      <c r="CC527" s="80"/>
    </row>
    <row r="528" spans="1:81">
      <c r="A528" s="80" t="s">
        <v>2410</v>
      </c>
      <c r="B528" s="80">
        <v>483</v>
      </c>
      <c r="C528" s="80">
        <v>7</v>
      </c>
      <c r="D528" s="80">
        <v>29</v>
      </c>
      <c r="E528" s="80">
        <v>2010</v>
      </c>
      <c r="F528" s="80" t="s">
        <v>86</v>
      </c>
      <c r="G528" s="80" t="s">
        <v>2403</v>
      </c>
      <c r="H528" s="80" t="s">
        <v>2404</v>
      </c>
      <c r="I528" s="177"/>
      <c r="J528" s="81">
        <v>10.233839494452827</v>
      </c>
      <c r="K528" s="81">
        <v>1.0186847131293697</v>
      </c>
      <c r="L528" s="81">
        <v>0.37571365933159856</v>
      </c>
      <c r="M528" s="81">
        <v>7.6118761415701996</v>
      </c>
      <c r="N528" s="81">
        <v>8.8687528982462993</v>
      </c>
      <c r="O528" s="81">
        <v>8.5493731114564078</v>
      </c>
      <c r="P528" s="81">
        <v>9.6054240946558149</v>
      </c>
      <c r="Q528" s="81">
        <v>0.4966473162376458</v>
      </c>
      <c r="R528" s="81">
        <v>0</v>
      </c>
      <c r="S528" s="81">
        <v>0.75707772663688755</v>
      </c>
      <c r="T528" s="82"/>
      <c r="U528" s="81">
        <v>1650156</v>
      </c>
      <c r="V528" s="81">
        <v>615</v>
      </c>
      <c r="W528" s="81">
        <v>9</v>
      </c>
      <c r="X528" s="81">
        <v>2172</v>
      </c>
      <c r="Y528" s="81">
        <v>3308</v>
      </c>
      <c r="Z528" s="81">
        <v>4342</v>
      </c>
      <c r="AA528" s="81">
        <v>1885</v>
      </c>
      <c r="AB528" s="81">
        <v>8163</v>
      </c>
      <c r="AC528" s="81">
        <v>0</v>
      </c>
      <c r="AD528" s="81">
        <v>0.75707772663688755</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7.68</v>
      </c>
      <c r="BL528" s="81">
        <v>0</v>
      </c>
      <c r="BM528" s="82"/>
      <c r="BN528" s="81">
        <v>0</v>
      </c>
      <c r="BO528" s="81">
        <v>0</v>
      </c>
      <c r="BP528" s="81">
        <v>0</v>
      </c>
      <c r="BQ528" s="81">
        <v>0</v>
      </c>
      <c r="BR528" s="81">
        <v>1</v>
      </c>
      <c r="BS528" s="81">
        <v>0</v>
      </c>
      <c r="BT528"/>
      <c r="BU528" s="80">
        <v>7.68</v>
      </c>
      <c r="BV528" s="80">
        <v>0</v>
      </c>
      <c r="BW528" s="80">
        <v>0</v>
      </c>
      <c r="BX528" s="80">
        <v>0</v>
      </c>
      <c r="BY528" s="80">
        <v>0</v>
      </c>
      <c r="BZ528" s="80">
        <v>0</v>
      </c>
      <c r="CA528" s="80">
        <v>0</v>
      </c>
      <c r="CB528" s="80">
        <v>0</v>
      </c>
      <c r="CC528" s="80">
        <v>0</v>
      </c>
    </row>
    <row r="529" spans="1:81">
      <c r="A529" s="80" t="s">
        <v>2411</v>
      </c>
      <c r="B529" s="80">
        <v>484</v>
      </c>
      <c r="C529" s="80">
        <v>8</v>
      </c>
      <c r="D529" s="80">
        <v>29</v>
      </c>
      <c r="E529" s="80">
        <v>2011</v>
      </c>
      <c r="F529" s="80" t="s">
        <v>87</v>
      </c>
      <c r="G529" s="80" t="s">
        <v>2403</v>
      </c>
      <c r="H529" s="80" t="s">
        <v>2404</v>
      </c>
      <c r="I529" s="177"/>
      <c r="J529" s="81">
        <v>9.1155606872939199</v>
      </c>
      <c r="K529" s="81">
        <v>1.4300013208156883</v>
      </c>
      <c r="L529" s="81">
        <v>0.38765586915983674</v>
      </c>
      <c r="M529" s="81">
        <v>10.046918094469596</v>
      </c>
      <c r="N529" s="81">
        <v>10.531198837227526</v>
      </c>
      <c r="O529" s="81">
        <v>8.3117005512418078</v>
      </c>
      <c r="P529" s="81">
        <v>9.2932031539697508</v>
      </c>
      <c r="Q529" s="81">
        <v>0.56325116237879247</v>
      </c>
      <c r="R529" s="81">
        <v>0</v>
      </c>
      <c r="S529" s="81">
        <v>0.68786043589196177</v>
      </c>
      <c r="T529" s="82"/>
      <c r="U529" s="81">
        <v>1406985</v>
      </c>
      <c r="V529" s="81">
        <v>615</v>
      </c>
      <c r="W529" s="81">
        <v>9</v>
      </c>
      <c r="X529" s="81">
        <v>2172</v>
      </c>
      <c r="Y529" s="81">
        <v>3325</v>
      </c>
      <c r="Z529" s="81">
        <v>4313</v>
      </c>
      <c r="AA529" s="81">
        <v>1878</v>
      </c>
      <c r="AB529" s="81">
        <v>8026</v>
      </c>
      <c r="AC529" s="81">
        <v>0</v>
      </c>
      <c r="AD529" s="81">
        <v>0.68786043589196177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7.61</v>
      </c>
      <c r="BL529" s="81">
        <v>0</v>
      </c>
      <c r="BM529" s="82"/>
      <c r="BN529" s="81">
        <v>0</v>
      </c>
      <c r="BO529" s="81">
        <v>0</v>
      </c>
      <c r="BP529" s="81">
        <v>0</v>
      </c>
      <c r="BQ529" s="81">
        <v>0</v>
      </c>
      <c r="BR529" s="81">
        <v>1</v>
      </c>
      <c r="BS529" s="81">
        <v>0</v>
      </c>
      <c r="BT529"/>
      <c r="BU529" s="80">
        <v>7.61</v>
      </c>
      <c r="BV529" s="80">
        <v>0</v>
      </c>
      <c r="BW529" s="80">
        <v>0</v>
      </c>
      <c r="BX529" s="80">
        <v>0</v>
      </c>
      <c r="BY529" s="80">
        <v>0</v>
      </c>
      <c r="BZ529" s="80">
        <v>0</v>
      </c>
      <c r="CA529" s="80">
        <v>0</v>
      </c>
      <c r="CB529" s="80">
        <v>0</v>
      </c>
      <c r="CC529" s="80">
        <v>0</v>
      </c>
    </row>
    <row r="530" spans="1:81">
      <c r="A530" s="80" t="s">
        <v>2412</v>
      </c>
      <c r="B530" s="80">
        <v>485</v>
      </c>
      <c r="C530" s="80">
        <v>9</v>
      </c>
      <c r="D530" s="80">
        <v>29</v>
      </c>
      <c r="E530" s="80">
        <v>2012</v>
      </c>
      <c r="F530" s="80" t="s">
        <v>88</v>
      </c>
      <c r="G530" s="80" t="s">
        <v>2403</v>
      </c>
      <c r="H530" s="80" t="s">
        <v>2404</v>
      </c>
      <c r="I530" s="177"/>
      <c r="J530" s="81">
        <v>11.312867684605145</v>
      </c>
      <c r="K530" s="81">
        <v>1.3757296536567261</v>
      </c>
      <c r="L530" s="81">
        <v>0.38016344449700551</v>
      </c>
      <c r="M530" s="81">
        <v>11.119806458917454</v>
      </c>
      <c r="N530" s="81">
        <v>12.220290153597563</v>
      </c>
      <c r="O530" s="81">
        <v>8.2596779201312831</v>
      </c>
      <c r="P530" s="81">
        <v>9.2863586452660201</v>
      </c>
      <c r="Q530" s="81">
        <v>0.6137126075919499</v>
      </c>
      <c r="R530" s="81">
        <v>0</v>
      </c>
      <c r="S530" s="81">
        <v>0.66126489178454939</v>
      </c>
      <c r="T530" s="82"/>
      <c r="U530" s="81">
        <v>1595427</v>
      </c>
      <c r="V530" s="81">
        <v>615</v>
      </c>
      <c r="W530" s="81">
        <v>9</v>
      </c>
      <c r="X530" s="81">
        <v>2172</v>
      </c>
      <c r="Y530" s="81">
        <v>3351</v>
      </c>
      <c r="Z530" s="81">
        <v>4320</v>
      </c>
      <c r="AA530" s="81">
        <v>1866</v>
      </c>
      <c r="AB530" s="81">
        <v>8049</v>
      </c>
      <c r="AC530" s="81">
        <v>0</v>
      </c>
      <c r="AD530" s="81">
        <v>0.66126489178454939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8.4</v>
      </c>
      <c r="BL530" s="81">
        <v>0</v>
      </c>
      <c r="BM530" s="82"/>
      <c r="BN530" s="81">
        <v>0</v>
      </c>
      <c r="BO530" s="81">
        <v>0</v>
      </c>
      <c r="BP530" s="81">
        <v>0</v>
      </c>
      <c r="BQ530" s="81">
        <v>0</v>
      </c>
      <c r="BR530" s="81">
        <v>1</v>
      </c>
      <c r="BS530" s="81">
        <v>0</v>
      </c>
      <c r="BT530"/>
      <c r="BU530" s="80">
        <v>8.4</v>
      </c>
      <c r="BV530" s="80">
        <v>0</v>
      </c>
      <c r="BW530" s="80">
        <v>0</v>
      </c>
      <c r="BX530" s="80">
        <v>0</v>
      </c>
      <c r="BY530" s="80">
        <v>0</v>
      </c>
      <c r="BZ530" s="80">
        <v>0</v>
      </c>
      <c r="CA530" s="80">
        <v>0</v>
      </c>
      <c r="CB530" s="80">
        <v>0</v>
      </c>
      <c r="CC530" s="80">
        <v>0</v>
      </c>
    </row>
    <row r="531" spans="1:81">
      <c r="A531" s="80" t="s">
        <v>2413</v>
      </c>
      <c r="B531" s="80">
        <v>486</v>
      </c>
      <c r="C531" s="80">
        <v>10</v>
      </c>
      <c r="D531" s="80">
        <v>29</v>
      </c>
      <c r="E531" s="80">
        <v>2013</v>
      </c>
      <c r="F531" s="80" t="s">
        <v>89</v>
      </c>
      <c r="G531" s="80" t="s">
        <v>2403</v>
      </c>
      <c r="H531" s="80" t="s">
        <v>2404</v>
      </c>
      <c r="I531" s="177"/>
      <c r="J531" s="81">
        <v>10.425612291196027</v>
      </c>
      <c r="K531" s="81">
        <v>1.2440648487789643</v>
      </c>
      <c r="L531" s="81">
        <v>0.37391770951783498</v>
      </c>
      <c r="M531" s="81">
        <v>10.597283520261673</v>
      </c>
      <c r="N531" s="81">
        <v>11.918324193064374</v>
      </c>
      <c r="O531" s="81">
        <v>7.9322835236036475</v>
      </c>
      <c r="P531" s="81">
        <v>9.4961863749800823</v>
      </c>
      <c r="Q531" s="81">
        <v>0.61861765639976474</v>
      </c>
      <c r="R531" s="81">
        <v>0</v>
      </c>
      <c r="S531" s="81">
        <v>0.69643274595808968</v>
      </c>
      <c r="T531" s="82"/>
      <c r="U531" s="81">
        <v>1373298</v>
      </c>
      <c r="V531" s="81">
        <v>615</v>
      </c>
      <c r="W531" s="81">
        <v>9</v>
      </c>
      <c r="X531" s="81">
        <v>2172</v>
      </c>
      <c r="Y531" s="81">
        <v>3374</v>
      </c>
      <c r="Z531" s="81">
        <v>4334</v>
      </c>
      <c r="AA531" s="81">
        <v>1901</v>
      </c>
      <c r="AB531" s="81">
        <v>7997</v>
      </c>
      <c r="AC531" s="81">
        <v>0</v>
      </c>
      <c r="AD531" s="81">
        <v>0.69643274595808968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8.4740000000000002</v>
      </c>
      <c r="BL531" s="81">
        <v>0</v>
      </c>
      <c r="BM531" s="82"/>
      <c r="BN531" s="81">
        <v>0</v>
      </c>
      <c r="BO531" s="81">
        <v>0</v>
      </c>
      <c r="BP531" s="81">
        <v>0</v>
      </c>
      <c r="BQ531" s="81">
        <v>0</v>
      </c>
      <c r="BR531" s="81">
        <v>1</v>
      </c>
      <c r="BS531" s="81">
        <v>0</v>
      </c>
      <c r="BT531"/>
      <c r="BU531" s="80">
        <v>8.4740000000000002</v>
      </c>
      <c r="BV531" s="80">
        <v>0</v>
      </c>
      <c r="BW531" s="80">
        <v>0</v>
      </c>
      <c r="BX531" s="80">
        <v>0</v>
      </c>
      <c r="BY531" s="80">
        <v>0</v>
      </c>
      <c r="BZ531" s="80">
        <v>0</v>
      </c>
      <c r="CA531" s="80">
        <v>0</v>
      </c>
      <c r="CB531" s="80">
        <v>0</v>
      </c>
      <c r="CC531" s="80">
        <v>0</v>
      </c>
    </row>
    <row r="532" spans="1:81">
      <c r="A532" s="80" t="s">
        <v>2414</v>
      </c>
      <c r="B532" s="80">
        <v>487</v>
      </c>
      <c r="C532" s="80">
        <v>11</v>
      </c>
      <c r="D532" s="80">
        <v>29</v>
      </c>
      <c r="E532" s="80">
        <v>2014</v>
      </c>
      <c r="F532" s="80" t="s">
        <v>90</v>
      </c>
      <c r="G532" s="80" t="s">
        <v>2403</v>
      </c>
      <c r="H532" s="80" t="s">
        <v>2404</v>
      </c>
      <c r="I532" s="177"/>
      <c r="J532" s="81">
        <v>12.23958103030153</v>
      </c>
      <c r="K532" s="81">
        <v>1.1109586404443612</v>
      </c>
      <c r="L532" s="81">
        <v>0.52089991610816222</v>
      </c>
      <c r="M532" s="81">
        <v>17.67184619390186</v>
      </c>
      <c r="N532" s="81">
        <v>11.294909283125039</v>
      </c>
      <c r="O532" s="81">
        <v>7.5645397881145042</v>
      </c>
      <c r="P532" s="81">
        <v>9.4401286012333312</v>
      </c>
      <c r="Q532" s="81">
        <v>0.58626216717045321</v>
      </c>
      <c r="R532" s="81">
        <v>0</v>
      </c>
      <c r="S532" s="81">
        <v>0.70857312009479456</v>
      </c>
      <c r="T532" s="82"/>
      <c r="U532" s="81">
        <v>1756138</v>
      </c>
      <c r="V532" s="81">
        <v>439</v>
      </c>
      <c r="W532" s="81">
        <v>16</v>
      </c>
      <c r="X532" s="81">
        <v>3617</v>
      </c>
      <c r="Y532" s="81">
        <v>3375</v>
      </c>
      <c r="Z532" s="81">
        <v>4353</v>
      </c>
      <c r="AA532" s="81">
        <v>1880</v>
      </c>
      <c r="AB532" s="81">
        <v>7899</v>
      </c>
      <c r="AC532" s="81">
        <v>0</v>
      </c>
      <c r="AD532" s="81">
        <v>0.70857312009479456</v>
      </c>
      <c r="AE532" s="82"/>
      <c r="AF532" s="81">
        <v>12895704.540141961</v>
      </c>
      <c r="AG532" s="81">
        <v>939206.74437415041</v>
      </c>
      <c r="AH532" s="81">
        <v>101738.12350284499</v>
      </c>
      <c r="AI532" s="81">
        <v>23734107.66774898</v>
      </c>
      <c r="AJ532" s="81">
        <v>15779579.540657578</v>
      </c>
      <c r="AK532" s="81">
        <v>0</v>
      </c>
      <c r="AL532" s="81">
        <v>0</v>
      </c>
      <c r="AM532" s="81">
        <v>1084414.6635449715</v>
      </c>
      <c r="AN532" s="81">
        <v>0</v>
      </c>
      <c r="AO532" s="81">
        <v>0</v>
      </c>
      <c r="AP532" s="82"/>
      <c r="AQ532" s="81">
        <v>131</v>
      </c>
      <c r="AR532" s="81">
        <v>20</v>
      </c>
      <c r="AS532" s="81">
        <v>0</v>
      </c>
      <c r="AT532" s="81">
        <v>0</v>
      </c>
      <c r="AU532" s="81">
        <v>0</v>
      </c>
      <c r="AV532" s="81">
        <v>0</v>
      </c>
      <c r="AW532" s="81" t="s">
        <v>564</v>
      </c>
      <c r="AX532" s="82"/>
      <c r="AY532" s="81">
        <v>538.5</v>
      </c>
      <c r="AZ532" s="81">
        <v>1909.4</v>
      </c>
      <c r="BA532" s="81">
        <v>0</v>
      </c>
      <c r="BB532" s="81">
        <v>0</v>
      </c>
      <c r="BC532" s="81">
        <v>0</v>
      </c>
      <c r="BD532" s="81">
        <v>0</v>
      </c>
      <c r="BE532" s="81" t="s">
        <v>564</v>
      </c>
      <c r="BF532" s="82"/>
      <c r="BG532" s="81">
        <v>0</v>
      </c>
      <c r="BH532" s="81">
        <v>0</v>
      </c>
      <c r="BI532" s="81">
        <v>0</v>
      </c>
      <c r="BJ532" s="81">
        <v>0</v>
      </c>
      <c r="BK532" s="81">
        <v>8.4670000000000005</v>
      </c>
      <c r="BL532" s="81">
        <v>0</v>
      </c>
      <c r="BM532" s="82"/>
      <c r="BN532" s="81">
        <v>0</v>
      </c>
      <c r="BO532" s="81">
        <v>0</v>
      </c>
      <c r="BP532" s="81">
        <v>0</v>
      </c>
      <c r="BQ532" s="81">
        <v>0</v>
      </c>
      <c r="BR532" s="81">
        <v>1</v>
      </c>
      <c r="BS532" s="81">
        <v>0</v>
      </c>
      <c r="BT532"/>
      <c r="BU532" s="80">
        <v>8.4670000000000005</v>
      </c>
      <c r="BV532" s="80">
        <v>0</v>
      </c>
      <c r="BW532" s="80">
        <v>0</v>
      </c>
      <c r="BX532" s="80">
        <v>0</v>
      </c>
      <c r="BY532" s="80">
        <v>0</v>
      </c>
      <c r="BZ532" s="80">
        <v>0</v>
      </c>
      <c r="CA532" s="80">
        <v>0</v>
      </c>
      <c r="CB532" s="80">
        <v>0</v>
      </c>
      <c r="CC532" s="80">
        <v>0</v>
      </c>
    </row>
    <row r="533" spans="1:81">
      <c r="A533" s="80" t="s">
        <v>2415</v>
      </c>
      <c r="B533" s="80">
        <v>488</v>
      </c>
      <c r="C533" s="80">
        <v>12</v>
      </c>
      <c r="D533" s="80">
        <v>29</v>
      </c>
      <c r="E533" s="80">
        <v>2015</v>
      </c>
      <c r="F533" s="80" t="s">
        <v>91</v>
      </c>
      <c r="G533" s="80" t="s">
        <v>2403</v>
      </c>
      <c r="H533" s="80" t="s">
        <v>2404</v>
      </c>
      <c r="I533" s="177"/>
      <c r="J533" s="81">
        <v>12.044548337094989</v>
      </c>
      <c r="K533" s="81">
        <v>1.0560206437285835</v>
      </c>
      <c r="L533" s="81">
        <v>0.60138135838661289</v>
      </c>
      <c r="M533" s="81">
        <v>16.092547102709123</v>
      </c>
      <c r="N533" s="81">
        <v>10.710304995887189</v>
      </c>
      <c r="O533" s="81">
        <v>7.438995781619866</v>
      </c>
      <c r="P533" s="81">
        <v>9.4324803652027729</v>
      </c>
      <c r="Q533" s="81">
        <v>0.56621986304874516</v>
      </c>
      <c r="R533" s="81">
        <v>0</v>
      </c>
      <c r="S533" s="81">
        <v>0.75708741214395636</v>
      </c>
      <c r="T533" s="82"/>
      <c r="U533" s="81">
        <v>2090951</v>
      </c>
      <c r="V533" s="81">
        <v>439</v>
      </c>
      <c r="W533" s="81">
        <v>16</v>
      </c>
      <c r="X533" s="81">
        <v>3617</v>
      </c>
      <c r="Y533" s="81">
        <v>3384</v>
      </c>
      <c r="Z533" s="81">
        <v>4322</v>
      </c>
      <c r="AA533" s="81">
        <v>1877</v>
      </c>
      <c r="AB533" s="81">
        <v>7793</v>
      </c>
      <c r="AC533" s="81">
        <v>0</v>
      </c>
      <c r="AD533" s="81">
        <v>0.75708741214395636</v>
      </c>
      <c r="AE533" s="82"/>
      <c r="AF533" s="81">
        <v>13384306.849315271</v>
      </c>
      <c r="AG533" s="81">
        <v>818010.13132617145</v>
      </c>
      <c r="AH533" s="81">
        <v>95314.285653630068</v>
      </c>
      <c r="AI533" s="81">
        <v>22358727.081567079</v>
      </c>
      <c r="AJ533" s="81">
        <v>15405880.129100367</v>
      </c>
      <c r="AK533" s="81">
        <v>0</v>
      </c>
      <c r="AL533" s="81">
        <v>0</v>
      </c>
      <c r="AM533" s="81">
        <v>1067997.9595945096</v>
      </c>
      <c r="AN533" s="81">
        <v>0</v>
      </c>
      <c r="AO533" s="81">
        <v>0</v>
      </c>
      <c r="AP533" s="82"/>
      <c r="AQ533" s="81">
        <v>148</v>
      </c>
      <c r="AR533" s="81">
        <v>28</v>
      </c>
      <c r="AS533" s="81">
        <v>0</v>
      </c>
      <c r="AT533" s="81">
        <v>0</v>
      </c>
      <c r="AU533" s="81">
        <v>0</v>
      </c>
      <c r="AV533" s="81">
        <v>0</v>
      </c>
      <c r="AW533" s="81" t="s">
        <v>564</v>
      </c>
      <c r="AX533" s="82"/>
      <c r="AY533" s="81">
        <v>624.6</v>
      </c>
      <c r="AZ533" s="81">
        <v>2107.9</v>
      </c>
      <c r="BA533" s="81">
        <v>0</v>
      </c>
      <c r="BB533" s="81">
        <v>0</v>
      </c>
      <c r="BC533" s="81">
        <v>0</v>
      </c>
      <c r="BD533" s="81">
        <v>0</v>
      </c>
      <c r="BE533" s="81" t="s">
        <v>564</v>
      </c>
      <c r="BF533" s="82"/>
      <c r="BG533" s="81">
        <v>0</v>
      </c>
      <c r="BH533" s="81">
        <v>0</v>
      </c>
      <c r="BI533" s="81">
        <v>0</v>
      </c>
      <c r="BJ533" s="81">
        <v>0</v>
      </c>
      <c r="BK533" s="81">
        <v>7.5839999999999996</v>
      </c>
      <c r="BL533" s="81">
        <v>0</v>
      </c>
      <c r="BM533" s="82"/>
      <c r="BN533" s="81">
        <v>0</v>
      </c>
      <c r="BO533" s="81">
        <v>0</v>
      </c>
      <c r="BP533" s="81">
        <v>0</v>
      </c>
      <c r="BQ533" s="81">
        <v>0</v>
      </c>
      <c r="BR533" s="81">
        <v>1</v>
      </c>
      <c r="BS533" s="81">
        <v>0</v>
      </c>
      <c r="BT533"/>
      <c r="BU533" s="80">
        <v>7.5839999999999996</v>
      </c>
      <c r="BV533" s="80">
        <v>0</v>
      </c>
      <c r="BW533" s="80">
        <v>0</v>
      </c>
      <c r="BX533" s="80">
        <v>0</v>
      </c>
      <c r="BY533" s="80">
        <v>0</v>
      </c>
      <c r="BZ533" s="80">
        <v>0</v>
      </c>
      <c r="CA533" s="80">
        <v>0</v>
      </c>
      <c r="CB533" s="80">
        <v>0</v>
      </c>
      <c r="CC533" s="80">
        <v>0</v>
      </c>
    </row>
    <row r="534" spans="1:81">
      <c r="A534" s="80" t="s">
        <v>2416</v>
      </c>
      <c r="B534" s="80">
        <v>489</v>
      </c>
      <c r="C534" s="80">
        <v>13</v>
      </c>
      <c r="D534" s="80">
        <v>29</v>
      </c>
      <c r="E534" s="80">
        <v>2016</v>
      </c>
      <c r="F534" s="80" t="s">
        <v>92</v>
      </c>
      <c r="G534" s="80" t="s">
        <v>2403</v>
      </c>
      <c r="H534" s="80" t="s">
        <v>2404</v>
      </c>
      <c r="I534" s="177"/>
      <c r="J534" s="81">
        <v>10.529913297865908</v>
      </c>
      <c r="K534" s="81">
        <v>0.97232046949019157</v>
      </c>
      <c r="L534" s="81">
        <v>0.72517144405987299</v>
      </c>
      <c r="M534" s="81">
        <v>15.727228091867564</v>
      </c>
      <c r="N534" s="81">
        <v>10.476933271051063</v>
      </c>
      <c r="O534" s="81">
        <v>7.2993522728999469</v>
      </c>
      <c r="P534" s="81">
        <v>9.2607240063197285</v>
      </c>
      <c r="Q534" s="81">
        <v>0.53729783586488533</v>
      </c>
      <c r="R534" s="81">
        <v>0</v>
      </c>
      <c r="S534" s="81">
        <v>1.1658743156719964</v>
      </c>
      <c r="T534" s="82"/>
      <c r="U534" s="81">
        <v>1951138</v>
      </c>
      <c r="V534" s="81">
        <v>439</v>
      </c>
      <c r="W534" s="81">
        <v>16</v>
      </c>
      <c r="X534" s="81">
        <v>3617</v>
      </c>
      <c r="Y534" s="81">
        <v>3359</v>
      </c>
      <c r="Z534" s="81">
        <v>4293</v>
      </c>
      <c r="AA534" s="81">
        <v>1906</v>
      </c>
      <c r="AB534" s="81">
        <v>7607</v>
      </c>
      <c r="AC534" s="81">
        <v>0</v>
      </c>
      <c r="AD534" s="81">
        <v>1.165874315671996</v>
      </c>
      <c r="AE534" s="82"/>
      <c r="AF534" s="81">
        <v>11623451.438802</v>
      </c>
      <c r="AG534" s="81">
        <v>726877.35719946818</v>
      </c>
      <c r="AH534" s="81">
        <v>89505.322811195612</v>
      </c>
      <c r="AI534" s="81">
        <v>23641707.418025009</v>
      </c>
      <c r="AJ534" s="81">
        <v>14588701.217752909</v>
      </c>
      <c r="AK534" s="81">
        <v>0</v>
      </c>
      <c r="AL534" s="81">
        <v>0</v>
      </c>
      <c r="AM534" s="81">
        <v>1043317.365826003</v>
      </c>
      <c r="AN534" s="81">
        <v>0</v>
      </c>
      <c r="AO534" s="81">
        <v>0</v>
      </c>
      <c r="AP534" s="82"/>
      <c r="AQ534" s="81">
        <v>152</v>
      </c>
      <c r="AR534" s="81">
        <v>34</v>
      </c>
      <c r="AS534" s="81">
        <v>0</v>
      </c>
      <c r="AT534" s="81">
        <v>0</v>
      </c>
      <c r="AU534" s="81">
        <v>0</v>
      </c>
      <c r="AV534" s="81">
        <v>0</v>
      </c>
      <c r="AW534" s="81" t="s">
        <v>564</v>
      </c>
      <c r="AX534" s="82"/>
      <c r="AY534" s="81">
        <v>639</v>
      </c>
      <c r="AZ534" s="81">
        <v>2293.6</v>
      </c>
      <c r="BA534" s="81">
        <v>0</v>
      </c>
      <c r="BB534" s="81">
        <v>0</v>
      </c>
      <c r="BC534" s="81">
        <v>0</v>
      </c>
      <c r="BD534" s="81">
        <v>0</v>
      </c>
      <c r="BE534" s="81" t="s">
        <v>564</v>
      </c>
      <c r="BF534" s="82"/>
      <c r="BG534" s="81">
        <v>0</v>
      </c>
      <c r="BH534" s="81">
        <v>0</v>
      </c>
      <c r="BI534" s="81">
        <v>0</v>
      </c>
      <c r="BJ534" s="81">
        <v>0</v>
      </c>
      <c r="BK534" s="81">
        <v>6.0030000000000001</v>
      </c>
      <c r="BL534" s="81">
        <v>0</v>
      </c>
      <c r="BM534" s="82"/>
      <c r="BN534" s="81">
        <v>0</v>
      </c>
      <c r="BO534" s="81">
        <v>0</v>
      </c>
      <c r="BP534" s="81">
        <v>0</v>
      </c>
      <c r="BQ534" s="81">
        <v>0</v>
      </c>
      <c r="BR534" s="81">
        <v>1</v>
      </c>
      <c r="BS534" s="81">
        <v>0</v>
      </c>
      <c r="BT534"/>
      <c r="BU534" s="80">
        <v>6.0030000000000001</v>
      </c>
      <c r="BV534" s="80">
        <v>0</v>
      </c>
      <c r="BW534" s="80">
        <v>0</v>
      </c>
      <c r="BX534" s="80">
        <v>0</v>
      </c>
      <c r="BY534" s="80">
        <v>0</v>
      </c>
      <c r="BZ534" s="80">
        <v>0</v>
      </c>
      <c r="CA534" s="80">
        <v>0</v>
      </c>
      <c r="CB534" s="80">
        <v>0</v>
      </c>
      <c r="CC534" s="80">
        <v>0</v>
      </c>
    </row>
    <row r="535" spans="1:81">
      <c r="A535" s="80" t="s">
        <v>2417</v>
      </c>
      <c r="B535" s="80">
        <v>490</v>
      </c>
      <c r="C535" s="80">
        <v>14</v>
      </c>
      <c r="D535" s="80">
        <v>29</v>
      </c>
      <c r="E535" s="80">
        <v>2017</v>
      </c>
      <c r="F535" s="80" t="s">
        <v>71</v>
      </c>
      <c r="G535" s="80" t="s">
        <v>2403</v>
      </c>
      <c r="H535" s="80" t="s">
        <v>2404</v>
      </c>
      <c r="I535" s="177"/>
      <c r="J535" s="81">
        <v>10.26394603610991</v>
      </c>
      <c r="K535" s="81">
        <v>0.99132561786412587</v>
      </c>
      <c r="L535" s="81">
        <v>0.64125093412126943</v>
      </c>
      <c r="M535" s="81">
        <v>13.741719782651817</v>
      </c>
      <c r="N535" s="81">
        <v>9.7621605788172179</v>
      </c>
      <c r="O535" s="81">
        <v>7.2070049881634048</v>
      </c>
      <c r="P535" s="81">
        <v>9.0910179223160377</v>
      </c>
      <c r="Q535" s="81">
        <v>0.5204510205547267</v>
      </c>
      <c r="R535" s="81">
        <v>0</v>
      </c>
      <c r="S535" s="81">
        <v>1.1904662693142816</v>
      </c>
      <c r="T535" s="82"/>
      <c r="U535" s="81">
        <v>2058645</v>
      </c>
      <c r="V535" s="81">
        <v>439</v>
      </c>
      <c r="W535" s="81">
        <v>16</v>
      </c>
      <c r="X535" s="81">
        <v>3617</v>
      </c>
      <c r="Y535" s="81">
        <v>3455</v>
      </c>
      <c r="Z535" s="81">
        <v>4309</v>
      </c>
      <c r="AA535" s="81">
        <v>1883</v>
      </c>
      <c r="AB535" s="81">
        <v>7620</v>
      </c>
      <c r="AC535" s="81">
        <v>0</v>
      </c>
      <c r="AD535" s="81">
        <v>1.190466269314282</v>
      </c>
      <c r="AE535" s="82"/>
      <c r="AF535" s="81">
        <v>12389913.44529262</v>
      </c>
      <c r="AG535" s="81">
        <v>797541.52109489392</v>
      </c>
      <c r="AH535" s="81">
        <v>107945.5800167097</v>
      </c>
      <c r="AI535" s="81">
        <v>23776029.956367731</v>
      </c>
      <c r="AJ535" s="81">
        <v>15171226.853754271</v>
      </c>
      <c r="AK535" s="81">
        <v>0</v>
      </c>
      <c r="AL535" s="81">
        <v>0</v>
      </c>
      <c r="AM535" s="81">
        <v>1046735.64217677</v>
      </c>
      <c r="AN535" s="81">
        <v>0</v>
      </c>
      <c r="AO535" s="81">
        <v>0</v>
      </c>
      <c r="AP535" s="82"/>
      <c r="AQ535" s="81">
        <v>159</v>
      </c>
      <c r="AR535" s="81">
        <v>38</v>
      </c>
      <c r="AS535" s="81">
        <v>0</v>
      </c>
      <c r="AT535" s="81">
        <v>0</v>
      </c>
      <c r="AU535" s="81">
        <v>0</v>
      </c>
      <c r="AV535" s="81">
        <v>0</v>
      </c>
      <c r="AW535" s="81" t="s">
        <v>564</v>
      </c>
      <c r="AX535" s="82"/>
      <c r="AY535" s="81">
        <v>672.90000000000009</v>
      </c>
      <c r="AZ535" s="81">
        <v>2392.4</v>
      </c>
      <c r="BA535" s="81">
        <v>0</v>
      </c>
      <c r="BB535" s="81">
        <v>0</v>
      </c>
      <c r="BC535" s="81">
        <v>0</v>
      </c>
      <c r="BD535" s="81">
        <v>0</v>
      </c>
      <c r="BE535" s="81" t="s">
        <v>564</v>
      </c>
      <c r="BF535" s="82"/>
      <c r="BG535" s="81">
        <v>0</v>
      </c>
      <c r="BH535" s="81">
        <v>0</v>
      </c>
      <c r="BI535" s="81">
        <v>0</v>
      </c>
      <c r="BJ535" s="81">
        <v>0</v>
      </c>
      <c r="BK535" s="81">
        <v>5.9</v>
      </c>
      <c r="BL535" s="81">
        <v>0</v>
      </c>
      <c r="BM535" s="82"/>
      <c r="BN535" s="81">
        <v>0</v>
      </c>
      <c r="BO535" s="81">
        <v>0</v>
      </c>
      <c r="BP535" s="81">
        <v>0</v>
      </c>
      <c r="BQ535" s="81">
        <v>0</v>
      </c>
      <c r="BR535" s="81">
        <v>1</v>
      </c>
      <c r="BS535" s="81">
        <v>0</v>
      </c>
      <c r="BT535"/>
      <c r="BU535" s="80">
        <v>5.9</v>
      </c>
      <c r="BV535" s="80">
        <v>0</v>
      </c>
      <c r="BW535" s="80">
        <v>0</v>
      </c>
      <c r="BX535" s="80">
        <v>0</v>
      </c>
      <c r="BY535" s="80">
        <v>0</v>
      </c>
      <c r="BZ535" s="80">
        <v>0</v>
      </c>
      <c r="CA535" s="80">
        <v>0</v>
      </c>
      <c r="CB535" s="80">
        <v>0</v>
      </c>
      <c r="CC535" s="80">
        <v>0</v>
      </c>
    </row>
    <row r="536" spans="1:81">
      <c r="A536" s="80" t="s">
        <v>2418</v>
      </c>
      <c r="B536" s="80">
        <v>491</v>
      </c>
      <c r="C536" s="80">
        <v>15</v>
      </c>
      <c r="D536" s="80">
        <v>29</v>
      </c>
      <c r="E536" s="80">
        <v>2018</v>
      </c>
      <c r="F536" s="80" t="s">
        <v>93</v>
      </c>
      <c r="G536" s="80" t="s">
        <v>2403</v>
      </c>
      <c r="H536" s="80" t="s">
        <v>2404</v>
      </c>
      <c r="I536" s="177"/>
      <c r="J536" s="81">
        <v>9.3935784621683265</v>
      </c>
      <c r="K536" s="81">
        <v>0.84263109762088895</v>
      </c>
      <c r="L536" s="81">
        <v>0.57619230650938313</v>
      </c>
      <c r="M536" s="81">
        <v>12.23595354804932</v>
      </c>
      <c r="N536" s="81">
        <v>7.6071117847716874</v>
      </c>
      <c r="O536" s="81">
        <v>6.9829804251712204</v>
      </c>
      <c r="P536" s="81">
        <v>9.1200209013115536</v>
      </c>
      <c r="Q536" s="81">
        <v>0.47483969779019081</v>
      </c>
      <c r="R536" s="81">
        <v>0</v>
      </c>
      <c r="S536" s="81">
        <v>1.1383319116679926</v>
      </c>
      <c r="T536" s="82"/>
      <c r="U536" s="81">
        <v>2193069</v>
      </c>
      <c r="V536" s="81">
        <v>439</v>
      </c>
      <c r="W536" s="81">
        <v>16</v>
      </c>
      <c r="X536" s="81">
        <v>3617</v>
      </c>
      <c r="Y536" s="81">
        <v>3444</v>
      </c>
      <c r="Z536" s="81">
        <v>4255</v>
      </c>
      <c r="AA536" s="81">
        <v>1908</v>
      </c>
      <c r="AB536" s="81">
        <v>7492</v>
      </c>
      <c r="AC536" s="81">
        <v>0</v>
      </c>
      <c r="AD536" s="81">
        <v>1.1383319116679931</v>
      </c>
      <c r="AE536" s="82"/>
      <c r="AF536" s="81">
        <v>12966548.317682611</v>
      </c>
      <c r="AG536" s="81">
        <v>666953.45123017125</v>
      </c>
      <c r="AH536" s="81">
        <v>102060.77807936139</v>
      </c>
      <c r="AI536" s="81">
        <v>23727339.69456666</v>
      </c>
      <c r="AJ536" s="81">
        <v>13980055.38334978</v>
      </c>
      <c r="AK536" s="81">
        <v>0</v>
      </c>
      <c r="AL536" s="81">
        <v>0</v>
      </c>
      <c r="AM536" s="81">
        <v>1031282.121451673</v>
      </c>
      <c r="AN536" s="81">
        <v>0</v>
      </c>
      <c r="AO536" s="81">
        <v>0</v>
      </c>
      <c r="AP536" s="82"/>
      <c r="AQ536" s="81">
        <v>171</v>
      </c>
      <c r="AR536" s="81">
        <v>41</v>
      </c>
      <c r="AS536" s="81">
        <v>0</v>
      </c>
      <c r="AT536" s="81">
        <v>0</v>
      </c>
      <c r="AU536" s="81">
        <v>0</v>
      </c>
      <c r="AV536" s="81">
        <v>0</v>
      </c>
      <c r="AW536" s="81" t="s">
        <v>564</v>
      </c>
      <c r="AX536" s="82"/>
      <c r="AY536" s="81">
        <v>731.09999999999991</v>
      </c>
      <c r="AZ536" s="81">
        <v>2443</v>
      </c>
      <c r="BA536" s="81">
        <v>0</v>
      </c>
      <c r="BB536" s="81">
        <v>0</v>
      </c>
      <c r="BC536" s="81">
        <v>0</v>
      </c>
      <c r="BD536" s="81">
        <v>0</v>
      </c>
      <c r="BE536" s="81" t="s">
        <v>564</v>
      </c>
      <c r="BF536" s="82"/>
      <c r="BG536" s="81">
        <v>0</v>
      </c>
      <c r="BH536" s="81">
        <v>0</v>
      </c>
      <c r="BI536" s="81">
        <v>0</v>
      </c>
      <c r="BJ536" s="81">
        <v>0</v>
      </c>
      <c r="BK536" s="81">
        <v>6.0220000000000002</v>
      </c>
      <c r="BL536" s="81">
        <v>0</v>
      </c>
      <c r="BM536" s="82"/>
      <c r="BN536" s="81">
        <v>0</v>
      </c>
      <c r="BO536" s="81">
        <v>0</v>
      </c>
      <c r="BP536" s="81">
        <v>0</v>
      </c>
      <c r="BQ536" s="81">
        <v>0</v>
      </c>
      <c r="BR536" s="81">
        <v>1</v>
      </c>
      <c r="BS536" s="81">
        <v>0</v>
      </c>
      <c r="BT536"/>
      <c r="BU536" s="80">
        <v>6.0220000000000002</v>
      </c>
      <c r="BV536" s="80">
        <v>0</v>
      </c>
      <c r="BW536" s="80">
        <v>0</v>
      </c>
      <c r="BX536" s="80">
        <v>0</v>
      </c>
      <c r="BY536" s="80">
        <v>0</v>
      </c>
      <c r="BZ536" s="80">
        <v>0</v>
      </c>
      <c r="CA536" s="80">
        <v>0</v>
      </c>
      <c r="CB536" s="80">
        <v>0</v>
      </c>
      <c r="CC536" s="80">
        <v>0</v>
      </c>
    </row>
    <row r="537" spans="1:81">
      <c r="A537" s="80" t="s">
        <v>2419</v>
      </c>
      <c r="B537" s="80">
        <v>492</v>
      </c>
      <c r="C537" s="80">
        <v>16</v>
      </c>
      <c r="D537" s="80">
        <v>29</v>
      </c>
      <c r="E537" s="80">
        <v>2019</v>
      </c>
      <c r="F537" s="80" t="s">
        <v>73</v>
      </c>
      <c r="G537" s="80" t="s">
        <v>2403</v>
      </c>
      <c r="H537" s="80" t="s">
        <v>2404</v>
      </c>
      <c r="I537" s="177"/>
      <c r="J537" s="81">
        <v>9.8716307390056297</v>
      </c>
      <c r="K537" s="81">
        <v>0.80587416204976725</v>
      </c>
      <c r="L537" s="81">
        <v>0.58131093298365311</v>
      </c>
      <c r="M537" s="81">
        <v>11.318870815005901</v>
      </c>
      <c r="N537" s="81">
        <v>7.4743861657430797</v>
      </c>
      <c r="O537" s="81">
        <v>6.7628380121974452</v>
      </c>
      <c r="P537" s="81">
        <v>9.0828435010385302</v>
      </c>
      <c r="Q537" s="81">
        <v>0.45676846299369978</v>
      </c>
      <c r="R537" s="81">
        <v>0</v>
      </c>
      <c r="S537" s="81">
        <v>1.2236084184303642</v>
      </c>
      <c r="T537" s="82"/>
      <c r="U537" s="81">
        <v>2382924</v>
      </c>
      <c r="V537" s="81">
        <v>439</v>
      </c>
      <c r="W537" s="81">
        <v>16</v>
      </c>
      <c r="X537" s="81">
        <v>3617</v>
      </c>
      <c r="Y537" s="81">
        <v>3457</v>
      </c>
      <c r="Z537" s="81">
        <v>4234</v>
      </c>
      <c r="AA537" s="81">
        <v>1886</v>
      </c>
      <c r="AB537" s="81">
        <v>7402</v>
      </c>
      <c r="AC537" s="81">
        <v>0</v>
      </c>
      <c r="AD537" s="81">
        <v>1.2236084184303639</v>
      </c>
      <c r="AE537" s="82"/>
      <c r="AF537" s="81">
        <v>13823424.397562001</v>
      </c>
      <c r="AG537" s="81">
        <v>700860.90609052253</v>
      </c>
      <c r="AH537" s="81">
        <v>108167.09706989719</v>
      </c>
      <c r="AI537" s="81">
        <v>22916941.726327889</v>
      </c>
      <c r="AJ537" s="81">
        <v>13375193.097947516</v>
      </c>
      <c r="AK537" s="81">
        <v>0</v>
      </c>
      <c r="AL537" s="81">
        <v>0</v>
      </c>
      <c r="AM537" s="81">
        <v>1008096.6777738336</v>
      </c>
      <c r="AN537" s="81">
        <v>0</v>
      </c>
      <c r="AO537" s="81">
        <v>0</v>
      </c>
      <c r="AP537" s="82"/>
      <c r="AQ537" s="81">
        <v>181</v>
      </c>
      <c r="AR537" s="81">
        <v>42</v>
      </c>
      <c r="AS537" s="81">
        <v>0</v>
      </c>
      <c r="AT537" s="81">
        <v>0</v>
      </c>
      <c r="AU537" s="81">
        <v>0</v>
      </c>
      <c r="AV537" s="81">
        <v>0</v>
      </c>
      <c r="AW537" s="81" t="s">
        <v>564</v>
      </c>
      <c r="AX537" s="82"/>
      <c r="AY537" s="81">
        <v>785.7</v>
      </c>
      <c r="AZ537" s="81">
        <v>2483</v>
      </c>
      <c r="BA537" s="81">
        <v>0</v>
      </c>
      <c r="BB537" s="81">
        <v>0</v>
      </c>
      <c r="BC537" s="81">
        <v>0</v>
      </c>
      <c r="BD537" s="81">
        <v>0</v>
      </c>
      <c r="BE537" s="81" t="s">
        <v>564</v>
      </c>
      <c r="BF537" s="82"/>
      <c r="BG537" s="81">
        <v>0</v>
      </c>
      <c r="BH537" s="81">
        <v>0</v>
      </c>
      <c r="BI537" s="81">
        <v>0</v>
      </c>
      <c r="BJ537" s="81">
        <v>0</v>
      </c>
      <c r="BK537" s="81">
        <v>5.83</v>
      </c>
      <c r="BL537" s="81">
        <v>0</v>
      </c>
      <c r="BM537" s="82"/>
      <c r="BN537" s="81">
        <v>0</v>
      </c>
      <c r="BO537" s="81">
        <v>0</v>
      </c>
      <c r="BP537" s="81">
        <v>0</v>
      </c>
      <c r="BQ537" s="81">
        <v>0</v>
      </c>
      <c r="BR537" s="81">
        <v>1</v>
      </c>
      <c r="BS537" s="81">
        <v>0</v>
      </c>
      <c r="BT537"/>
      <c r="BU537" s="80">
        <v>5.83</v>
      </c>
      <c r="BV537" s="80">
        <v>0</v>
      </c>
      <c r="BW537" s="80">
        <v>0</v>
      </c>
      <c r="BX537" s="80">
        <v>0</v>
      </c>
      <c r="BY537" s="80">
        <v>0</v>
      </c>
      <c r="BZ537" s="80">
        <v>0</v>
      </c>
      <c r="CA537" s="80">
        <v>0</v>
      </c>
      <c r="CB537" s="80">
        <v>0</v>
      </c>
      <c r="CC537" s="80">
        <v>0</v>
      </c>
    </row>
    <row r="538" spans="1:81">
      <c r="A538" s="80" t="s">
        <v>2420</v>
      </c>
      <c r="B538" s="80">
        <v>493</v>
      </c>
      <c r="C538" s="80">
        <v>17</v>
      </c>
      <c r="D538" s="80">
        <v>29</v>
      </c>
      <c r="E538" s="80">
        <v>2020</v>
      </c>
      <c r="F538" s="80" t="s">
        <v>218</v>
      </c>
      <c r="G538" s="80" t="s">
        <v>2403</v>
      </c>
      <c r="H538" s="80" t="s">
        <v>2404</v>
      </c>
      <c r="I538" s="177"/>
      <c r="J538" s="81">
        <v>9.2438036539276816</v>
      </c>
      <c r="K538" s="81">
        <v>0.71291087917117757</v>
      </c>
      <c r="L538" s="81">
        <v>1.6802246316521414</v>
      </c>
      <c r="M538" s="81">
        <v>6.7731713597411236</v>
      </c>
      <c r="N538" s="81">
        <v>8.5250910839844174</v>
      </c>
      <c r="O538" s="81">
        <v>5.8832200340924956</v>
      </c>
      <c r="P538" s="81">
        <v>8.5282955164435545</v>
      </c>
      <c r="Q538" s="81">
        <v>0.43043114868104571</v>
      </c>
      <c r="R538" s="81">
        <v>0</v>
      </c>
      <c r="S538" s="81">
        <v>1.096402579381373</v>
      </c>
      <c r="T538" s="82"/>
      <c r="U538" s="81">
        <v>2188500</v>
      </c>
      <c r="V538" s="81">
        <v>368</v>
      </c>
      <c r="W538" s="81">
        <v>56</v>
      </c>
      <c r="X538" s="81">
        <v>2051</v>
      </c>
      <c r="Y538" s="81">
        <v>3468</v>
      </c>
      <c r="Z538" s="81">
        <v>4204</v>
      </c>
      <c r="AA538" s="81">
        <v>1924</v>
      </c>
      <c r="AB538" s="81">
        <v>7300</v>
      </c>
      <c r="AC538" s="81">
        <v>0</v>
      </c>
      <c r="AD538" s="81">
        <v>1.096402579381373</v>
      </c>
      <c r="AE538" s="82"/>
      <c r="AF538" s="81">
        <v>12898230.57140925</v>
      </c>
      <c r="AG538" s="81">
        <v>548899.77213641803</v>
      </c>
      <c r="AH538" s="81">
        <v>305023.67521203408</v>
      </c>
      <c r="AI538" s="81">
        <v>13276961.21336388</v>
      </c>
      <c r="AJ538" s="81">
        <v>15910790.980894122</v>
      </c>
      <c r="AK538" s="81"/>
      <c r="AL538" s="81"/>
      <c r="AM538" s="81">
        <v>952731.10469160427</v>
      </c>
      <c r="AN538" s="81"/>
      <c r="AO538" s="81"/>
      <c r="AP538" s="82"/>
      <c r="AQ538" s="81">
        <v>185</v>
      </c>
      <c r="AR538" s="81">
        <v>43</v>
      </c>
      <c r="AS538" s="81">
        <v>0</v>
      </c>
      <c r="AT538" s="81">
        <v>0</v>
      </c>
      <c r="AU538" s="81">
        <v>0</v>
      </c>
      <c r="AV538" s="81">
        <v>0</v>
      </c>
      <c r="AW538" s="81">
        <v>0</v>
      </c>
      <c r="AX538" s="82"/>
      <c r="AY538" s="81">
        <v>805.3</v>
      </c>
      <c r="AZ538" s="81">
        <v>2502.1999999999998</v>
      </c>
      <c r="BA538" s="81">
        <v>0</v>
      </c>
      <c r="BB538" s="81">
        <v>0</v>
      </c>
      <c r="BC538" s="81">
        <v>0</v>
      </c>
      <c r="BD538" s="81">
        <v>0</v>
      </c>
      <c r="BE538" s="81">
        <v>0</v>
      </c>
      <c r="BF538" s="82"/>
      <c r="BG538" s="81">
        <v>0</v>
      </c>
      <c r="BH538" s="81">
        <v>0</v>
      </c>
      <c r="BI538" s="81">
        <v>0</v>
      </c>
      <c r="BJ538" s="81">
        <v>0</v>
      </c>
      <c r="BK538" s="81">
        <v>5.38</v>
      </c>
      <c r="BL538" s="81">
        <v>0</v>
      </c>
      <c r="BM538" s="82"/>
      <c r="BN538" s="81">
        <v>0</v>
      </c>
      <c r="BO538" s="81">
        <v>0</v>
      </c>
      <c r="BP538" s="81">
        <v>0</v>
      </c>
      <c r="BQ538" s="81">
        <v>0</v>
      </c>
      <c r="BR538" s="81">
        <v>1</v>
      </c>
      <c r="BS538" s="81">
        <v>0</v>
      </c>
      <c r="BT538"/>
      <c r="BU538" s="80">
        <v>5.38</v>
      </c>
      <c r="BV538" s="80">
        <v>0</v>
      </c>
      <c r="BW538" s="80">
        <v>0</v>
      </c>
      <c r="BX538" s="80">
        <v>0</v>
      </c>
      <c r="BY538" s="80">
        <v>0</v>
      </c>
      <c r="BZ538" s="80">
        <v>0</v>
      </c>
      <c r="CA538" s="80">
        <v>0</v>
      </c>
      <c r="CB538" s="80">
        <v>0</v>
      </c>
      <c r="CC538" s="80">
        <v>0</v>
      </c>
    </row>
    <row r="539" spans="1:81">
      <c r="A539" s="80" t="s">
        <v>2421</v>
      </c>
      <c r="B539" s="80">
        <v>493</v>
      </c>
      <c r="C539" s="80">
        <v>18</v>
      </c>
      <c r="D539" s="80">
        <v>29</v>
      </c>
      <c r="E539" s="80">
        <v>2021</v>
      </c>
      <c r="F539" s="80" t="s">
        <v>75</v>
      </c>
      <c r="G539" s="174" t="s">
        <v>2403</v>
      </c>
      <c r="H539" s="80" t="s">
        <v>2404</v>
      </c>
      <c r="I539" s="177"/>
      <c r="J539" s="81">
        <v>8.9683341926664628</v>
      </c>
      <c r="K539" s="81">
        <v>0.80337225108319521</v>
      </c>
      <c r="L539" s="81">
        <v>1.6982865741523223</v>
      </c>
      <c r="M539" s="81">
        <v>6.3333642778241872</v>
      </c>
      <c r="N539" s="81">
        <v>7.123385260286887</v>
      </c>
      <c r="O539" s="81">
        <v>5.6524508277911094</v>
      </c>
      <c r="P539" s="81">
        <v>8.6769622595891942</v>
      </c>
      <c r="Q539" s="81">
        <v>0.42676539651700224</v>
      </c>
      <c r="R539" s="81">
        <v>0</v>
      </c>
      <c r="S539" s="81">
        <v>0.87429828076365002</v>
      </c>
      <c r="T539" s="82"/>
      <c r="U539" s="81">
        <v>2631432</v>
      </c>
      <c r="V539" s="81">
        <v>368</v>
      </c>
      <c r="W539" s="81">
        <v>56</v>
      </c>
      <c r="X539" s="81">
        <v>2051</v>
      </c>
      <c r="Y539" s="81">
        <v>3451</v>
      </c>
      <c r="Z539" s="81">
        <v>4159</v>
      </c>
      <c r="AA539" s="81">
        <v>1909</v>
      </c>
      <c r="AB539" s="81">
        <v>7152</v>
      </c>
      <c r="AC539" s="81">
        <v>0</v>
      </c>
      <c r="AD539" s="81">
        <v>0.87429828076365002</v>
      </c>
      <c r="AE539" s="82"/>
      <c r="AF539" s="81">
        <v>13779684.267291849</v>
      </c>
      <c r="AG539" s="81">
        <v>620967.68523447495</v>
      </c>
      <c r="AH539" s="81">
        <v>313208.75173278281</v>
      </c>
      <c r="AI539" s="81">
        <v>14179192.790069746</v>
      </c>
      <c r="AJ539" s="81">
        <v>13775857.00690081</v>
      </c>
      <c r="AK539" s="81">
        <v>0</v>
      </c>
      <c r="AL539" s="81">
        <v>0</v>
      </c>
      <c r="AM539" s="81">
        <v>938799.3256014064</v>
      </c>
      <c r="AN539" s="81">
        <v>0</v>
      </c>
      <c r="AO539" s="81">
        <v>0</v>
      </c>
      <c r="AP539" s="82"/>
      <c r="AQ539" s="81">
        <v>190</v>
      </c>
      <c r="AR539" s="81">
        <v>44</v>
      </c>
      <c r="AS539" s="81">
        <v>0</v>
      </c>
      <c r="AT539" s="81">
        <v>0</v>
      </c>
      <c r="AU539" s="81">
        <v>0</v>
      </c>
      <c r="AV539" s="81">
        <v>0</v>
      </c>
      <c r="AW539" s="81"/>
      <c r="AX539" s="82"/>
      <c r="AY539" s="81">
        <v>840.69999999999993</v>
      </c>
      <c r="AZ539" s="81">
        <v>2902.2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2422</v>
      </c>
      <c r="B540" s="80">
        <v>493</v>
      </c>
      <c r="C540" s="80">
        <v>19</v>
      </c>
      <c r="D540" s="80">
        <v>29</v>
      </c>
      <c r="E540" s="80">
        <v>2022</v>
      </c>
      <c r="F540" s="80" t="s">
        <v>568</v>
      </c>
      <c r="G540" s="174" t="s">
        <v>2403</v>
      </c>
      <c r="H540" s="80" t="s">
        <v>2404</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200</v>
      </c>
      <c r="AR540" s="81">
        <v>44</v>
      </c>
      <c r="AS540" s="81">
        <v>0</v>
      </c>
      <c r="AT540" s="81">
        <v>0</v>
      </c>
      <c r="AU540" s="81">
        <v>0</v>
      </c>
      <c r="AV540" s="81">
        <v>0</v>
      </c>
      <c r="AW540" s="81"/>
      <c r="AX540" s="82"/>
      <c r="AY540" s="81">
        <v>894.8</v>
      </c>
      <c r="AZ540" s="81">
        <v>2902.2</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2423</v>
      </c>
      <c r="B541" s="80">
        <v>103</v>
      </c>
      <c r="C541" s="80">
        <v>1</v>
      </c>
      <c r="D541" s="80">
        <v>7</v>
      </c>
      <c r="E541" s="80">
        <v>1990</v>
      </c>
      <c r="F541" s="80" t="s">
        <v>562</v>
      </c>
      <c r="G541" s="80" t="s">
        <v>2424</v>
      </c>
      <c r="H541" s="80" t="s">
        <v>2425</v>
      </c>
      <c r="I541" s="177"/>
      <c r="J541" s="81">
        <v>1.3487790097006089</v>
      </c>
      <c r="K541" s="81">
        <v>0.75447809429776957</v>
      </c>
      <c r="L541" s="81">
        <v>2.1895994032743942</v>
      </c>
      <c r="M541" s="81">
        <v>1.8889126453794913</v>
      </c>
      <c r="N541" s="81">
        <v>5.5152765654203826</v>
      </c>
      <c r="O541" s="81">
        <v>6.7758832107230935</v>
      </c>
      <c r="P541" s="81">
        <v>15.493526045592333</v>
      </c>
      <c r="Q541" s="81">
        <v>0.50490856365468872</v>
      </c>
      <c r="R541" s="81">
        <v>0</v>
      </c>
      <c r="S541" s="81">
        <v>0.53629970850317732</v>
      </c>
      <c r="T541" s="82"/>
      <c r="U541" s="81">
        <v>261213</v>
      </c>
      <c r="V541" s="81">
        <v>266</v>
      </c>
      <c r="W541" s="81">
        <v>30</v>
      </c>
      <c r="X541" s="81">
        <v>751</v>
      </c>
      <c r="Y541" s="81">
        <v>1929</v>
      </c>
      <c r="Z541" s="81">
        <v>2787</v>
      </c>
      <c r="AA541" s="81">
        <v>3762</v>
      </c>
      <c r="AB541" s="81">
        <v>8198</v>
      </c>
      <c r="AC541" s="81">
        <v>0</v>
      </c>
      <c r="AD541" s="81">
        <v>0.53629970850317732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2426</v>
      </c>
      <c r="B542" s="80">
        <v>104</v>
      </c>
      <c r="C542" s="80">
        <v>2</v>
      </c>
      <c r="D542" s="80">
        <v>7</v>
      </c>
      <c r="E542" s="80">
        <v>2005</v>
      </c>
      <c r="F542" s="80" t="s">
        <v>565</v>
      </c>
      <c r="G542" s="80" t="s">
        <v>2424</v>
      </c>
      <c r="H542" s="80" t="s">
        <v>2425</v>
      </c>
      <c r="I542" s="177"/>
      <c r="J542" s="81">
        <v>11.12663351658211</v>
      </c>
      <c r="K542" s="81">
        <v>0.52930520897249311</v>
      </c>
      <c r="L542" s="81">
        <v>5.2403256709618082</v>
      </c>
      <c r="M542" s="81">
        <v>2.881332388561459</v>
      </c>
      <c r="N542" s="81">
        <v>7.5923995415511465</v>
      </c>
      <c r="O542" s="81">
        <v>9.8221290265874011</v>
      </c>
      <c r="P542" s="81">
        <v>18.646284287790891</v>
      </c>
      <c r="Q542" s="81">
        <v>0.4654269428591673</v>
      </c>
      <c r="R542" s="81">
        <v>0</v>
      </c>
      <c r="S542" s="81">
        <v>1.1163046999523036</v>
      </c>
      <c r="T542" s="82"/>
      <c r="U542" s="81">
        <v>1976018</v>
      </c>
      <c r="V542" s="81">
        <v>235</v>
      </c>
      <c r="W542" s="81">
        <v>67</v>
      </c>
      <c r="X542" s="81">
        <v>627</v>
      </c>
      <c r="Y542" s="81">
        <v>2220</v>
      </c>
      <c r="Z542" s="81">
        <v>4675</v>
      </c>
      <c r="AA542" s="81">
        <v>3708</v>
      </c>
      <c r="AB542" s="81">
        <v>7900</v>
      </c>
      <c r="AC542" s="81">
        <v>0</v>
      </c>
      <c r="AD542" s="81">
        <v>1.1163046999523036</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2427</v>
      </c>
      <c r="B543" s="80">
        <v>105</v>
      </c>
      <c r="C543" s="80">
        <v>3</v>
      </c>
      <c r="D543" s="80">
        <v>7</v>
      </c>
      <c r="E543" s="80">
        <v>2006</v>
      </c>
      <c r="F543" s="80" t="s">
        <v>566</v>
      </c>
      <c r="G543" s="80" t="s">
        <v>2424</v>
      </c>
      <c r="H543" s="80" t="s">
        <v>2425</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2428</v>
      </c>
      <c r="B544" s="80">
        <v>106</v>
      </c>
      <c r="C544" s="80">
        <v>4</v>
      </c>
      <c r="D544" s="80">
        <v>7</v>
      </c>
      <c r="E544" s="80">
        <v>2007</v>
      </c>
      <c r="F544" s="80" t="s">
        <v>567</v>
      </c>
      <c r="G544" s="80" t="s">
        <v>2424</v>
      </c>
      <c r="H544" s="80" t="s">
        <v>2425</v>
      </c>
      <c r="I544" s="177"/>
      <c r="J544" s="81">
        <v>11.052423861568446</v>
      </c>
      <c r="K544" s="81">
        <v>0.50813911883731255</v>
      </c>
      <c r="L544" s="81">
        <v>6.4846588322332437</v>
      </c>
      <c r="M544" s="81">
        <v>4.5583454042530436</v>
      </c>
      <c r="N544" s="81">
        <v>7.6755911133916914</v>
      </c>
      <c r="O544" s="81">
        <v>9.6363864794268626</v>
      </c>
      <c r="P544" s="81">
        <v>19.001291748052946</v>
      </c>
      <c r="Q544" s="81">
        <v>0.48780774113533165</v>
      </c>
      <c r="R544" s="81">
        <v>0</v>
      </c>
      <c r="S544" s="81">
        <v>0.72037902940102172</v>
      </c>
      <c r="T544" s="82"/>
      <c r="U544" s="81">
        <v>1979761</v>
      </c>
      <c r="V544" s="81">
        <v>217</v>
      </c>
      <c r="W544" s="81">
        <v>154</v>
      </c>
      <c r="X544" s="81">
        <v>1063</v>
      </c>
      <c r="Y544" s="81">
        <v>2282</v>
      </c>
      <c r="Z544" s="81">
        <v>4768</v>
      </c>
      <c r="AA544" s="81">
        <v>3721</v>
      </c>
      <c r="AB544" s="81">
        <v>7842</v>
      </c>
      <c r="AC544" s="81">
        <v>0</v>
      </c>
      <c r="AD544" s="81">
        <v>0.72037902940102172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2429</v>
      </c>
      <c r="B545" s="80">
        <v>107</v>
      </c>
      <c r="C545" s="80">
        <v>5</v>
      </c>
      <c r="D545" s="80">
        <v>7</v>
      </c>
      <c r="E545" s="80">
        <v>2008</v>
      </c>
      <c r="F545" s="80" t="s">
        <v>84</v>
      </c>
      <c r="G545" s="80" t="s">
        <v>2424</v>
      </c>
      <c r="H545" s="80" t="s">
        <v>2425</v>
      </c>
      <c r="I545" s="177"/>
      <c r="J545" s="81">
        <v>15.904405221213436</v>
      </c>
      <c r="K545" s="81">
        <v>0.37961696213575225</v>
      </c>
      <c r="L545" s="81">
        <v>5.715049253818469</v>
      </c>
      <c r="M545" s="81">
        <v>4.8325627745568376</v>
      </c>
      <c r="N545" s="81">
        <v>7.9282493659447608</v>
      </c>
      <c r="O545" s="81">
        <v>9.2940144269483582</v>
      </c>
      <c r="P545" s="81">
        <v>18.989838327109617</v>
      </c>
      <c r="Q545" s="81">
        <v>0.47471968595197289</v>
      </c>
      <c r="R545" s="81">
        <v>0</v>
      </c>
      <c r="S545" s="81">
        <v>0.76860010995112504</v>
      </c>
      <c r="T545" s="82"/>
      <c r="U545" s="81">
        <v>2987498</v>
      </c>
      <c r="V545" s="81">
        <v>217</v>
      </c>
      <c r="W545" s="81">
        <v>154</v>
      </c>
      <c r="X545" s="81">
        <v>1063</v>
      </c>
      <c r="Y545" s="81">
        <v>2281</v>
      </c>
      <c r="Z545" s="81">
        <v>4760</v>
      </c>
      <c r="AA545" s="81">
        <v>3723</v>
      </c>
      <c r="AB545" s="81">
        <v>7757</v>
      </c>
      <c r="AC545" s="81">
        <v>0</v>
      </c>
      <c r="AD545" s="81">
        <v>0.76860010995112504</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2430</v>
      </c>
      <c r="B546" s="80">
        <v>108</v>
      </c>
      <c r="C546" s="80">
        <v>6</v>
      </c>
      <c r="D546" s="80">
        <v>7</v>
      </c>
      <c r="E546" s="80">
        <v>2009</v>
      </c>
      <c r="F546" s="80" t="s">
        <v>85</v>
      </c>
      <c r="G546" s="80" t="s">
        <v>2424</v>
      </c>
      <c r="H546" s="80" t="s">
        <v>2425</v>
      </c>
      <c r="I546" s="177"/>
      <c r="J546" s="81">
        <v>17.024054395444136</v>
      </c>
      <c r="K546" s="81">
        <v>0.38394406423998739</v>
      </c>
      <c r="L546" s="81">
        <v>8.3820273034685862</v>
      </c>
      <c r="M546" s="81">
        <v>5.8975019206732595</v>
      </c>
      <c r="N546" s="81">
        <v>7.067583449125693</v>
      </c>
      <c r="O546" s="81">
        <v>9.5366312096555745</v>
      </c>
      <c r="P546" s="81">
        <v>18.72611397461035</v>
      </c>
      <c r="Q546" s="81">
        <v>0.45023713497075935</v>
      </c>
      <c r="R546" s="81">
        <v>0</v>
      </c>
      <c r="S546" s="81">
        <v>0.71011246816791374</v>
      </c>
      <c r="T546" s="82"/>
      <c r="U546" s="81">
        <v>2880039</v>
      </c>
      <c r="V546" s="81">
        <v>232</v>
      </c>
      <c r="W546" s="81">
        <v>327</v>
      </c>
      <c r="X546" s="81">
        <v>1388</v>
      </c>
      <c r="Y546" s="81">
        <v>2293</v>
      </c>
      <c r="Z546" s="81">
        <v>4821</v>
      </c>
      <c r="AA546" s="81">
        <v>3769</v>
      </c>
      <c r="AB546" s="81">
        <v>7723</v>
      </c>
      <c r="AC546" s="81">
        <v>0</v>
      </c>
      <c r="AD546" s="81">
        <v>0.71011246816791374</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13.73</v>
      </c>
      <c r="BJ546" s="81">
        <v>0</v>
      </c>
      <c r="BK546" s="81">
        <v>0</v>
      </c>
      <c r="BL546" s="81">
        <v>0</v>
      </c>
      <c r="BM546" s="82"/>
      <c r="BN546" s="81">
        <v>0</v>
      </c>
      <c r="BO546" s="81">
        <v>0</v>
      </c>
      <c r="BP546" s="81">
        <v>2</v>
      </c>
      <c r="BQ546" s="81">
        <v>0</v>
      </c>
      <c r="BR546" s="81">
        <v>0</v>
      </c>
      <c r="BS546" s="81">
        <v>0</v>
      </c>
      <c r="BT546"/>
      <c r="BU546" s="80"/>
      <c r="BV546" s="80"/>
      <c r="BW546" s="80"/>
      <c r="BX546" s="80"/>
      <c r="BY546" s="80"/>
      <c r="BZ546" s="80"/>
      <c r="CA546" s="80"/>
      <c r="CB546" s="80"/>
      <c r="CC546" s="80"/>
    </row>
    <row r="547" spans="1:81">
      <c r="A547" s="80" t="s">
        <v>2431</v>
      </c>
      <c r="B547" s="80">
        <v>109</v>
      </c>
      <c r="C547" s="80">
        <v>7</v>
      </c>
      <c r="D547" s="80">
        <v>7</v>
      </c>
      <c r="E547" s="80">
        <v>2010</v>
      </c>
      <c r="F547" s="80" t="s">
        <v>86</v>
      </c>
      <c r="G547" s="80" t="s">
        <v>2424</v>
      </c>
      <c r="H547" s="80" t="s">
        <v>2425</v>
      </c>
      <c r="I547" s="177"/>
      <c r="J547" s="81">
        <v>23.932089161751758</v>
      </c>
      <c r="K547" s="81">
        <v>0.40941994461313469</v>
      </c>
      <c r="L547" s="81">
        <v>8.0555104498170653</v>
      </c>
      <c r="M547" s="81">
        <v>6.1052302151804394</v>
      </c>
      <c r="N547" s="81">
        <v>7.5802237579098231</v>
      </c>
      <c r="O547" s="81">
        <v>9.6461029187068039</v>
      </c>
      <c r="P547" s="81">
        <v>19.261805346312457</v>
      </c>
      <c r="Q547" s="81">
        <v>0.46756518746616532</v>
      </c>
      <c r="R547" s="81">
        <v>0</v>
      </c>
      <c r="S547" s="81">
        <v>1.0341788787293285</v>
      </c>
      <c r="T547" s="82"/>
      <c r="U547" s="81">
        <v>4353839</v>
      </c>
      <c r="V547" s="81">
        <v>232</v>
      </c>
      <c r="W547" s="81">
        <v>327</v>
      </c>
      <c r="X547" s="81">
        <v>1388</v>
      </c>
      <c r="Y547" s="81">
        <v>2311</v>
      </c>
      <c r="Z547" s="81">
        <v>4899</v>
      </c>
      <c r="AA547" s="81">
        <v>3780</v>
      </c>
      <c r="AB547" s="81">
        <v>7685</v>
      </c>
      <c r="AC547" s="81">
        <v>0</v>
      </c>
      <c r="AD547" s="81">
        <v>1.0341788787293285</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13.563000000000001</v>
      </c>
      <c r="BJ547" s="81">
        <v>0</v>
      </c>
      <c r="BK547" s="81">
        <v>0</v>
      </c>
      <c r="BL547" s="81">
        <v>0</v>
      </c>
      <c r="BM547" s="82"/>
      <c r="BN547" s="81">
        <v>0</v>
      </c>
      <c r="BO547" s="81">
        <v>0</v>
      </c>
      <c r="BP547" s="81">
        <v>2</v>
      </c>
      <c r="BQ547" s="81">
        <v>0</v>
      </c>
      <c r="BR547" s="81">
        <v>0</v>
      </c>
      <c r="BS547" s="81">
        <v>0</v>
      </c>
      <c r="BT547"/>
      <c r="BU547" s="80">
        <v>13.563000000000001</v>
      </c>
      <c r="BV547" s="80">
        <v>0</v>
      </c>
      <c r="BW547" s="80">
        <v>0</v>
      </c>
      <c r="BX547" s="80">
        <v>0</v>
      </c>
      <c r="BY547" s="80">
        <v>0</v>
      </c>
      <c r="BZ547" s="80">
        <v>0</v>
      </c>
      <c r="CA547" s="80">
        <v>0</v>
      </c>
      <c r="CB547" s="80">
        <v>0</v>
      </c>
      <c r="CC547" s="80">
        <v>0</v>
      </c>
    </row>
    <row r="548" spans="1:81">
      <c r="A548" s="80" t="s">
        <v>2432</v>
      </c>
      <c r="B548" s="80">
        <v>110</v>
      </c>
      <c r="C548" s="80">
        <v>8</v>
      </c>
      <c r="D548" s="80">
        <v>7</v>
      </c>
      <c r="E548" s="80">
        <v>2011</v>
      </c>
      <c r="F548" s="80" t="s">
        <v>87</v>
      </c>
      <c r="G548" s="80" t="s">
        <v>2424</v>
      </c>
      <c r="H548" s="80" t="s">
        <v>2425</v>
      </c>
      <c r="I548" s="177"/>
      <c r="J548" s="81">
        <v>23.934483958417974</v>
      </c>
      <c r="K548" s="81">
        <v>0.53511625538508156</v>
      </c>
      <c r="L548" s="81">
        <v>12.684586256489387</v>
      </c>
      <c r="M548" s="81">
        <v>7.2057940003348131</v>
      </c>
      <c r="N548" s="81">
        <v>8.0583107312998266</v>
      </c>
      <c r="O548" s="81">
        <v>9.6549083611688982</v>
      </c>
      <c r="P548" s="81">
        <v>18.739808489927292</v>
      </c>
      <c r="Q548" s="81">
        <v>0.53258323838682486</v>
      </c>
      <c r="R548" s="81">
        <v>0</v>
      </c>
      <c r="S548" s="81">
        <v>0.55750528918667008</v>
      </c>
      <c r="T548" s="82"/>
      <c r="U548" s="81">
        <v>3865813</v>
      </c>
      <c r="V548" s="81">
        <v>232</v>
      </c>
      <c r="W548" s="81">
        <v>327</v>
      </c>
      <c r="X548" s="81">
        <v>1388</v>
      </c>
      <c r="Y548" s="81">
        <v>2315</v>
      </c>
      <c r="Z548" s="81">
        <v>5010</v>
      </c>
      <c r="AA548" s="81">
        <v>3787</v>
      </c>
      <c r="AB548" s="81">
        <v>7589</v>
      </c>
      <c r="AC548" s="81">
        <v>0</v>
      </c>
      <c r="AD548" s="81">
        <v>0.55750528918667008</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15.065</v>
      </c>
      <c r="BJ548" s="81">
        <v>0</v>
      </c>
      <c r="BK548" s="81">
        <v>0</v>
      </c>
      <c r="BL548" s="81">
        <v>0</v>
      </c>
      <c r="BM548" s="82"/>
      <c r="BN548" s="81">
        <v>0</v>
      </c>
      <c r="BO548" s="81">
        <v>0</v>
      </c>
      <c r="BP548" s="81">
        <v>2</v>
      </c>
      <c r="BQ548" s="81">
        <v>0</v>
      </c>
      <c r="BR548" s="81">
        <v>0</v>
      </c>
      <c r="BS548" s="81">
        <v>0</v>
      </c>
      <c r="BT548"/>
      <c r="BU548" s="80">
        <v>15.065</v>
      </c>
      <c r="BV548" s="80">
        <v>0</v>
      </c>
      <c r="BW548" s="80">
        <v>0</v>
      </c>
      <c r="BX548" s="80">
        <v>0</v>
      </c>
      <c r="BY548" s="80">
        <v>0</v>
      </c>
      <c r="BZ548" s="80">
        <v>0</v>
      </c>
      <c r="CA548" s="80">
        <v>0</v>
      </c>
      <c r="CB548" s="80">
        <v>0</v>
      </c>
      <c r="CC548" s="80">
        <v>0</v>
      </c>
    </row>
    <row r="549" spans="1:81">
      <c r="A549" s="80" t="s">
        <v>2433</v>
      </c>
      <c r="B549" s="80">
        <v>111</v>
      </c>
      <c r="C549" s="80">
        <v>9</v>
      </c>
      <c r="D549" s="80">
        <v>7</v>
      </c>
      <c r="E549" s="80">
        <v>2012</v>
      </c>
      <c r="F549" s="80" t="s">
        <v>88</v>
      </c>
      <c r="G549" s="80" t="s">
        <v>2424</v>
      </c>
      <c r="H549" s="80" t="s">
        <v>2425</v>
      </c>
      <c r="I549" s="177"/>
      <c r="J549" s="81">
        <v>27.546357697948501</v>
      </c>
      <c r="K549" s="81">
        <v>0.50914670876041235</v>
      </c>
      <c r="L549" s="81">
        <v>12.557972238722041</v>
      </c>
      <c r="M549" s="81">
        <v>7.3452286520949333</v>
      </c>
      <c r="N549" s="81">
        <v>10.283197762624239</v>
      </c>
      <c r="O549" s="81">
        <v>9.6190832444862231</v>
      </c>
      <c r="P549" s="81">
        <v>18.9957293402896</v>
      </c>
      <c r="Q549" s="81">
        <v>0.58916105340576419</v>
      </c>
      <c r="R549" s="81">
        <v>0</v>
      </c>
      <c r="S549" s="81">
        <v>0.44301908107076032</v>
      </c>
      <c r="T549" s="82"/>
      <c r="U549" s="81">
        <v>4208537</v>
      </c>
      <c r="V549" s="81">
        <v>232</v>
      </c>
      <c r="W549" s="81">
        <v>327</v>
      </c>
      <c r="X549" s="81">
        <v>1388</v>
      </c>
      <c r="Y549" s="81">
        <v>2517</v>
      </c>
      <c r="Z549" s="81">
        <v>5031</v>
      </c>
      <c r="AA549" s="81">
        <v>3817</v>
      </c>
      <c r="AB549" s="81">
        <v>7727</v>
      </c>
      <c r="AC549" s="81">
        <v>0</v>
      </c>
      <c r="AD549" s="81">
        <v>0.44301908107076032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17.3</v>
      </c>
      <c r="BJ549" s="81">
        <v>0</v>
      </c>
      <c r="BK549" s="81">
        <v>0</v>
      </c>
      <c r="BL549" s="81">
        <v>0</v>
      </c>
      <c r="BM549" s="82"/>
      <c r="BN549" s="81">
        <v>0</v>
      </c>
      <c r="BO549" s="81">
        <v>0</v>
      </c>
      <c r="BP549" s="81">
        <v>2</v>
      </c>
      <c r="BQ549" s="81">
        <v>0</v>
      </c>
      <c r="BR549" s="81">
        <v>0</v>
      </c>
      <c r="BS549" s="81">
        <v>0</v>
      </c>
      <c r="BT549"/>
      <c r="BU549" s="80">
        <v>17.3</v>
      </c>
      <c r="BV549" s="80">
        <v>0</v>
      </c>
      <c r="BW549" s="80">
        <v>0</v>
      </c>
      <c r="BX549" s="80">
        <v>0</v>
      </c>
      <c r="BY549" s="80">
        <v>0</v>
      </c>
      <c r="BZ549" s="80">
        <v>0</v>
      </c>
      <c r="CA549" s="80">
        <v>0</v>
      </c>
      <c r="CB549" s="80">
        <v>0</v>
      </c>
      <c r="CC549" s="80">
        <v>0</v>
      </c>
    </row>
    <row r="550" spans="1:81">
      <c r="A550" s="80" t="s">
        <v>2434</v>
      </c>
      <c r="B550" s="80">
        <v>112</v>
      </c>
      <c r="C550" s="80">
        <v>10</v>
      </c>
      <c r="D550" s="80">
        <v>7</v>
      </c>
      <c r="E550" s="80">
        <v>2013</v>
      </c>
      <c r="F550" s="80" t="s">
        <v>89</v>
      </c>
      <c r="G550" s="80" t="s">
        <v>2424</v>
      </c>
      <c r="H550" s="80" t="s">
        <v>2425</v>
      </c>
      <c r="I550" s="177"/>
      <c r="J550" s="81">
        <v>26.450426290439346</v>
      </c>
      <c r="K550" s="81">
        <v>0.43848430657942855</v>
      </c>
      <c r="L550" s="81">
        <v>12.137479262935562</v>
      </c>
      <c r="M550" s="81">
        <v>6.9823073826035866</v>
      </c>
      <c r="N550" s="81">
        <v>8.5948008378047813</v>
      </c>
      <c r="O550" s="81">
        <v>9.3287607567622963</v>
      </c>
      <c r="P550" s="81">
        <v>19.162215115425354</v>
      </c>
      <c r="Q550" s="81">
        <v>0.59757676574817842</v>
      </c>
      <c r="R550" s="81">
        <v>0</v>
      </c>
      <c r="S550" s="81">
        <v>0.37258864430252397</v>
      </c>
      <c r="T550" s="82"/>
      <c r="U550" s="81">
        <v>3890682</v>
      </c>
      <c r="V550" s="81">
        <v>232</v>
      </c>
      <c r="W550" s="81">
        <v>327</v>
      </c>
      <c r="X550" s="81">
        <v>1388</v>
      </c>
      <c r="Y550" s="81">
        <v>2548</v>
      </c>
      <c r="Z550" s="81">
        <v>5097</v>
      </c>
      <c r="AA550" s="81">
        <v>3836</v>
      </c>
      <c r="AB550" s="81">
        <v>7725</v>
      </c>
      <c r="AC550" s="81">
        <v>0</v>
      </c>
      <c r="AD550" s="81">
        <v>0.37258864430252397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22.486000000000001</v>
      </c>
      <c r="BJ550" s="81">
        <v>0</v>
      </c>
      <c r="BK550" s="81">
        <v>0</v>
      </c>
      <c r="BL550" s="81">
        <v>0</v>
      </c>
      <c r="BM550" s="82"/>
      <c r="BN550" s="81">
        <v>0</v>
      </c>
      <c r="BO550" s="81">
        <v>0</v>
      </c>
      <c r="BP550" s="81">
        <v>3</v>
      </c>
      <c r="BQ550" s="81">
        <v>0</v>
      </c>
      <c r="BR550" s="81">
        <v>0</v>
      </c>
      <c r="BS550" s="81">
        <v>0</v>
      </c>
      <c r="BT550"/>
      <c r="BU550" s="80">
        <v>22.486000000000001</v>
      </c>
      <c r="BV550" s="80">
        <v>0</v>
      </c>
      <c r="BW550" s="80">
        <v>0</v>
      </c>
      <c r="BX550" s="80">
        <v>0</v>
      </c>
      <c r="BY550" s="80">
        <v>0</v>
      </c>
      <c r="BZ550" s="80">
        <v>0</v>
      </c>
      <c r="CA550" s="80">
        <v>0</v>
      </c>
      <c r="CB550" s="80">
        <v>0</v>
      </c>
      <c r="CC550" s="80">
        <v>0</v>
      </c>
    </row>
    <row r="551" spans="1:81">
      <c r="A551" s="80" t="s">
        <v>2435</v>
      </c>
      <c r="B551" s="80">
        <v>113</v>
      </c>
      <c r="C551" s="80">
        <v>11</v>
      </c>
      <c r="D551" s="80">
        <v>7</v>
      </c>
      <c r="E551" s="80">
        <v>2014</v>
      </c>
      <c r="F551" s="80" t="s">
        <v>90</v>
      </c>
      <c r="G551" s="80" t="s">
        <v>2424</v>
      </c>
      <c r="H551" s="80" t="s">
        <v>2425</v>
      </c>
      <c r="I551" s="177"/>
      <c r="J551" s="81">
        <v>24.132129160476644</v>
      </c>
      <c r="K551" s="81">
        <v>0.35692552216090895</v>
      </c>
      <c r="L551" s="81">
        <v>8.6648969404726941</v>
      </c>
      <c r="M551" s="81">
        <v>6.6581326496932149</v>
      </c>
      <c r="N551" s="81">
        <v>8.89330472507495</v>
      </c>
      <c r="O551" s="81">
        <v>8.9078407888525035</v>
      </c>
      <c r="P551" s="81">
        <v>19.176516557505366</v>
      </c>
      <c r="Q551" s="81">
        <v>0.56830097658237244</v>
      </c>
      <c r="R551" s="81">
        <v>0</v>
      </c>
      <c r="S551" s="81">
        <v>0.30175662474513826</v>
      </c>
      <c r="T551" s="82"/>
      <c r="U551" s="81">
        <v>4249619</v>
      </c>
      <c r="V551" s="81">
        <v>168</v>
      </c>
      <c r="W551" s="81">
        <v>368</v>
      </c>
      <c r="X551" s="81">
        <v>1365</v>
      </c>
      <c r="Y551" s="81">
        <v>2550</v>
      </c>
      <c r="Z551" s="81">
        <v>5126</v>
      </c>
      <c r="AA551" s="81">
        <v>3819</v>
      </c>
      <c r="AB551" s="81">
        <v>7657</v>
      </c>
      <c r="AC551" s="81">
        <v>0</v>
      </c>
      <c r="AD551" s="81">
        <v>0.30175662474513826</v>
      </c>
      <c r="AE551" s="82"/>
      <c r="AF551" s="81">
        <v>32093912.275911152</v>
      </c>
      <c r="AG551" s="81">
        <v>306216.44996621378</v>
      </c>
      <c r="AH551" s="81">
        <v>2172795.0164418006</v>
      </c>
      <c r="AI551" s="81">
        <v>8829616.1796970516</v>
      </c>
      <c r="AJ551" s="81">
        <v>11481599.599040011</v>
      </c>
      <c r="AK551" s="81">
        <v>0</v>
      </c>
      <c r="AL551" s="81">
        <v>0</v>
      </c>
      <c r="AM551" s="81">
        <v>1051191.6798029935</v>
      </c>
      <c r="AN551" s="81">
        <v>0</v>
      </c>
      <c r="AO551" s="81">
        <v>0</v>
      </c>
      <c r="AP551" s="82"/>
      <c r="AQ551" s="81">
        <v>76</v>
      </c>
      <c r="AR551" s="81">
        <v>57</v>
      </c>
      <c r="AS551" s="81">
        <v>0</v>
      </c>
      <c r="AT551" s="81">
        <v>0</v>
      </c>
      <c r="AU551" s="81">
        <v>0</v>
      </c>
      <c r="AV551" s="81">
        <v>0</v>
      </c>
      <c r="AW551" s="81" t="s">
        <v>564</v>
      </c>
      <c r="AX551" s="82"/>
      <c r="AY551" s="81">
        <v>379.8</v>
      </c>
      <c r="AZ551" s="81">
        <v>4059.6</v>
      </c>
      <c r="BA551" s="81">
        <v>0</v>
      </c>
      <c r="BB551" s="81">
        <v>0</v>
      </c>
      <c r="BC551" s="81">
        <v>0</v>
      </c>
      <c r="BD551" s="81">
        <v>0</v>
      </c>
      <c r="BE551" s="81" t="s">
        <v>564</v>
      </c>
      <c r="BF551" s="82"/>
      <c r="BG551" s="81">
        <v>0</v>
      </c>
      <c r="BH551" s="81">
        <v>0</v>
      </c>
      <c r="BI551" s="81">
        <v>21.532</v>
      </c>
      <c r="BJ551" s="81">
        <v>0</v>
      </c>
      <c r="BK551" s="81">
        <v>0</v>
      </c>
      <c r="BL551" s="81">
        <v>0</v>
      </c>
      <c r="BM551" s="82"/>
      <c r="BN551" s="81">
        <v>0</v>
      </c>
      <c r="BO551" s="81">
        <v>0</v>
      </c>
      <c r="BP551" s="81">
        <v>3</v>
      </c>
      <c r="BQ551" s="81">
        <v>0</v>
      </c>
      <c r="BR551" s="81">
        <v>0</v>
      </c>
      <c r="BS551" s="81">
        <v>0</v>
      </c>
      <c r="BT551"/>
      <c r="BU551" s="80">
        <v>21.532</v>
      </c>
      <c r="BV551" s="80">
        <v>0</v>
      </c>
      <c r="BW551" s="80">
        <v>0</v>
      </c>
      <c r="BX551" s="80">
        <v>0</v>
      </c>
      <c r="BY551" s="80">
        <v>0</v>
      </c>
      <c r="BZ551" s="80">
        <v>0</v>
      </c>
      <c r="CA551" s="80">
        <v>0</v>
      </c>
      <c r="CB551" s="80">
        <v>0</v>
      </c>
      <c r="CC551" s="80">
        <v>0</v>
      </c>
    </row>
    <row r="552" spans="1:81">
      <c r="A552" s="80" t="s">
        <v>2436</v>
      </c>
      <c r="B552" s="80">
        <v>114</v>
      </c>
      <c r="C552" s="80">
        <v>12</v>
      </c>
      <c r="D552" s="80">
        <v>7</v>
      </c>
      <c r="E552" s="80">
        <v>2015</v>
      </c>
      <c r="F552" s="80" t="s">
        <v>91</v>
      </c>
      <c r="G552" s="80" t="s">
        <v>2424</v>
      </c>
      <c r="H552" s="80" t="s">
        <v>2425</v>
      </c>
      <c r="I552" s="177"/>
      <c r="J552" s="81">
        <v>21.677349248756489</v>
      </c>
      <c r="K552" s="81">
        <v>0.3583594949554853</v>
      </c>
      <c r="L552" s="81">
        <v>9.3168350668517572</v>
      </c>
      <c r="M552" s="81">
        <v>6.6193350106179727</v>
      </c>
      <c r="N552" s="81">
        <v>8.2520735006500594</v>
      </c>
      <c r="O552" s="81">
        <v>8.8555375512341978</v>
      </c>
      <c r="P552" s="81">
        <v>19.241857921343325</v>
      </c>
      <c r="Q552" s="81">
        <v>0.54929066657879033</v>
      </c>
      <c r="R552" s="81">
        <v>0</v>
      </c>
      <c r="S552" s="81">
        <v>0.53640367381113097</v>
      </c>
      <c r="T552" s="82"/>
      <c r="U552" s="81">
        <v>4386460</v>
      </c>
      <c r="V552" s="81">
        <v>168</v>
      </c>
      <c r="W552" s="81">
        <v>368</v>
      </c>
      <c r="X552" s="81">
        <v>1365</v>
      </c>
      <c r="Y552" s="81">
        <v>2568</v>
      </c>
      <c r="Z552" s="81">
        <v>5145</v>
      </c>
      <c r="AA552" s="81">
        <v>3829</v>
      </c>
      <c r="AB552" s="81">
        <v>7560</v>
      </c>
      <c r="AC552" s="81">
        <v>0</v>
      </c>
      <c r="AD552" s="81">
        <v>0.53640367381113097</v>
      </c>
      <c r="AE552" s="82"/>
      <c r="AF552" s="81">
        <v>29921333.327075142</v>
      </c>
      <c r="AG552" s="81">
        <v>279668.29342445981</v>
      </c>
      <c r="AH552" s="81">
        <v>1967247.5127121301</v>
      </c>
      <c r="AI552" s="81">
        <v>8699111.8389538005</v>
      </c>
      <c r="AJ552" s="81">
        <v>11483117.071772546</v>
      </c>
      <c r="AK552" s="81">
        <v>0</v>
      </c>
      <c r="AL552" s="81">
        <v>0</v>
      </c>
      <c r="AM552" s="81">
        <v>1036066.2869927489</v>
      </c>
      <c r="AN552" s="81">
        <v>0</v>
      </c>
      <c r="AO552" s="81">
        <v>0</v>
      </c>
      <c r="AP552" s="82"/>
      <c r="AQ552" s="81">
        <v>99</v>
      </c>
      <c r="AR552" s="81">
        <v>87</v>
      </c>
      <c r="AS552" s="81">
        <v>0</v>
      </c>
      <c r="AT552" s="81">
        <v>0</v>
      </c>
      <c r="AU552" s="81">
        <v>0</v>
      </c>
      <c r="AV552" s="81">
        <v>1</v>
      </c>
      <c r="AW552" s="81" t="s">
        <v>564</v>
      </c>
      <c r="AX552" s="82"/>
      <c r="AY552" s="81">
        <v>508.2</v>
      </c>
      <c r="AZ552" s="81">
        <v>11107.1</v>
      </c>
      <c r="BA552" s="81">
        <v>0</v>
      </c>
      <c r="BB552" s="81">
        <v>0</v>
      </c>
      <c r="BC552" s="81">
        <v>0</v>
      </c>
      <c r="BD552" s="81">
        <v>200</v>
      </c>
      <c r="BE552" s="81" t="s">
        <v>564</v>
      </c>
      <c r="BF552" s="82"/>
      <c r="BG552" s="81">
        <v>0</v>
      </c>
      <c r="BH552" s="81">
        <v>0</v>
      </c>
      <c r="BI552" s="81">
        <v>20.69</v>
      </c>
      <c r="BJ552" s="81">
        <v>0</v>
      </c>
      <c r="BK552" s="81">
        <v>0</v>
      </c>
      <c r="BL552" s="81">
        <v>0</v>
      </c>
      <c r="BM552" s="82"/>
      <c r="BN552" s="81">
        <v>0</v>
      </c>
      <c r="BO552" s="81">
        <v>0</v>
      </c>
      <c r="BP552" s="81">
        <v>3</v>
      </c>
      <c r="BQ552" s="81">
        <v>0</v>
      </c>
      <c r="BR552" s="81">
        <v>0</v>
      </c>
      <c r="BS552" s="81">
        <v>0</v>
      </c>
      <c r="BT552"/>
      <c r="BU552" s="80">
        <v>20.69</v>
      </c>
      <c r="BV552" s="80">
        <v>0</v>
      </c>
      <c r="BW552" s="80">
        <v>0</v>
      </c>
      <c r="BX552" s="80">
        <v>0</v>
      </c>
      <c r="BY552" s="80">
        <v>0</v>
      </c>
      <c r="BZ552" s="80">
        <v>0</v>
      </c>
      <c r="CA552" s="80">
        <v>0</v>
      </c>
      <c r="CB552" s="80">
        <v>0</v>
      </c>
      <c r="CC552" s="80">
        <v>0</v>
      </c>
    </row>
    <row r="553" spans="1:81">
      <c r="A553" s="80" t="s">
        <v>2437</v>
      </c>
      <c r="B553" s="80">
        <v>115</v>
      </c>
      <c r="C553" s="80">
        <v>13</v>
      </c>
      <c r="D553" s="80">
        <v>7</v>
      </c>
      <c r="E553" s="80">
        <v>2016</v>
      </c>
      <c r="F553" s="80" t="s">
        <v>92</v>
      </c>
      <c r="G553" s="80" t="s">
        <v>2424</v>
      </c>
      <c r="H553" s="80" t="s">
        <v>2425</v>
      </c>
      <c r="I553" s="177"/>
      <c r="J553" s="81">
        <v>22.185840597481395</v>
      </c>
      <c r="K553" s="81">
        <v>0.35786315892750153</v>
      </c>
      <c r="L553" s="81">
        <v>10.064168935748308</v>
      </c>
      <c r="M553" s="81">
        <v>5.5435784081310784</v>
      </c>
      <c r="N553" s="81">
        <v>8.3617107710500971</v>
      </c>
      <c r="O553" s="81">
        <v>8.7582025524592666</v>
      </c>
      <c r="P553" s="81">
        <v>19.119070810528928</v>
      </c>
      <c r="Q553" s="81">
        <v>0.5314353775532269</v>
      </c>
      <c r="R553" s="81">
        <v>0</v>
      </c>
      <c r="S553" s="81">
        <v>0.64163581591283614</v>
      </c>
      <c r="T553" s="82"/>
      <c r="U553" s="81">
        <v>4370562</v>
      </c>
      <c r="V553" s="81">
        <v>168</v>
      </c>
      <c r="W553" s="81">
        <v>368</v>
      </c>
      <c r="X553" s="81">
        <v>1365</v>
      </c>
      <c r="Y553" s="81">
        <v>2636</v>
      </c>
      <c r="Z553" s="81">
        <v>5151</v>
      </c>
      <c r="AA553" s="81">
        <v>3935</v>
      </c>
      <c r="AB553" s="81">
        <v>7524</v>
      </c>
      <c r="AC553" s="81">
        <v>0</v>
      </c>
      <c r="AD553" s="81">
        <v>0.64163581591283614</v>
      </c>
      <c r="AE553" s="82"/>
      <c r="AF553" s="81">
        <v>30442745.483621009</v>
      </c>
      <c r="AG553" s="81">
        <v>268923.15268778201</v>
      </c>
      <c r="AH553" s="81">
        <v>1633639.18684168</v>
      </c>
      <c r="AI553" s="81">
        <v>8589306.9378593471</v>
      </c>
      <c r="AJ553" s="81">
        <v>11821099.577575371</v>
      </c>
      <c r="AK553" s="81">
        <v>0</v>
      </c>
      <c r="AL553" s="81">
        <v>0</v>
      </c>
      <c r="AM553" s="81">
        <v>1031933.7268929729</v>
      </c>
      <c r="AN553" s="81">
        <v>0</v>
      </c>
      <c r="AO553" s="81">
        <v>0</v>
      </c>
      <c r="AP553" s="82"/>
      <c r="AQ553" s="81">
        <v>114</v>
      </c>
      <c r="AR553" s="81">
        <v>102</v>
      </c>
      <c r="AS553" s="81">
        <v>0</v>
      </c>
      <c r="AT553" s="81">
        <v>0</v>
      </c>
      <c r="AU553" s="81">
        <v>0</v>
      </c>
      <c r="AV553" s="81">
        <v>1</v>
      </c>
      <c r="AW553" s="81" t="s">
        <v>564</v>
      </c>
      <c r="AX553" s="82"/>
      <c r="AY553" s="81">
        <v>611.70000000000005</v>
      </c>
      <c r="AZ553" s="81">
        <v>13410.7</v>
      </c>
      <c r="BA553" s="81">
        <v>0</v>
      </c>
      <c r="BB553" s="81">
        <v>0</v>
      </c>
      <c r="BC553" s="81">
        <v>0</v>
      </c>
      <c r="BD553" s="81">
        <v>200</v>
      </c>
      <c r="BE553" s="81" t="s">
        <v>564</v>
      </c>
      <c r="BF553" s="82"/>
      <c r="BG553" s="81">
        <v>0</v>
      </c>
      <c r="BH553" s="81">
        <v>0</v>
      </c>
      <c r="BI553" s="81">
        <v>20.806000000000001</v>
      </c>
      <c r="BJ553" s="81">
        <v>0</v>
      </c>
      <c r="BK553" s="81">
        <v>0</v>
      </c>
      <c r="BL553" s="81">
        <v>0</v>
      </c>
      <c r="BM553" s="82"/>
      <c r="BN553" s="81">
        <v>0</v>
      </c>
      <c r="BO553" s="81">
        <v>0</v>
      </c>
      <c r="BP553" s="81">
        <v>3</v>
      </c>
      <c r="BQ553" s="81">
        <v>0</v>
      </c>
      <c r="BR553" s="81">
        <v>0</v>
      </c>
      <c r="BS553" s="81">
        <v>0</v>
      </c>
      <c r="BT553"/>
      <c r="BU553" s="80">
        <v>20.806000000000001</v>
      </c>
      <c r="BV553" s="80">
        <v>0</v>
      </c>
      <c r="BW553" s="80">
        <v>0</v>
      </c>
      <c r="BX553" s="80">
        <v>0</v>
      </c>
      <c r="BY553" s="80">
        <v>0</v>
      </c>
      <c r="BZ553" s="80">
        <v>0</v>
      </c>
      <c r="CA553" s="80">
        <v>0</v>
      </c>
      <c r="CB553" s="80">
        <v>0</v>
      </c>
      <c r="CC553" s="80">
        <v>0</v>
      </c>
    </row>
    <row r="554" spans="1:81">
      <c r="A554" s="80" t="s">
        <v>2438</v>
      </c>
      <c r="B554" s="80">
        <v>116</v>
      </c>
      <c r="C554" s="80">
        <v>14</v>
      </c>
      <c r="D554" s="80">
        <v>7</v>
      </c>
      <c r="E554" s="80">
        <v>2017</v>
      </c>
      <c r="F554" s="80" t="s">
        <v>71</v>
      </c>
      <c r="G554" s="80" t="s">
        <v>2424</v>
      </c>
      <c r="H554" s="80" t="s">
        <v>2425</v>
      </c>
      <c r="I554" s="177"/>
      <c r="J554" s="81">
        <v>19.003906097243981</v>
      </c>
      <c r="K554" s="81">
        <v>0.36074130268081966</v>
      </c>
      <c r="L554" s="81">
        <v>8.8788116962913861</v>
      </c>
      <c r="M554" s="81">
        <v>5.2344848847608869</v>
      </c>
      <c r="N554" s="81">
        <v>8.134575985051578</v>
      </c>
      <c r="O554" s="81">
        <v>8.660448324137878</v>
      </c>
      <c r="P554" s="81">
        <v>18.959334774792929</v>
      </c>
      <c r="Q554" s="81">
        <v>0.50883990854760019</v>
      </c>
      <c r="R554" s="81">
        <v>0</v>
      </c>
      <c r="S554" s="81">
        <v>0.9790276185851613</v>
      </c>
      <c r="T554" s="82"/>
      <c r="U554" s="81">
        <v>3938419</v>
      </c>
      <c r="V554" s="81">
        <v>168</v>
      </c>
      <c r="W554" s="81">
        <v>368</v>
      </c>
      <c r="X554" s="81">
        <v>1365</v>
      </c>
      <c r="Y554" s="81">
        <v>2667</v>
      </c>
      <c r="Z554" s="81">
        <v>5178</v>
      </c>
      <c r="AA554" s="81">
        <v>3927</v>
      </c>
      <c r="AB554" s="81">
        <v>7450</v>
      </c>
      <c r="AC554" s="81">
        <v>0</v>
      </c>
      <c r="AD554" s="81">
        <v>0.9790276185851613</v>
      </c>
      <c r="AE554" s="82"/>
      <c r="AF554" s="81">
        <v>27232430.31666816</v>
      </c>
      <c r="AG554" s="81">
        <v>272706.59684635291</v>
      </c>
      <c r="AH554" s="81">
        <v>1900649.900449571</v>
      </c>
      <c r="AI554" s="81">
        <v>8442388.9308240749</v>
      </c>
      <c r="AJ554" s="81">
        <v>11489010.80625548</v>
      </c>
      <c r="AK554" s="81">
        <v>0</v>
      </c>
      <c r="AL554" s="81">
        <v>0</v>
      </c>
      <c r="AM554" s="81">
        <v>1023383.272206947</v>
      </c>
      <c r="AN554" s="81">
        <v>0</v>
      </c>
      <c r="AO554" s="81">
        <v>0</v>
      </c>
      <c r="AP554" s="82"/>
      <c r="AQ554" s="81">
        <v>125</v>
      </c>
      <c r="AR554" s="81">
        <v>121</v>
      </c>
      <c r="AS554" s="81">
        <v>0</v>
      </c>
      <c r="AT554" s="81">
        <v>0</v>
      </c>
      <c r="AU554" s="81">
        <v>0</v>
      </c>
      <c r="AV554" s="81">
        <v>1</v>
      </c>
      <c r="AW554" s="81" t="s">
        <v>564</v>
      </c>
      <c r="AX554" s="82"/>
      <c r="AY554" s="81">
        <v>667</v>
      </c>
      <c r="AZ554" s="81">
        <v>48090.8</v>
      </c>
      <c r="BA554" s="81">
        <v>0</v>
      </c>
      <c r="BB554" s="81">
        <v>0</v>
      </c>
      <c r="BC554" s="81">
        <v>0</v>
      </c>
      <c r="BD554" s="81">
        <v>200</v>
      </c>
      <c r="BE554" s="81" t="s">
        <v>564</v>
      </c>
      <c r="BF554" s="82"/>
      <c r="BG554" s="81">
        <v>0</v>
      </c>
      <c r="BH554" s="81">
        <v>0</v>
      </c>
      <c r="BI554" s="81">
        <v>21.201000000000001</v>
      </c>
      <c r="BJ554" s="81">
        <v>0</v>
      </c>
      <c r="BK554" s="81">
        <v>0</v>
      </c>
      <c r="BL554" s="81">
        <v>0</v>
      </c>
      <c r="BM554" s="82"/>
      <c r="BN554" s="81">
        <v>0</v>
      </c>
      <c r="BO554" s="81">
        <v>0</v>
      </c>
      <c r="BP554" s="81">
        <v>3</v>
      </c>
      <c r="BQ554" s="81">
        <v>0</v>
      </c>
      <c r="BR554" s="81">
        <v>0</v>
      </c>
      <c r="BS554" s="81">
        <v>0</v>
      </c>
      <c r="BT554"/>
      <c r="BU554" s="80">
        <v>21.201000000000001</v>
      </c>
      <c r="BV554" s="80">
        <v>0</v>
      </c>
      <c r="BW554" s="80">
        <v>0</v>
      </c>
      <c r="BX554" s="80">
        <v>0</v>
      </c>
      <c r="BY554" s="80">
        <v>0</v>
      </c>
      <c r="BZ554" s="80">
        <v>0</v>
      </c>
      <c r="CA554" s="80">
        <v>0</v>
      </c>
      <c r="CB554" s="80">
        <v>0</v>
      </c>
      <c r="CC554" s="80">
        <v>0</v>
      </c>
    </row>
    <row r="555" spans="1:81">
      <c r="A555" s="80" t="s">
        <v>2439</v>
      </c>
      <c r="B555" s="80">
        <v>117</v>
      </c>
      <c r="C555" s="80">
        <v>15</v>
      </c>
      <c r="D555" s="80">
        <v>7</v>
      </c>
      <c r="E555" s="80">
        <v>2018</v>
      </c>
      <c r="F555" s="80" t="s">
        <v>93</v>
      </c>
      <c r="G555" s="80" t="s">
        <v>2424</v>
      </c>
      <c r="H555" s="80" t="s">
        <v>2425</v>
      </c>
      <c r="I555" s="177"/>
      <c r="J555" s="81">
        <v>20.905780123192102</v>
      </c>
      <c r="K555" s="81">
        <v>0.33904111113616697</v>
      </c>
      <c r="L555" s="81">
        <v>8.0012658515049164</v>
      </c>
      <c r="M555" s="81">
        <v>5.1618464821913754</v>
      </c>
      <c r="N555" s="81">
        <v>8.5172929149165224</v>
      </c>
      <c r="O555" s="81">
        <v>8.4632738078984691</v>
      </c>
      <c r="P555" s="81">
        <v>18.636772271600496</v>
      </c>
      <c r="Q555" s="81">
        <v>0.46647359526639143</v>
      </c>
      <c r="R555" s="81">
        <v>0</v>
      </c>
      <c r="S555" s="81">
        <v>1.0413865819209749</v>
      </c>
      <c r="T555" s="82"/>
      <c r="U555" s="81">
        <v>4281179</v>
      </c>
      <c r="V555" s="81">
        <v>168</v>
      </c>
      <c r="W555" s="81">
        <v>368</v>
      </c>
      <c r="X555" s="81">
        <v>1365</v>
      </c>
      <c r="Y555" s="81">
        <v>2688</v>
      </c>
      <c r="Z555" s="81">
        <v>5157</v>
      </c>
      <c r="AA555" s="81">
        <v>3899</v>
      </c>
      <c r="AB555" s="81">
        <v>7360</v>
      </c>
      <c r="AC555" s="81">
        <v>0</v>
      </c>
      <c r="AD555" s="81">
        <v>1.0413865819209751</v>
      </c>
      <c r="AE555" s="82"/>
      <c r="AF555" s="81">
        <v>30168114.408600848</v>
      </c>
      <c r="AG555" s="81">
        <v>241145.0791616404</v>
      </c>
      <c r="AH555" s="81">
        <v>1798370.1052330129</v>
      </c>
      <c r="AI555" s="81">
        <v>8091958.4066470312</v>
      </c>
      <c r="AJ555" s="81">
        <v>12042324.93818959</v>
      </c>
      <c r="AK555" s="81">
        <v>0</v>
      </c>
      <c r="AL555" s="81">
        <v>0</v>
      </c>
      <c r="AM555" s="81">
        <v>1013112.1748377359</v>
      </c>
      <c r="AN555" s="81">
        <v>0</v>
      </c>
      <c r="AO555" s="81">
        <v>0</v>
      </c>
      <c r="AP555" s="82"/>
      <c r="AQ555" s="81">
        <v>137</v>
      </c>
      <c r="AR555" s="81">
        <v>141</v>
      </c>
      <c r="AS555" s="81">
        <v>0</v>
      </c>
      <c r="AT555" s="81">
        <v>0</v>
      </c>
      <c r="AU555" s="81">
        <v>0</v>
      </c>
      <c r="AV555" s="81">
        <v>1</v>
      </c>
      <c r="AW555" s="81" t="s">
        <v>564</v>
      </c>
      <c r="AX555" s="82"/>
      <c r="AY555" s="81">
        <v>735</v>
      </c>
      <c r="AZ555" s="81">
        <v>49644</v>
      </c>
      <c r="BA555" s="81">
        <v>0</v>
      </c>
      <c r="BB555" s="81">
        <v>0</v>
      </c>
      <c r="BC555" s="81">
        <v>0</v>
      </c>
      <c r="BD555" s="81">
        <v>250</v>
      </c>
      <c r="BE555" s="81" t="s">
        <v>564</v>
      </c>
      <c r="BF555" s="82"/>
      <c r="BG555" s="81">
        <v>0</v>
      </c>
      <c r="BH555" s="81">
        <v>0</v>
      </c>
      <c r="BI555" s="81">
        <v>21.111999999999998</v>
      </c>
      <c r="BJ555" s="81">
        <v>0</v>
      </c>
      <c r="BK555" s="81">
        <v>0</v>
      </c>
      <c r="BL555" s="81">
        <v>0</v>
      </c>
      <c r="BM555" s="82"/>
      <c r="BN555" s="81">
        <v>0</v>
      </c>
      <c r="BO555" s="81">
        <v>0</v>
      </c>
      <c r="BP555" s="81">
        <v>3</v>
      </c>
      <c r="BQ555" s="81">
        <v>0</v>
      </c>
      <c r="BR555" s="81">
        <v>0</v>
      </c>
      <c r="BS555" s="81">
        <v>0</v>
      </c>
      <c r="BT555"/>
      <c r="BU555" s="80">
        <v>21.111999999999998</v>
      </c>
      <c r="BV555" s="80">
        <v>0</v>
      </c>
      <c r="BW555" s="80">
        <v>0</v>
      </c>
      <c r="BX555" s="80">
        <v>0</v>
      </c>
      <c r="BY555" s="80">
        <v>0</v>
      </c>
      <c r="BZ555" s="80">
        <v>0</v>
      </c>
      <c r="CA555" s="80">
        <v>0</v>
      </c>
      <c r="CB555" s="80">
        <v>0</v>
      </c>
      <c r="CC555" s="80">
        <v>0</v>
      </c>
    </row>
    <row r="556" spans="1:81">
      <c r="A556" s="80" t="s">
        <v>2440</v>
      </c>
      <c r="B556" s="80">
        <v>118</v>
      </c>
      <c r="C556" s="80">
        <v>16</v>
      </c>
      <c r="D556" s="80">
        <v>7</v>
      </c>
      <c r="E556" s="80">
        <v>2019</v>
      </c>
      <c r="F556" s="80" t="s">
        <v>73</v>
      </c>
      <c r="G556" s="80" t="s">
        <v>2424</v>
      </c>
      <c r="H556" s="80" t="s">
        <v>2425</v>
      </c>
      <c r="I556" s="177"/>
      <c r="J556" s="81">
        <v>19.094172245618608</v>
      </c>
      <c r="K556" s="81">
        <v>0.31060274838018603</v>
      </c>
      <c r="L556" s="81">
        <v>8.065269215636464</v>
      </c>
      <c r="M556" s="81">
        <v>4.8794313910371629</v>
      </c>
      <c r="N556" s="81">
        <v>7.5752702242062284</v>
      </c>
      <c r="O556" s="81">
        <v>8.2003803388336518</v>
      </c>
      <c r="P556" s="81">
        <v>18.38240384064903</v>
      </c>
      <c r="Q556" s="81">
        <v>0.45041245763185822</v>
      </c>
      <c r="R556" s="81">
        <v>0</v>
      </c>
      <c r="S556" s="81">
        <v>0.81690731393362925</v>
      </c>
      <c r="T556" s="82"/>
      <c r="U556" s="81">
        <v>4082606</v>
      </c>
      <c r="V556" s="81">
        <v>168</v>
      </c>
      <c r="W556" s="81">
        <v>368</v>
      </c>
      <c r="X556" s="81">
        <v>1365</v>
      </c>
      <c r="Y556" s="81">
        <v>2731</v>
      </c>
      <c r="Z556" s="81">
        <v>5134</v>
      </c>
      <c r="AA556" s="81">
        <v>3817</v>
      </c>
      <c r="AB556" s="81">
        <v>7299</v>
      </c>
      <c r="AC556" s="81">
        <v>0</v>
      </c>
      <c r="AD556" s="81">
        <v>0.81690731393362925</v>
      </c>
      <c r="AE556" s="82"/>
      <c r="AF556" s="81">
        <v>28161329.370662201</v>
      </c>
      <c r="AG556" s="81">
        <v>233164.44678806479</v>
      </c>
      <c r="AH556" s="81">
        <v>1899425.57739796</v>
      </c>
      <c r="AI556" s="81">
        <v>7942681.3850140786</v>
      </c>
      <c r="AJ556" s="81">
        <v>10695771.607718229</v>
      </c>
      <c r="AK556" s="81">
        <v>0</v>
      </c>
      <c r="AL556" s="81">
        <v>0</v>
      </c>
      <c r="AM556" s="81">
        <v>994068.85315741831</v>
      </c>
      <c r="AN556" s="81">
        <v>0</v>
      </c>
      <c r="AO556" s="81">
        <v>0</v>
      </c>
      <c r="AP556" s="82"/>
      <c r="AQ556" s="81">
        <v>148</v>
      </c>
      <c r="AR556" s="81">
        <v>152</v>
      </c>
      <c r="AS556" s="81">
        <v>0</v>
      </c>
      <c r="AT556" s="81">
        <v>0</v>
      </c>
      <c r="AU556" s="81">
        <v>0</v>
      </c>
      <c r="AV556" s="81">
        <v>1</v>
      </c>
      <c r="AW556" s="81" t="s">
        <v>564</v>
      </c>
      <c r="AX556" s="82"/>
      <c r="AY556" s="81">
        <v>796.49999999999977</v>
      </c>
      <c r="AZ556" s="81">
        <v>51391.3</v>
      </c>
      <c r="BA556" s="81">
        <v>0</v>
      </c>
      <c r="BB556" s="81">
        <v>0</v>
      </c>
      <c r="BC556" s="81">
        <v>0</v>
      </c>
      <c r="BD556" s="81">
        <v>250</v>
      </c>
      <c r="BE556" s="81" t="s">
        <v>564</v>
      </c>
      <c r="BF556" s="82"/>
      <c r="BG556" s="81">
        <v>0</v>
      </c>
      <c r="BH556" s="81">
        <v>0</v>
      </c>
      <c r="BI556" s="81">
        <v>21.135999999999999</v>
      </c>
      <c r="BJ556" s="81">
        <v>0</v>
      </c>
      <c r="BK556" s="81">
        <v>0</v>
      </c>
      <c r="BL556" s="81">
        <v>0</v>
      </c>
      <c r="BM556" s="82"/>
      <c r="BN556" s="81">
        <v>0</v>
      </c>
      <c r="BO556" s="81">
        <v>0</v>
      </c>
      <c r="BP556" s="81">
        <v>3</v>
      </c>
      <c r="BQ556" s="81">
        <v>0</v>
      </c>
      <c r="BR556" s="81">
        <v>0</v>
      </c>
      <c r="BS556" s="81">
        <v>0</v>
      </c>
      <c r="BT556"/>
      <c r="BU556" s="80">
        <v>21.135999999999999</v>
      </c>
      <c r="BV556" s="80">
        <v>0</v>
      </c>
      <c r="BW556" s="80">
        <v>0</v>
      </c>
      <c r="BX556" s="80">
        <v>0</v>
      </c>
      <c r="BY556" s="80">
        <v>0</v>
      </c>
      <c r="BZ556" s="80">
        <v>0</v>
      </c>
      <c r="CA556" s="80">
        <v>0</v>
      </c>
      <c r="CB556" s="80">
        <v>0</v>
      </c>
      <c r="CC556" s="80">
        <v>0</v>
      </c>
    </row>
    <row r="557" spans="1:81">
      <c r="A557" s="80" t="s">
        <v>2441</v>
      </c>
      <c r="B557" s="80">
        <v>119</v>
      </c>
      <c r="C557" s="80">
        <v>17</v>
      </c>
      <c r="D557" s="80">
        <v>7</v>
      </c>
      <c r="E557" s="80">
        <v>2020</v>
      </c>
      <c r="F557" s="80" t="s">
        <v>218</v>
      </c>
      <c r="G557" s="80" t="s">
        <v>2424</v>
      </c>
      <c r="H557" s="80" t="s">
        <v>2425</v>
      </c>
      <c r="I557" s="177"/>
      <c r="J557" s="81">
        <v>27.23077135245418</v>
      </c>
      <c r="K557" s="81">
        <v>0.29781195523180448</v>
      </c>
      <c r="L557" s="81">
        <v>8.2714449634305396</v>
      </c>
      <c r="M557" s="81">
        <v>4.921892585888493</v>
      </c>
      <c r="N557" s="81">
        <v>7.1613595176565363</v>
      </c>
      <c r="O557" s="81">
        <v>7.1888918447034138</v>
      </c>
      <c r="P557" s="81">
        <v>17.446658603285773</v>
      </c>
      <c r="Q557" s="81">
        <v>0.42370934718109515</v>
      </c>
      <c r="R557" s="81">
        <v>0</v>
      </c>
      <c r="S557" s="81">
        <v>0.91501935345725272</v>
      </c>
      <c r="T557" s="82"/>
      <c r="U557" s="81">
        <v>5236516</v>
      </c>
      <c r="V557" s="81">
        <v>139</v>
      </c>
      <c r="W557" s="81">
        <v>463</v>
      </c>
      <c r="X557" s="81">
        <v>1441</v>
      </c>
      <c r="Y557" s="81">
        <v>2739</v>
      </c>
      <c r="Z557" s="81">
        <v>5137</v>
      </c>
      <c r="AA557" s="81">
        <v>3936</v>
      </c>
      <c r="AB557" s="81">
        <v>7186</v>
      </c>
      <c r="AC557" s="81">
        <v>0</v>
      </c>
      <c r="AD557" s="81">
        <v>0.91501935345725272</v>
      </c>
      <c r="AE557" s="82"/>
      <c r="AF557" s="81">
        <v>40752180.944693789</v>
      </c>
      <c r="AG557" s="81">
        <v>210329.69345577274</v>
      </c>
      <c r="AH557" s="81">
        <v>2079542.5906299921</v>
      </c>
      <c r="AI557" s="81">
        <v>8153629.8354287399</v>
      </c>
      <c r="AJ557" s="81">
        <v>10591608.005860619</v>
      </c>
      <c r="AK557" s="81"/>
      <c r="AL557" s="81"/>
      <c r="AM557" s="81">
        <v>937852.83812518744</v>
      </c>
      <c r="AN557" s="81"/>
      <c r="AO557" s="81"/>
      <c r="AP557" s="82"/>
      <c r="AQ557" s="81">
        <v>159</v>
      </c>
      <c r="AR557" s="81">
        <v>163</v>
      </c>
      <c r="AS557" s="81">
        <v>0</v>
      </c>
      <c r="AT557" s="81">
        <v>0</v>
      </c>
      <c r="AU557" s="81">
        <v>0</v>
      </c>
      <c r="AV557" s="81">
        <v>1</v>
      </c>
      <c r="AW557" s="81">
        <v>0</v>
      </c>
      <c r="AX557" s="82"/>
      <c r="AY557" s="81">
        <v>866.99999999999989</v>
      </c>
      <c r="AZ557" s="81">
        <v>51825.299999999981</v>
      </c>
      <c r="BA557" s="81">
        <v>0</v>
      </c>
      <c r="BB557" s="81">
        <v>0</v>
      </c>
      <c r="BC557" s="81">
        <v>0</v>
      </c>
      <c r="BD557" s="81">
        <v>250</v>
      </c>
      <c r="BE557" s="81">
        <v>0</v>
      </c>
      <c r="BF557" s="82"/>
      <c r="BG557" s="81">
        <v>0</v>
      </c>
      <c r="BH557" s="81">
        <v>0</v>
      </c>
      <c r="BI557" s="81">
        <v>25.994</v>
      </c>
      <c r="BJ557" s="81">
        <v>0</v>
      </c>
      <c r="BK557" s="81">
        <v>0</v>
      </c>
      <c r="BL557" s="81">
        <v>0</v>
      </c>
      <c r="BM557" s="82"/>
      <c r="BN557" s="81">
        <v>0</v>
      </c>
      <c r="BO557" s="81">
        <v>0</v>
      </c>
      <c r="BP557" s="81">
        <v>3</v>
      </c>
      <c r="BQ557" s="81">
        <v>0</v>
      </c>
      <c r="BR557" s="81">
        <v>0</v>
      </c>
      <c r="BS557" s="81">
        <v>0</v>
      </c>
      <c r="BT557"/>
      <c r="BU557" s="80">
        <v>25.994</v>
      </c>
      <c r="BV557" s="80">
        <v>0</v>
      </c>
      <c r="BW557" s="80">
        <v>0</v>
      </c>
      <c r="BX557" s="80">
        <v>0</v>
      </c>
      <c r="BY557" s="80">
        <v>0</v>
      </c>
      <c r="BZ557" s="80">
        <v>0</v>
      </c>
      <c r="CA557" s="80">
        <v>0</v>
      </c>
      <c r="CB557" s="80">
        <v>0</v>
      </c>
      <c r="CC557" s="80">
        <v>0</v>
      </c>
    </row>
    <row r="558" spans="1:81">
      <c r="A558" s="80" t="s">
        <v>2442</v>
      </c>
      <c r="B558" s="80">
        <v>119</v>
      </c>
      <c r="C558" s="80">
        <v>18</v>
      </c>
      <c r="D558" s="80">
        <v>7</v>
      </c>
      <c r="E558" s="80">
        <v>2021</v>
      </c>
      <c r="F558" s="80" t="s">
        <v>75</v>
      </c>
      <c r="G558" s="174" t="s">
        <v>2424</v>
      </c>
      <c r="H558" s="80" t="s">
        <v>2425</v>
      </c>
      <c r="I558" s="177"/>
      <c r="J558" s="81">
        <v>25.133372593116402</v>
      </c>
      <c r="K558" s="81">
        <v>0.32688288381348418</v>
      </c>
      <c r="L558" s="81">
        <v>8.1011587094755839</v>
      </c>
      <c r="M558" s="81">
        <v>5.4481205443017853</v>
      </c>
      <c r="N558" s="81">
        <v>7.4730730138799677</v>
      </c>
      <c r="O558" s="81">
        <v>6.9096080809064677</v>
      </c>
      <c r="P558" s="81">
        <v>18.035718305945483</v>
      </c>
      <c r="Q558" s="81">
        <v>0.41966457406376911</v>
      </c>
      <c r="R558" s="81">
        <v>0</v>
      </c>
      <c r="S558" s="81">
        <v>0.71576130758541856</v>
      </c>
      <c r="T558" s="82"/>
      <c r="U558" s="81">
        <v>5133213</v>
      </c>
      <c r="V558" s="81">
        <v>139</v>
      </c>
      <c r="W558" s="81">
        <v>463</v>
      </c>
      <c r="X558" s="81">
        <v>1441</v>
      </c>
      <c r="Y558" s="81">
        <v>2718</v>
      </c>
      <c r="Z558" s="81">
        <v>5084</v>
      </c>
      <c r="AA558" s="81">
        <v>3968</v>
      </c>
      <c r="AB558" s="81">
        <v>7033</v>
      </c>
      <c r="AC558" s="81">
        <v>0</v>
      </c>
      <c r="AD558" s="81">
        <v>0.71576130758541856</v>
      </c>
      <c r="AE558" s="82"/>
      <c r="AF558" s="81">
        <v>36980409.961089522</v>
      </c>
      <c r="AG558" s="81">
        <v>227302.21455620346</v>
      </c>
      <c r="AH558" s="81">
        <v>1943857.9351008874</v>
      </c>
      <c r="AI558" s="81">
        <v>8925654.1151562538</v>
      </c>
      <c r="AJ558" s="81">
        <v>10831092.089270784</v>
      </c>
      <c r="AK558" s="81">
        <v>0</v>
      </c>
      <c r="AL558" s="81">
        <v>0</v>
      </c>
      <c r="AM558" s="81">
        <v>923178.92295227794</v>
      </c>
      <c r="AN558" s="81">
        <v>0</v>
      </c>
      <c r="AO558" s="81">
        <v>0</v>
      </c>
      <c r="AP558" s="82"/>
      <c r="AQ558" s="81">
        <v>171</v>
      </c>
      <c r="AR558" s="81">
        <v>166</v>
      </c>
      <c r="AS558" s="81">
        <v>0</v>
      </c>
      <c r="AT558" s="81">
        <v>0</v>
      </c>
      <c r="AU558" s="81">
        <v>0</v>
      </c>
      <c r="AV558" s="81">
        <v>1</v>
      </c>
      <c r="AW558" s="81"/>
      <c r="AX558" s="82"/>
      <c r="AY558" s="81">
        <v>946.99999999999966</v>
      </c>
      <c r="AZ558" s="81">
        <v>51968.299999999981</v>
      </c>
      <c r="BA558" s="81">
        <v>0</v>
      </c>
      <c r="BB558" s="81">
        <v>0</v>
      </c>
      <c r="BC558" s="81">
        <v>0</v>
      </c>
      <c r="BD558" s="81">
        <v>250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2443</v>
      </c>
      <c r="B559" s="80">
        <v>119</v>
      </c>
      <c r="C559" s="80">
        <v>19</v>
      </c>
      <c r="D559" s="80">
        <v>7</v>
      </c>
      <c r="E559" s="80">
        <v>2022</v>
      </c>
      <c r="F559" s="80" t="s">
        <v>568</v>
      </c>
      <c r="G559" s="174" t="s">
        <v>2424</v>
      </c>
      <c r="H559" s="80" t="s">
        <v>2425</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183</v>
      </c>
      <c r="AR559" s="81">
        <v>173</v>
      </c>
      <c r="AS559" s="81">
        <v>0</v>
      </c>
      <c r="AT559" s="81">
        <v>1</v>
      </c>
      <c r="AU559" s="81">
        <v>0</v>
      </c>
      <c r="AV559" s="81">
        <v>1</v>
      </c>
      <c r="AW559" s="81"/>
      <c r="AX559" s="82"/>
      <c r="AY559" s="81">
        <v>1042.4999999999995</v>
      </c>
      <c r="AZ559" s="81">
        <v>52303.799999999981</v>
      </c>
      <c r="BA559" s="81">
        <v>0</v>
      </c>
      <c r="BB559" s="81">
        <v>840</v>
      </c>
      <c r="BC559" s="81">
        <v>0</v>
      </c>
      <c r="BD559" s="81">
        <v>250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1663</v>
      </c>
      <c r="B560" s="80">
        <v>511</v>
      </c>
      <c r="C560" s="80">
        <v>1</v>
      </c>
      <c r="D560" s="80">
        <v>31</v>
      </c>
      <c r="E560" s="80">
        <v>1990</v>
      </c>
      <c r="F560" s="80" t="s">
        <v>562</v>
      </c>
      <c r="G560" s="80" t="s">
        <v>1664</v>
      </c>
      <c r="H560" s="80" t="s">
        <v>1665</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1666</v>
      </c>
      <c r="B561" s="80">
        <v>512</v>
      </c>
      <c r="C561" s="80">
        <v>2</v>
      </c>
      <c r="D561" s="80">
        <v>31</v>
      </c>
      <c r="E561" s="80">
        <v>2005</v>
      </c>
      <c r="F561" s="80" t="s">
        <v>565</v>
      </c>
      <c r="G561" s="80" t="s">
        <v>1664</v>
      </c>
      <c r="H561" s="80" t="s">
        <v>1665</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1667</v>
      </c>
      <c r="B562" s="80">
        <v>513</v>
      </c>
      <c r="C562" s="80">
        <v>3</v>
      </c>
      <c r="D562" s="80">
        <v>31</v>
      </c>
      <c r="E562" s="80">
        <v>2006</v>
      </c>
      <c r="F562" s="80" t="s">
        <v>566</v>
      </c>
      <c r="G562" s="80" t="s">
        <v>1664</v>
      </c>
      <c r="H562" s="80" t="s">
        <v>1665</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1668</v>
      </c>
      <c r="B563" s="80">
        <v>514</v>
      </c>
      <c r="C563" s="80">
        <v>4</v>
      </c>
      <c r="D563" s="80">
        <v>31</v>
      </c>
      <c r="E563" s="80">
        <v>2007</v>
      </c>
      <c r="F563" s="80" t="s">
        <v>567</v>
      </c>
      <c r="G563" s="80" t="s">
        <v>1664</v>
      </c>
      <c r="H563" s="80" t="s">
        <v>1665</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1669</v>
      </c>
      <c r="B564" s="80">
        <v>515</v>
      </c>
      <c r="C564" s="80">
        <v>5</v>
      </c>
      <c r="D564" s="80">
        <v>31</v>
      </c>
      <c r="E564" s="80">
        <v>2008</v>
      </c>
      <c r="F564" s="80" t="s">
        <v>84</v>
      </c>
      <c r="G564" s="80" t="s">
        <v>1664</v>
      </c>
      <c r="H564" s="80" t="s">
        <v>1665</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1670</v>
      </c>
      <c r="B565" s="80">
        <v>516</v>
      </c>
      <c r="C565" s="80">
        <v>6</v>
      </c>
      <c r="D565" s="80">
        <v>31</v>
      </c>
      <c r="E565" s="80">
        <v>2009</v>
      </c>
      <c r="F565" s="80" t="s">
        <v>85</v>
      </c>
      <c r="G565" s="80" t="s">
        <v>1664</v>
      </c>
      <c r="H565" s="80" t="s">
        <v>1665</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1671</v>
      </c>
      <c r="B566" s="80">
        <v>517</v>
      </c>
      <c r="C566" s="80">
        <v>7</v>
      </c>
      <c r="D566" s="80">
        <v>31</v>
      </c>
      <c r="E566" s="80">
        <v>2010</v>
      </c>
      <c r="F566" s="80" t="s">
        <v>86</v>
      </c>
      <c r="G566" s="80" t="s">
        <v>1664</v>
      </c>
      <c r="H566" s="80" t="s">
        <v>1665</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1672</v>
      </c>
      <c r="B567" s="80">
        <v>518</v>
      </c>
      <c r="C567" s="80">
        <v>8</v>
      </c>
      <c r="D567" s="80">
        <v>31</v>
      </c>
      <c r="E567" s="80">
        <v>2011</v>
      </c>
      <c r="F567" s="80" t="s">
        <v>87</v>
      </c>
      <c r="G567" s="80" t="s">
        <v>1664</v>
      </c>
      <c r="H567" s="80" t="s">
        <v>1665</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1673</v>
      </c>
      <c r="B568" s="80">
        <v>519</v>
      </c>
      <c r="C568" s="80">
        <v>9</v>
      </c>
      <c r="D568" s="80">
        <v>31</v>
      </c>
      <c r="E568" s="80">
        <v>2012</v>
      </c>
      <c r="F568" s="80" t="s">
        <v>88</v>
      </c>
      <c r="G568" s="80" t="s">
        <v>1664</v>
      </c>
      <c r="H568" s="80" t="s">
        <v>1665</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1674</v>
      </c>
      <c r="B569" s="80">
        <v>520</v>
      </c>
      <c r="C569" s="80">
        <v>10</v>
      </c>
      <c r="D569" s="80">
        <v>31</v>
      </c>
      <c r="E569" s="80">
        <v>2013</v>
      </c>
      <c r="F569" s="80" t="s">
        <v>89</v>
      </c>
      <c r="G569" s="80" t="s">
        <v>1664</v>
      </c>
      <c r="H569" s="80" t="s">
        <v>1665</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1675</v>
      </c>
      <c r="B570" s="80">
        <v>521</v>
      </c>
      <c r="C570" s="80">
        <v>11</v>
      </c>
      <c r="D570" s="80">
        <v>31</v>
      </c>
      <c r="E570" s="80">
        <v>2014</v>
      </c>
      <c r="F570" s="80" t="s">
        <v>90</v>
      </c>
      <c r="G570" s="80" t="s">
        <v>1664</v>
      </c>
      <c r="H570" s="80" t="s">
        <v>1665</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1676</v>
      </c>
      <c r="B571" s="80">
        <v>522</v>
      </c>
      <c r="C571" s="80">
        <v>12</v>
      </c>
      <c r="D571" s="80">
        <v>31</v>
      </c>
      <c r="E571" s="80">
        <v>2015</v>
      </c>
      <c r="F571" s="80" t="s">
        <v>91</v>
      </c>
      <c r="G571" s="80" t="s">
        <v>1664</v>
      </c>
      <c r="H571" s="80" t="s">
        <v>1665</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1677</v>
      </c>
      <c r="B572" s="80">
        <v>523</v>
      </c>
      <c r="C572" s="80">
        <v>13</v>
      </c>
      <c r="D572" s="80">
        <v>31</v>
      </c>
      <c r="E572" s="80">
        <v>2016</v>
      </c>
      <c r="F572" s="80" t="s">
        <v>92</v>
      </c>
      <c r="G572" s="80" t="s">
        <v>1664</v>
      </c>
      <c r="H572" s="80" t="s">
        <v>1665</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1678</v>
      </c>
      <c r="B573" s="80">
        <v>524</v>
      </c>
      <c r="C573" s="80">
        <v>14</v>
      </c>
      <c r="D573" s="80">
        <v>31</v>
      </c>
      <c r="E573" s="80">
        <v>2017</v>
      </c>
      <c r="F573" s="80" t="s">
        <v>71</v>
      </c>
      <c r="G573" s="80" t="s">
        <v>1664</v>
      </c>
      <c r="H573" s="80" t="s">
        <v>1665</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1679</v>
      </c>
      <c r="B574" s="80">
        <v>525</v>
      </c>
      <c r="C574" s="80">
        <v>15</v>
      </c>
      <c r="D574" s="80">
        <v>31</v>
      </c>
      <c r="E574" s="80">
        <v>2018</v>
      </c>
      <c r="F574" s="80" t="s">
        <v>93</v>
      </c>
      <c r="G574" s="80" t="s">
        <v>1664</v>
      </c>
      <c r="H574" s="80" t="s">
        <v>1665</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1680</v>
      </c>
      <c r="B575" s="80">
        <v>526</v>
      </c>
      <c r="C575" s="80">
        <v>16</v>
      </c>
      <c r="D575" s="80">
        <v>31</v>
      </c>
      <c r="E575" s="80">
        <v>2019</v>
      </c>
      <c r="F575" s="80" t="s">
        <v>73</v>
      </c>
      <c r="G575" s="80" t="s">
        <v>1664</v>
      </c>
      <c r="H575" s="80" t="s">
        <v>1665</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1681</v>
      </c>
      <c r="B576" s="80">
        <v>527</v>
      </c>
      <c r="C576" s="80">
        <v>17</v>
      </c>
      <c r="D576" s="80">
        <v>31</v>
      </c>
      <c r="E576" s="80">
        <v>2020</v>
      </c>
      <c r="F576" s="80" t="s">
        <v>218</v>
      </c>
      <c r="G576" s="80" t="s">
        <v>1664</v>
      </c>
      <c r="H576" s="80" t="s">
        <v>1665</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1682</v>
      </c>
      <c r="B577" s="80">
        <v>527</v>
      </c>
      <c r="C577" s="80">
        <v>18</v>
      </c>
      <c r="D577" s="80">
        <v>31</v>
      </c>
      <c r="E577" s="80">
        <v>2021</v>
      </c>
      <c r="F577" s="80" t="s">
        <v>75</v>
      </c>
      <c r="G577" s="174" t="s">
        <v>1664</v>
      </c>
      <c r="H577" s="80" t="s">
        <v>1665</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1683</v>
      </c>
      <c r="B578" s="80">
        <v>527</v>
      </c>
      <c r="C578" s="80">
        <v>19</v>
      </c>
      <c r="D578" s="80">
        <v>31</v>
      </c>
      <c r="E578" s="80">
        <v>2022</v>
      </c>
      <c r="F578" s="80" t="s">
        <v>568</v>
      </c>
      <c r="G578" s="174" t="s">
        <v>1664</v>
      </c>
      <c r="H578" s="80" t="s">
        <v>1665</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1885</v>
      </c>
      <c r="B9" s="80">
        <v>1</v>
      </c>
      <c r="C9" s="80">
        <v>1</v>
      </c>
      <c r="D9" s="80">
        <v>1</v>
      </c>
      <c r="E9" s="80">
        <v>1990</v>
      </c>
      <c r="F9" s="80" t="s">
        <v>562</v>
      </c>
      <c r="G9" s="182" t="s">
        <v>1704</v>
      </c>
      <c r="H9" s="80" t="s">
        <v>1705</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1886</v>
      </c>
      <c r="B10" s="80">
        <v>2</v>
      </c>
      <c r="C10" s="80">
        <v>2</v>
      </c>
      <c r="D10" s="80">
        <v>1</v>
      </c>
      <c r="E10" s="80">
        <v>2005</v>
      </c>
      <c r="F10" s="80" t="s">
        <v>565</v>
      </c>
      <c r="G10" s="182" t="s">
        <v>1704</v>
      </c>
      <c r="H10" s="80" t="s">
        <v>1705</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1887</v>
      </c>
      <c r="B11" s="80">
        <v>3</v>
      </c>
      <c r="C11" s="80">
        <v>3</v>
      </c>
      <c r="D11" s="80">
        <v>1</v>
      </c>
      <c r="E11" s="80">
        <v>2006</v>
      </c>
      <c r="F11" s="80" t="s">
        <v>566</v>
      </c>
      <c r="G11" s="182" t="s">
        <v>1704</v>
      </c>
      <c r="H11" s="80" t="s">
        <v>1705</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1888</v>
      </c>
      <c r="B12" s="80">
        <v>4</v>
      </c>
      <c r="C12" s="80">
        <v>4</v>
      </c>
      <c r="D12" s="80">
        <v>1</v>
      </c>
      <c r="E12" s="80">
        <v>2007</v>
      </c>
      <c r="F12" s="80" t="s">
        <v>567</v>
      </c>
      <c r="G12" s="182" t="s">
        <v>1704</v>
      </c>
      <c r="H12" s="80" t="s">
        <v>1705</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1889</v>
      </c>
      <c r="B13" s="80">
        <v>5</v>
      </c>
      <c r="C13" s="80">
        <v>5</v>
      </c>
      <c r="D13" s="80">
        <v>1</v>
      </c>
      <c r="E13" s="80">
        <v>2008</v>
      </c>
      <c r="F13" s="80" t="s">
        <v>84</v>
      </c>
      <c r="G13" s="182" t="s">
        <v>1704</v>
      </c>
      <c r="H13" s="80" t="s">
        <v>1705</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1890</v>
      </c>
      <c r="B14" s="80">
        <v>6</v>
      </c>
      <c r="C14" s="80">
        <v>6</v>
      </c>
      <c r="D14" s="80">
        <v>1</v>
      </c>
      <c r="E14" s="80">
        <v>2009</v>
      </c>
      <c r="F14" s="80" t="s">
        <v>85</v>
      </c>
      <c r="G14" s="182" t="s">
        <v>1704</v>
      </c>
      <c r="H14" s="80" t="s">
        <v>1705</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1891</v>
      </c>
      <c r="B15" s="80">
        <v>7</v>
      </c>
      <c r="C15" s="80">
        <v>7</v>
      </c>
      <c r="D15" s="80">
        <v>1</v>
      </c>
      <c r="E15" s="80">
        <v>2010</v>
      </c>
      <c r="F15" s="80" t="s">
        <v>86</v>
      </c>
      <c r="G15" s="182" t="s">
        <v>1704</v>
      </c>
      <c r="H15" s="80" t="s">
        <v>1705</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1892</v>
      </c>
      <c r="B16" s="80">
        <v>8</v>
      </c>
      <c r="C16" s="80">
        <v>8</v>
      </c>
      <c r="D16" s="80">
        <v>1</v>
      </c>
      <c r="E16" s="80">
        <v>2011</v>
      </c>
      <c r="F16" s="80" t="s">
        <v>87</v>
      </c>
      <c r="G16" s="182" t="s">
        <v>1704</v>
      </c>
      <c r="H16" s="80" t="s">
        <v>1705</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1893</v>
      </c>
      <c r="B17" s="80">
        <v>9</v>
      </c>
      <c r="C17" s="80">
        <v>9</v>
      </c>
      <c r="D17" s="80">
        <v>1</v>
      </c>
      <c r="E17" s="80">
        <v>2012</v>
      </c>
      <c r="F17" s="80" t="s">
        <v>88</v>
      </c>
      <c r="G17" s="182" t="s">
        <v>1704</v>
      </c>
      <c r="H17" s="80" t="s">
        <v>1705</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1894</v>
      </c>
      <c r="B18" s="80">
        <v>10</v>
      </c>
      <c r="C18" s="80">
        <v>10</v>
      </c>
      <c r="D18" s="80">
        <v>1</v>
      </c>
      <c r="E18" s="80">
        <v>2013</v>
      </c>
      <c r="F18" s="80" t="s">
        <v>89</v>
      </c>
      <c r="G18" s="182" t="s">
        <v>1704</v>
      </c>
      <c r="H18" s="80" t="s">
        <v>1705</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1895</v>
      </c>
      <c r="B19" s="80">
        <v>11</v>
      </c>
      <c r="C19" s="80">
        <v>11</v>
      </c>
      <c r="D19" s="80">
        <v>1</v>
      </c>
      <c r="E19" s="80">
        <v>2014</v>
      </c>
      <c r="F19" s="80" t="s">
        <v>90</v>
      </c>
      <c r="G19" s="182" t="s">
        <v>1704</v>
      </c>
      <c r="H19" s="80" t="s">
        <v>1705</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1896</v>
      </c>
      <c r="B20" s="80">
        <v>12</v>
      </c>
      <c r="C20" s="80">
        <v>12</v>
      </c>
      <c r="D20" s="80">
        <v>1</v>
      </c>
      <c r="E20" s="80">
        <v>2015</v>
      </c>
      <c r="F20" s="80" t="s">
        <v>91</v>
      </c>
      <c r="G20" s="182" t="s">
        <v>1704</v>
      </c>
      <c r="H20" s="80" t="s">
        <v>1705</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1897</v>
      </c>
      <c r="B21" s="80">
        <v>13</v>
      </c>
      <c r="C21" s="80">
        <v>13</v>
      </c>
      <c r="D21" s="80">
        <v>1</v>
      </c>
      <c r="E21" s="80">
        <v>2016</v>
      </c>
      <c r="F21" s="80" t="s">
        <v>92</v>
      </c>
      <c r="G21" s="182" t="s">
        <v>1704</v>
      </c>
      <c r="H21" s="80" t="s">
        <v>1705</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1898</v>
      </c>
      <c r="B22" s="80">
        <v>14</v>
      </c>
      <c r="C22" s="80">
        <v>14</v>
      </c>
      <c r="D22" s="80">
        <v>1</v>
      </c>
      <c r="E22" s="80">
        <v>2017</v>
      </c>
      <c r="F22" s="80" t="s">
        <v>71</v>
      </c>
      <c r="G22" s="182" t="s">
        <v>1704</v>
      </c>
      <c r="H22" s="80" t="s">
        <v>1705</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1899</v>
      </c>
      <c r="B23" s="80">
        <v>15</v>
      </c>
      <c r="C23" s="80">
        <v>15</v>
      </c>
      <c r="D23" s="80">
        <v>1</v>
      </c>
      <c r="E23" s="80">
        <v>2018</v>
      </c>
      <c r="F23" s="80" t="s">
        <v>93</v>
      </c>
      <c r="G23" s="182" t="s">
        <v>1704</v>
      </c>
      <c r="H23" s="80" t="s">
        <v>1705</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1900</v>
      </c>
      <c r="B24" s="80">
        <v>16</v>
      </c>
      <c r="C24" s="80">
        <v>16</v>
      </c>
      <c r="D24" s="80">
        <v>1</v>
      </c>
      <c r="E24" s="80">
        <v>2019</v>
      </c>
      <c r="F24" s="80" t="s">
        <v>73</v>
      </c>
      <c r="G24" s="182" t="s">
        <v>1704</v>
      </c>
      <c r="H24" s="80" t="s">
        <v>1705</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1901</v>
      </c>
      <c r="B25" s="80">
        <v>17</v>
      </c>
      <c r="C25" s="80">
        <v>17</v>
      </c>
      <c r="D25" s="80">
        <v>1</v>
      </c>
      <c r="E25" s="80">
        <v>2020</v>
      </c>
      <c r="F25" s="80" t="s">
        <v>218</v>
      </c>
      <c r="G25" s="182" t="s">
        <v>1704</v>
      </c>
      <c r="H25" s="80" t="s">
        <v>1705</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1700</v>
      </c>
      <c r="B10" s="80">
        <v>2</v>
      </c>
      <c r="C10" s="80">
        <v>18</v>
      </c>
      <c r="D10" s="80">
        <v>2</v>
      </c>
      <c r="E10" s="80">
        <v>2022</v>
      </c>
      <c r="F10" s="80" t="s">
        <v>568</v>
      </c>
      <c r="G10" s="182" t="s">
        <v>1701</v>
      </c>
      <c r="H10" s="80" t="s">
        <v>1702</v>
      </c>
      <c r="I10" s="173"/>
      <c r="J10" s="83">
        <v>35142</v>
      </c>
      <c r="K10" s="81">
        <v>40323962</v>
      </c>
      <c r="L10" s="81">
        <v>325064</v>
      </c>
      <c r="M10" s="81">
        <v>372065259</v>
      </c>
      <c r="N10" s="81">
        <v>624200</v>
      </c>
      <c r="O10" s="81">
        <v>1433754479</v>
      </c>
      <c r="P10" s="81">
        <v>4389</v>
      </c>
      <c r="Q10" s="81">
        <v>23115941</v>
      </c>
      <c r="R10" s="81">
        <v>0</v>
      </c>
      <c r="S10" s="81">
        <v>0</v>
      </c>
      <c r="T10" s="81">
        <v>0</v>
      </c>
      <c r="U10" s="81">
        <v>0</v>
      </c>
      <c r="V10" s="81">
        <v>0</v>
      </c>
      <c r="W10" s="81">
        <v>0</v>
      </c>
      <c r="X10" s="81">
        <v>0</v>
      </c>
      <c r="Y10" s="81">
        <v>0</v>
      </c>
      <c r="Z10" s="81">
        <v>1869259641</v>
      </c>
      <c r="AA10" s="81">
        <v>11152926</v>
      </c>
      <c r="AB10" s="81">
        <v>154512738</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1699</v>
      </c>
      <c r="B11" s="80">
        <v>3</v>
      </c>
      <c r="C11" s="80">
        <v>18</v>
      </c>
      <c r="D11" s="80">
        <v>3</v>
      </c>
      <c r="E11" s="80">
        <v>2022</v>
      </c>
      <c r="F11" s="80" t="s">
        <v>568</v>
      </c>
      <c r="G11" s="182" t="s">
        <v>1696</v>
      </c>
      <c r="H11" s="80" t="s">
        <v>1697</v>
      </c>
      <c r="I11" s="173"/>
      <c r="J11" s="83">
        <v>1275444</v>
      </c>
      <c r="K11" s="81">
        <v>1482366665</v>
      </c>
      <c r="L11" s="81">
        <v>3553276</v>
      </c>
      <c r="M11" s="81">
        <v>4109888622.0000005</v>
      </c>
      <c r="N11" s="81">
        <v>1888200</v>
      </c>
      <c r="O11" s="81">
        <v>4621669155.000001</v>
      </c>
      <c r="P11" s="81">
        <v>5279</v>
      </c>
      <c r="Q11" s="81">
        <v>27268401</v>
      </c>
      <c r="R11" s="81">
        <v>0</v>
      </c>
      <c r="S11" s="81">
        <v>0</v>
      </c>
      <c r="T11" s="81">
        <v>0</v>
      </c>
      <c r="U11" s="81">
        <v>0</v>
      </c>
      <c r="V11" s="81">
        <v>3</v>
      </c>
      <c r="W11" s="81">
        <v>0</v>
      </c>
      <c r="X11" s="81">
        <v>0</v>
      </c>
      <c r="Y11" s="81">
        <v>20849</v>
      </c>
      <c r="Z11" s="81">
        <v>10241213692</v>
      </c>
      <c r="AA11" s="81">
        <v>2489857904</v>
      </c>
      <c r="AB11" s="81">
        <v>12339869323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1703</v>
      </c>
      <c r="B12" s="80">
        <v>4</v>
      </c>
      <c r="C12" s="80">
        <v>18</v>
      </c>
      <c r="D12" s="80">
        <v>4</v>
      </c>
      <c r="E12" s="80">
        <v>2022</v>
      </c>
      <c r="F12" s="80" t="s">
        <v>568</v>
      </c>
      <c r="G12" s="182" t="s">
        <v>1704</v>
      </c>
      <c r="H12" s="80" t="s">
        <v>1705</v>
      </c>
      <c r="I12" s="173"/>
      <c r="J12" s="83">
        <v>70758</v>
      </c>
      <c r="K12" s="81">
        <v>77012230</v>
      </c>
      <c r="L12" s="81">
        <v>3430541</v>
      </c>
      <c r="M12" s="81">
        <v>3715058182</v>
      </c>
      <c r="N12" s="81">
        <v>7190300</v>
      </c>
      <c r="O12" s="81">
        <v>22179261022</v>
      </c>
      <c r="P12" s="81">
        <v>1048</v>
      </c>
      <c r="Q12" s="81">
        <v>5639336</v>
      </c>
      <c r="R12" s="81">
        <v>0</v>
      </c>
      <c r="S12" s="81">
        <v>0</v>
      </c>
      <c r="T12" s="81">
        <v>0</v>
      </c>
      <c r="U12" s="81">
        <v>0</v>
      </c>
      <c r="V12" s="81">
        <v>63</v>
      </c>
      <c r="W12" s="81">
        <v>0</v>
      </c>
      <c r="X12" s="81">
        <v>0</v>
      </c>
      <c r="Y12" s="81">
        <v>385580</v>
      </c>
      <c r="Z12" s="81">
        <v>25977356349.999996</v>
      </c>
      <c r="AA12" s="81">
        <v>30984784.999999996</v>
      </c>
      <c r="AB12" s="81">
        <v>436864566.00000006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1706</v>
      </c>
      <c r="B13" s="80">
        <v>5</v>
      </c>
      <c r="C13" s="80">
        <v>18</v>
      </c>
      <c r="D13" s="80">
        <v>5</v>
      </c>
      <c r="E13" s="80">
        <v>2022</v>
      </c>
      <c r="F13" s="80" t="s">
        <v>568</v>
      </c>
      <c r="G13" s="182" t="s">
        <v>1707</v>
      </c>
      <c r="H13" s="80" t="s">
        <v>1708</v>
      </c>
      <c r="I13" s="173"/>
      <c r="J13" s="83">
        <v>30752</v>
      </c>
      <c r="K13" s="81">
        <v>33540150.999999996</v>
      </c>
      <c r="L13" s="81">
        <v>1154623</v>
      </c>
      <c r="M13" s="81">
        <v>1256707962</v>
      </c>
      <c r="N13" s="81">
        <v>3288800</v>
      </c>
      <c r="O13" s="81">
        <v>8898521193</v>
      </c>
      <c r="P13" s="81">
        <v>202</v>
      </c>
      <c r="Q13" s="81">
        <v>1094053.0000000002</v>
      </c>
      <c r="R13" s="81">
        <v>0</v>
      </c>
      <c r="S13" s="81">
        <v>0</v>
      </c>
      <c r="T13" s="81">
        <v>0</v>
      </c>
      <c r="U13" s="81">
        <v>0</v>
      </c>
      <c r="V13" s="81">
        <v>713</v>
      </c>
      <c r="W13" s="81">
        <v>0</v>
      </c>
      <c r="X13" s="81">
        <v>0</v>
      </c>
      <c r="Y13" s="81">
        <v>4373097</v>
      </c>
      <c r="Z13" s="81">
        <v>10194236456</v>
      </c>
      <c r="AA13" s="81">
        <v>10139432</v>
      </c>
      <c r="AB13" s="81">
        <v>147399833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1709</v>
      </c>
      <c r="B14" s="80">
        <v>6</v>
      </c>
      <c r="C14" s="80">
        <v>18</v>
      </c>
      <c r="D14" s="80">
        <v>6</v>
      </c>
      <c r="E14" s="80">
        <v>2022</v>
      </c>
      <c r="F14" s="80" t="s">
        <v>568</v>
      </c>
      <c r="G14" s="182" t="s">
        <v>1710</v>
      </c>
      <c r="H14" s="80" t="s">
        <v>1711</v>
      </c>
      <c r="I14" s="173"/>
      <c r="J14" s="83">
        <v>8638</v>
      </c>
      <c r="K14" s="81">
        <v>9134412.0000000019</v>
      </c>
      <c r="L14" s="81">
        <v>379752</v>
      </c>
      <c r="M14" s="81">
        <v>401262761</v>
      </c>
      <c r="N14" s="81">
        <v>1311700</v>
      </c>
      <c r="O14" s="81">
        <v>3771317859</v>
      </c>
      <c r="P14" s="81">
        <v>2330</v>
      </c>
      <c r="Q14" s="81">
        <v>12379156</v>
      </c>
      <c r="R14" s="81">
        <v>0</v>
      </c>
      <c r="S14" s="81">
        <v>0</v>
      </c>
      <c r="T14" s="81">
        <v>0</v>
      </c>
      <c r="U14" s="81">
        <v>0</v>
      </c>
      <c r="V14" s="81">
        <v>0</v>
      </c>
      <c r="W14" s="81">
        <v>0</v>
      </c>
      <c r="X14" s="81">
        <v>0</v>
      </c>
      <c r="Y14" s="81">
        <v>0</v>
      </c>
      <c r="Z14" s="81">
        <v>4194094188</v>
      </c>
      <c r="AA14" s="81">
        <v>3332530.9999999995</v>
      </c>
      <c r="AB14" s="81">
        <v>47348552</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1712</v>
      </c>
      <c r="B15" s="80">
        <v>7</v>
      </c>
      <c r="C15" s="80">
        <v>18</v>
      </c>
      <c r="D15" s="80">
        <v>7</v>
      </c>
      <c r="E15" s="80">
        <v>2022</v>
      </c>
      <c r="F15" s="80" t="s">
        <v>568</v>
      </c>
      <c r="G15" s="182" t="s">
        <v>1713</v>
      </c>
      <c r="H15" s="80" t="s">
        <v>1714</v>
      </c>
      <c r="I15" s="173"/>
      <c r="J15" s="83">
        <v>31017</v>
      </c>
      <c r="K15" s="81">
        <v>34591731</v>
      </c>
      <c r="L15" s="81">
        <v>604256</v>
      </c>
      <c r="M15" s="81">
        <v>672879100</v>
      </c>
      <c r="N15" s="81">
        <v>2194200</v>
      </c>
      <c r="O15" s="81">
        <v>4942290138</v>
      </c>
      <c r="P15" s="81">
        <v>102</v>
      </c>
      <c r="Q15" s="81">
        <v>555980</v>
      </c>
      <c r="R15" s="81">
        <v>0</v>
      </c>
      <c r="S15" s="81">
        <v>0</v>
      </c>
      <c r="T15" s="81">
        <v>0</v>
      </c>
      <c r="U15" s="81">
        <v>0</v>
      </c>
      <c r="V15" s="81">
        <v>295</v>
      </c>
      <c r="W15" s="81">
        <v>0</v>
      </c>
      <c r="X15" s="81">
        <v>0</v>
      </c>
      <c r="Y15" s="81">
        <v>1806732</v>
      </c>
      <c r="Z15" s="81">
        <v>5652123681</v>
      </c>
      <c r="AA15" s="81">
        <v>13265866.000000002</v>
      </c>
      <c r="AB15" s="81">
        <v>173881292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1715</v>
      </c>
      <c r="B16" s="80">
        <v>8</v>
      </c>
      <c r="C16" s="80">
        <v>18</v>
      </c>
      <c r="D16" s="80">
        <v>8</v>
      </c>
      <c r="E16" s="80">
        <v>2022</v>
      </c>
      <c r="F16" s="80" t="s">
        <v>568</v>
      </c>
      <c r="G16" s="182" t="s">
        <v>1716</v>
      </c>
      <c r="H16" s="80" t="s">
        <v>1717</v>
      </c>
      <c r="I16" s="173"/>
      <c r="J16" s="83">
        <v>34894</v>
      </c>
      <c r="K16" s="81">
        <v>39690239</v>
      </c>
      <c r="L16" s="81">
        <v>608540</v>
      </c>
      <c r="M16" s="81">
        <v>690443122</v>
      </c>
      <c r="N16" s="81">
        <v>2733000</v>
      </c>
      <c r="O16" s="81">
        <v>6879887715</v>
      </c>
      <c r="P16" s="81">
        <v>37461</v>
      </c>
      <c r="Q16" s="81">
        <v>202882907.00000003</v>
      </c>
      <c r="R16" s="81">
        <v>0</v>
      </c>
      <c r="S16" s="81">
        <v>0</v>
      </c>
      <c r="T16" s="81">
        <v>222447</v>
      </c>
      <c r="U16" s="81">
        <v>9816</v>
      </c>
      <c r="V16" s="81">
        <v>5357</v>
      </c>
      <c r="W16" s="81">
        <v>1547359134</v>
      </c>
      <c r="X16" s="81">
        <v>60189014</v>
      </c>
      <c r="Y16" s="81">
        <v>32849615</v>
      </c>
      <c r="Z16" s="81">
        <v>9453301746</v>
      </c>
      <c r="AA16" s="81">
        <v>17837870</v>
      </c>
      <c r="AB16" s="81">
        <v>221666838.00000003</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1718</v>
      </c>
      <c r="B17" s="80">
        <v>9</v>
      </c>
      <c r="C17" s="80">
        <v>18</v>
      </c>
      <c r="D17" s="80">
        <v>9</v>
      </c>
      <c r="E17" s="80">
        <v>2022</v>
      </c>
      <c r="F17" s="80" t="s">
        <v>568</v>
      </c>
      <c r="G17" s="182" t="s">
        <v>1719</v>
      </c>
      <c r="H17" s="80" t="s">
        <v>1720</v>
      </c>
      <c r="I17" s="173"/>
      <c r="J17" s="83">
        <v>79927</v>
      </c>
      <c r="K17" s="81">
        <v>91765156</v>
      </c>
      <c r="L17" s="81">
        <v>2161355</v>
      </c>
      <c r="M17" s="81">
        <v>2474839006</v>
      </c>
      <c r="N17" s="81">
        <v>96100</v>
      </c>
      <c r="O17" s="81">
        <v>185429372</v>
      </c>
      <c r="P17" s="81">
        <v>7107</v>
      </c>
      <c r="Q17" s="81">
        <v>40369519</v>
      </c>
      <c r="R17" s="81">
        <v>0</v>
      </c>
      <c r="S17" s="81">
        <v>0</v>
      </c>
      <c r="T17" s="81">
        <v>10587</v>
      </c>
      <c r="U17" s="81">
        <v>10</v>
      </c>
      <c r="V17" s="81">
        <v>151</v>
      </c>
      <c r="W17" s="81">
        <v>74121231</v>
      </c>
      <c r="X17" s="81">
        <v>63281.999999999993</v>
      </c>
      <c r="Y17" s="81">
        <v>928140</v>
      </c>
      <c r="Z17" s="81">
        <v>2867515706</v>
      </c>
      <c r="AA17" s="81">
        <v>36953002</v>
      </c>
      <c r="AB17" s="81">
        <v>552654021</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1721</v>
      </c>
      <c r="B18" s="80">
        <v>10</v>
      </c>
      <c r="C18" s="80">
        <v>18</v>
      </c>
      <c r="D18" s="80">
        <v>10</v>
      </c>
      <c r="E18" s="80">
        <v>2022</v>
      </c>
      <c r="F18" s="80" t="s">
        <v>568</v>
      </c>
      <c r="G18" s="182" t="s">
        <v>1722</v>
      </c>
      <c r="H18" s="80" t="s">
        <v>1723</v>
      </c>
      <c r="I18" s="173"/>
      <c r="J18" s="83">
        <v>32484</v>
      </c>
      <c r="K18" s="81">
        <v>36289621</v>
      </c>
      <c r="L18" s="81">
        <v>2083303</v>
      </c>
      <c r="M18" s="81">
        <v>2323182512.0000005</v>
      </c>
      <c r="N18" s="81">
        <v>334500</v>
      </c>
      <c r="O18" s="81">
        <v>735846700</v>
      </c>
      <c r="P18" s="81">
        <v>0</v>
      </c>
      <c r="Q18" s="81">
        <v>0</v>
      </c>
      <c r="R18" s="81">
        <v>0</v>
      </c>
      <c r="S18" s="81">
        <v>0</v>
      </c>
      <c r="T18" s="81">
        <v>0</v>
      </c>
      <c r="U18" s="81">
        <v>0</v>
      </c>
      <c r="V18" s="81">
        <v>0</v>
      </c>
      <c r="W18" s="81">
        <v>0</v>
      </c>
      <c r="X18" s="81">
        <v>0</v>
      </c>
      <c r="Y18" s="81">
        <v>0</v>
      </c>
      <c r="Z18" s="81">
        <v>3095318833</v>
      </c>
      <c r="AA18" s="81">
        <v>13370140</v>
      </c>
      <c r="AB18" s="81">
        <v>183369554</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1724</v>
      </c>
      <c r="B19" s="80">
        <v>11</v>
      </c>
      <c r="C19" s="80">
        <v>18</v>
      </c>
      <c r="D19" s="80">
        <v>11</v>
      </c>
      <c r="E19" s="80">
        <v>2022</v>
      </c>
      <c r="F19" s="80" t="s">
        <v>568</v>
      </c>
      <c r="G19" s="182" t="s">
        <v>1725</v>
      </c>
      <c r="H19" s="80" t="s">
        <v>1726</v>
      </c>
      <c r="I19" s="173"/>
      <c r="J19" s="83">
        <v>31657</v>
      </c>
      <c r="K19" s="81">
        <v>34832038.999999993</v>
      </c>
      <c r="L19" s="81">
        <v>1957215</v>
      </c>
      <c r="M19" s="81">
        <v>2147471600.9999998</v>
      </c>
      <c r="N19" s="81">
        <v>4915900</v>
      </c>
      <c r="O19" s="81">
        <v>15202703075</v>
      </c>
      <c r="P19" s="81">
        <v>0</v>
      </c>
      <c r="Q19" s="81">
        <v>0</v>
      </c>
      <c r="R19" s="81">
        <v>0</v>
      </c>
      <c r="S19" s="81">
        <v>0</v>
      </c>
      <c r="T19" s="81">
        <v>0</v>
      </c>
      <c r="U19" s="81">
        <v>0</v>
      </c>
      <c r="V19" s="81">
        <v>28</v>
      </c>
      <c r="W19" s="81">
        <v>0</v>
      </c>
      <c r="X19" s="81">
        <v>0</v>
      </c>
      <c r="Y19" s="81">
        <v>174394</v>
      </c>
      <c r="Z19" s="81">
        <v>17385181109</v>
      </c>
      <c r="AA19" s="81">
        <v>9944228</v>
      </c>
      <c r="AB19" s="81">
        <v>134422056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1727</v>
      </c>
      <c r="B20" s="80">
        <v>12</v>
      </c>
      <c r="C20" s="80">
        <v>18</v>
      </c>
      <c r="D20" s="80">
        <v>12</v>
      </c>
      <c r="E20" s="80">
        <v>2022</v>
      </c>
      <c r="F20" s="80" t="s">
        <v>568</v>
      </c>
      <c r="G20" s="182" t="s">
        <v>1728</v>
      </c>
      <c r="H20" s="80" t="s">
        <v>1729</v>
      </c>
      <c r="I20" s="173"/>
      <c r="J20" s="83">
        <v>156176</v>
      </c>
      <c r="K20" s="81">
        <v>175917965.99999997</v>
      </c>
      <c r="L20" s="81">
        <v>4595198</v>
      </c>
      <c r="M20" s="81">
        <v>5163396275</v>
      </c>
      <c r="N20" s="81">
        <v>3804800</v>
      </c>
      <c r="O20" s="81">
        <v>9293738039.9999981</v>
      </c>
      <c r="P20" s="81">
        <v>6068</v>
      </c>
      <c r="Q20" s="81">
        <v>35158063</v>
      </c>
      <c r="R20" s="81">
        <v>0</v>
      </c>
      <c r="S20" s="81">
        <v>0</v>
      </c>
      <c r="T20" s="81">
        <v>0</v>
      </c>
      <c r="U20" s="81">
        <v>0</v>
      </c>
      <c r="V20" s="81">
        <v>0</v>
      </c>
      <c r="W20" s="81">
        <v>0</v>
      </c>
      <c r="X20" s="81">
        <v>0</v>
      </c>
      <c r="Y20" s="81">
        <v>0</v>
      </c>
      <c r="Z20" s="81">
        <v>14668210343.999998</v>
      </c>
      <c r="AA20" s="81">
        <v>218035581</v>
      </c>
      <c r="AB20" s="81">
        <v>1177123295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1730</v>
      </c>
      <c r="B21" s="80">
        <v>13</v>
      </c>
      <c r="C21" s="80">
        <v>18</v>
      </c>
      <c r="D21" s="80">
        <v>13</v>
      </c>
      <c r="E21" s="80">
        <v>2022</v>
      </c>
      <c r="F21" s="80" t="s">
        <v>568</v>
      </c>
      <c r="G21" s="182" t="s">
        <v>1731</v>
      </c>
      <c r="H21" s="80" t="s">
        <v>1732</v>
      </c>
      <c r="I21" s="173"/>
      <c r="J21" s="83">
        <v>15997</v>
      </c>
      <c r="K21" s="81">
        <v>18146188</v>
      </c>
      <c r="L21" s="81">
        <v>190261</v>
      </c>
      <c r="M21" s="81">
        <v>215478825</v>
      </c>
      <c r="N21" s="81">
        <v>1479300</v>
      </c>
      <c r="O21" s="81">
        <v>3522834882</v>
      </c>
      <c r="P21" s="81">
        <v>7968</v>
      </c>
      <c r="Q21" s="81">
        <v>43500130</v>
      </c>
      <c r="R21" s="81">
        <v>0</v>
      </c>
      <c r="S21" s="81">
        <v>0</v>
      </c>
      <c r="T21" s="81">
        <v>0</v>
      </c>
      <c r="U21" s="81">
        <v>0</v>
      </c>
      <c r="V21" s="81">
        <v>0</v>
      </c>
      <c r="W21" s="81">
        <v>0</v>
      </c>
      <c r="X21" s="81">
        <v>0</v>
      </c>
      <c r="Y21" s="81">
        <v>0</v>
      </c>
      <c r="Z21" s="81">
        <v>3799960025</v>
      </c>
      <c r="AA21" s="81">
        <v>5822824</v>
      </c>
      <c r="AB21" s="81">
        <v>66694115.000000007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1733</v>
      </c>
      <c r="B22" s="80">
        <v>14</v>
      </c>
      <c r="C22" s="80">
        <v>18</v>
      </c>
      <c r="D22" s="80">
        <v>14</v>
      </c>
      <c r="E22" s="80">
        <v>2022</v>
      </c>
      <c r="F22" s="80" t="s">
        <v>568</v>
      </c>
      <c r="G22" s="182" t="s">
        <v>1734</v>
      </c>
      <c r="H22" s="80" t="s">
        <v>1735</v>
      </c>
      <c r="I22" s="173"/>
      <c r="J22" s="83">
        <v>32491.999999999996</v>
      </c>
      <c r="K22" s="81">
        <v>37068310</v>
      </c>
      <c r="L22" s="81">
        <v>1036250</v>
      </c>
      <c r="M22" s="81">
        <v>1178530999</v>
      </c>
      <c r="N22" s="81">
        <v>2832200</v>
      </c>
      <c r="O22" s="81">
        <v>7628921576.999999</v>
      </c>
      <c r="P22" s="81">
        <v>2023.0000000000002</v>
      </c>
      <c r="Q22" s="81">
        <v>11764740</v>
      </c>
      <c r="R22" s="81">
        <v>0</v>
      </c>
      <c r="S22" s="81">
        <v>0</v>
      </c>
      <c r="T22" s="81">
        <v>0</v>
      </c>
      <c r="U22" s="81">
        <v>0</v>
      </c>
      <c r="V22" s="81">
        <v>0</v>
      </c>
      <c r="W22" s="81">
        <v>0</v>
      </c>
      <c r="X22" s="81">
        <v>0</v>
      </c>
      <c r="Y22" s="81">
        <v>0</v>
      </c>
      <c r="Z22" s="81">
        <v>8856285625.9999981</v>
      </c>
      <c r="AA22" s="81">
        <v>14418255</v>
      </c>
      <c r="AB22" s="81">
        <v>180247982</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1736</v>
      </c>
      <c r="B23" s="80">
        <v>15</v>
      </c>
      <c r="C23" s="80">
        <v>18</v>
      </c>
      <c r="D23" s="80">
        <v>15</v>
      </c>
      <c r="E23" s="80">
        <v>2022</v>
      </c>
      <c r="F23" s="80" t="s">
        <v>568</v>
      </c>
      <c r="G23" s="182" t="s">
        <v>1737</v>
      </c>
      <c r="H23" s="80" t="s">
        <v>1738</v>
      </c>
      <c r="I23" s="173"/>
      <c r="J23" s="83">
        <v>15953</v>
      </c>
      <c r="K23" s="81">
        <v>17298154.999999996</v>
      </c>
      <c r="L23" s="81">
        <v>525114</v>
      </c>
      <c r="M23" s="81">
        <v>568401334</v>
      </c>
      <c r="N23" s="81">
        <v>1212400</v>
      </c>
      <c r="O23" s="81">
        <v>2763555200.9999995</v>
      </c>
      <c r="P23" s="81">
        <v>0</v>
      </c>
      <c r="Q23" s="81">
        <v>0</v>
      </c>
      <c r="R23" s="81">
        <v>0</v>
      </c>
      <c r="S23" s="81">
        <v>0</v>
      </c>
      <c r="T23" s="81">
        <v>0</v>
      </c>
      <c r="U23" s="81">
        <v>0</v>
      </c>
      <c r="V23" s="81">
        <v>0</v>
      </c>
      <c r="W23" s="81">
        <v>0</v>
      </c>
      <c r="X23" s="81">
        <v>0</v>
      </c>
      <c r="Y23" s="81">
        <v>0</v>
      </c>
      <c r="Z23" s="81">
        <v>3349254690</v>
      </c>
      <c r="AA23" s="81">
        <v>4529867</v>
      </c>
      <c r="AB23" s="81">
        <v>65846439.999999993</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1739</v>
      </c>
      <c r="B24" s="80">
        <v>16</v>
      </c>
      <c r="C24" s="80">
        <v>18</v>
      </c>
      <c r="D24" s="80">
        <v>16</v>
      </c>
      <c r="E24" s="80">
        <v>2022</v>
      </c>
      <c r="F24" s="80" t="s">
        <v>568</v>
      </c>
      <c r="G24" s="182" t="s">
        <v>1740</v>
      </c>
      <c r="H24" s="80" t="s">
        <v>1741</v>
      </c>
      <c r="I24" s="173"/>
      <c r="J24" s="83">
        <v>48731</v>
      </c>
      <c r="K24" s="81">
        <v>55563622</v>
      </c>
      <c r="L24" s="81">
        <v>1110227</v>
      </c>
      <c r="M24" s="81">
        <v>1261856645</v>
      </c>
      <c r="N24" s="81">
        <v>164600</v>
      </c>
      <c r="O24" s="81">
        <v>332435336</v>
      </c>
      <c r="P24" s="81">
        <v>0</v>
      </c>
      <c r="Q24" s="81">
        <v>0</v>
      </c>
      <c r="R24" s="81">
        <v>0</v>
      </c>
      <c r="S24" s="81">
        <v>0</v>
      </c>
      <c r="T24" s="81">
        <v>0</v>
      </c>
      <c r="U24" s="81">
        <v>0</v>
      </c>
      <c r="V24" s="81">
        <v>0</v>
      </c>
      <c r="W24" s="81">
        <v>0</v>
      </c>
      <c r="X24" s="81">
        <v>0</v>
      </c>
      <c r="Y24" s="81">
        <v>0</v>
      </c>
      <c r="Z24" s="81">
        <v>1649855603</v>
      </c>
      <c r="AA24" s="81">
        <v>54675536</v>
      </c>
      <c r="AB24" s="81">
        <v>385872900</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1742</v>
      </c>
      <c r="B25" s="80">
        <v>17</v>
      </c>
      <c r="C25" s="80">
        <v>18</v>
      </c>
      <c r="D25" s="80">
        <v>17</v>
      </c>
      <c r="E25" s="80">
        <v>2022</v>
      </c>
      <c r="F25" s="80" t="s">
        <v>568</v>
      </c>
      <c r="G25" s="182" t="s">
        <v>1743</v>
      </c>
      <c r="H25" s="80" t="s">
        <v>1744</v>
      </c>
      <c r="I25" s="173"/>
      <c r="J25" s="83">
        <v>48730</v>
      </c>
      <c r="K25" s="81">
        <v>53009536</v>
      </c>
      <c r="L25" s="81">
        <v>2839437</v>
      </c>
      <c r="M25" s="81">
        <v>3083144938</v>
      </c>
      <c r="N25" s="81">
        <v>1917000</v>
      </c>
      <c r="O25" s="81">
        <v>5259600896</v>
      </c>
      <c r="P25" s="81">
        <v>200</v>
      </c>
      <c r="Q25" s="81">
        <v>1060714</v>
      </c>
      <c r="R25" s="81">
        <v>0</v>
      </c>
      <c r="S25" s="81">
        <v>0</v>
      </c>
      <c r="T25" s="81">
        <v>0</v>
      </c>
      <c r="U25" s="81">
        <v>0</v>
      </c>
      <c r="V25" s="81">
        <v>9115</v>
      </c>
      <c r="W25" s="81">
        <v>0</v>
      </c>
      <c r="X25" s="81">
        <v>0</v>
      </c>
      <c r="Y25" s="81">
        <v>55891708</v>
      </c>
      <c r="Z25" s="81">
        <v>8452707791.9999971</v>
      </c>
      <c r="AA25" s="81">
        <v>11651123</v>
      </c>
      <c r="AB25" s="81">
        <v>173646377</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1745</v>
      </c>
      <c r="B26" s="80">
        <v>18</v>
      </c>
      <c r="C26" s="80">
        <v>18</v>
      </c>
      <c r="D26" s="80">
        <v>18</v>
      </c>
      <c r="E26" s="80">
        <v>2022</v>
      </c>
      <c r="F26" s="80" t="s">
        <v>568</v>
      </c>
      <c r="G26" s="182" t="s">
        <v>1746</v>
      </c>
      <c r="H26" s="80" t="s">
        <v>1747</v>
      </c>
      <c r="I26" s="173"/>
      <c r="J26" s="83">
        <v>52632</v>
      </c>
      <c r="K26" s="81">
        <v>60750981</v>
      </c>
      <c r="L26" s="81">
        <v>1123620</v>
      </c>
      <c r="M26" s="81">
        <v>1292661141</v>
      </c>
      <c r="N26" s="81">
        <v>460400</v>
      </c>
      <c r="O26" s="81">
        <v>1064527513</v>
      </c>
      <c r="P26" s="81">
        <v>1300</v>
      </c>
      <c r="Q26" s="81">
        <v>7043043</v>
      </c>
      <c r="R26" s="81">
        <v>0</v>
      </c>
      <c r="S26" s="81">
        <v>0</v>
      </c>
      <c r="T26" s="81">
        <v>0</v>
      </c>
      <c r="U26" s="81">
        <v>0</v>
      </c>
      <c r="V26" s="81">
        <v>0</v>
      </c>
      <c r="W26" s="81">
        <v>0</v>
      </c>
      <c r="X26" s="81">
        <v>0</v>
      </c>
      <c r="Y26" s="81">
        <v>0</v>
      </c>
      <c r="Z26" s="81">
        <v>2424982678</v>
      </c>
      <c r="AA26" s="81">
        <v>30093420</v>
      </c>
      <c r="AB26" s="81">
        <v>339405517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1748</v>
      </c>
      <c r="B27" s="80">
        <v>19</v>
      </c>
      <c r="C27" s="80">
        <v>18</v>
      </c>
      <c r="D27" s="80">
        <v>19</v>
      </c>
      <c r="E27" s="80">
        <v>2022</v>
      </c>
      <c r="F27" s="80" t="s">
        <v>568</v>
      </c>
      <c r="G27" s="182" t="s">
        <v>1749</v>
      </c>
      <c r="H27" s="80" t="s">
        <v>1750</v>
      </c>
      <c r="I27" s="173"/>
      <c r="J27" s="83">
        <v>35392</v>
      </c>
      <c r="K27" s="81">
        <v>39011271</v>
      </c>
      <c r="L27" s="81">
        <v>724824</v>
      </c>
      <c r="M27" s="81">
        <v>797609721</v>
      </c>
      <c r="N27" s="81">
        <v>1847100</v>
      </c>
      <c r="O27" s="81">
        <v>4400156051</v>
      </c>
      <c r="P27" s="81">
        <v>142</v>
      </c>
      <c r="Q27" s="81">
        <v>771960.00000000012</v>
      </c>
      <c r="R27" s="81">
        <v>0</v>
      </c>
      <c r="S27" s="81">
        <v>0</v>
      </c>
      <c r="T27" s="81">
        <v>0</v>
      </c>
      <c r="U27" s="81">
        <v>0</v>
      </c>
      <c r="V27" s="81">
        <v>1698</v>
      </c>
      <c r="W27" s="81">
        <v>0</v>
      </c>
      <c r="X27" s="81">
        <v>0</v>
      </c>
      <c r="Y27" s="81">
        <v>10412381</v>
      </c>
      <c r="Z27" s="81">
        <v>5247961384.000001</v>
      </c>
      <c r="AA27" s="81">
        <v>12089014</v>
      </c>
      <c r="AB27" s="81">
        <v>174933540</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1751</v>
      </c>
      <c r="B28" s="80">
        <v>20</v>
      </c>
      <c r="C28" s="80">
        <v>18</v>
      </c>
      <c r="D28" s="80">
        <v>20</v>
      </c>
      <c r="E28" s="80">
        <v>2022</v>
      </c>
      <c r="F28" s="80" t="s">
        <v>568</v>
      </c>
      <c r="G28" s="182" t="s">
        <v>1752</v>
      </c>
      <c r="H28" s="80" t="s">
        <v>1753</v>
      </c>
      <c r="I28" s="173"/>
      <c r="J28" s="83">
        <v>47820</v>
      </c>
      <c r="K28" s="81">
        <v>51313770</v>
      </c>
      <c r="L28" s="81">
        <v>4939633</v>
      </c>
      <c r="M28" s="81">
        <v>5289406094.999999</v>
      </c>
      <c r="N28" s="81">
        <v>2866300</v>
      </c>
      <c r="O28" s="81">
        <v>7886852768</v>
      </c>
      <c r="P28" s="81">
        <v>0</v>
      </c>
      <c r="Q28" s="81">
        <v>0</v>
      </c>
      <c r="R28" s="81">
        <v>0</v>
      </c>
      <c r="S28" s="81">
        <v>0</v>
      </c>
      <c r="T28" s="81">
        <v>0</v>
      </c>
      <c r="U28" s="81">
        <v>0</v>
      </c>
      <c r="V28" s="81">
        <v>14926</v>
      </c>
      <c r="W28" s="81">
        <v>0</v>
      </c>
      <c r="X28" s="81">
        <v>0</v>
      </c>
      <c r="Y28" s="81">
        <v>91523778.999999985</v>
      </c>
      <c r="Z28" s="81">
        <v>13319096411.999998</v>
      </c>
      <c r="AA28" s="81">
        <v>14556284</v>
      </c>
      <c r="AB28" s="81">
        <v>210394900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1754</v>
      </c>
      <c r="B29" s="80">
        <v>21</v>
      </c>
      <c r="C29" s="80">
        <v>18</v>
      </c>
      <c r="D29" s="80">
        <v>21</v>
      </c>
      <c r="E29" s="80">
        <v>2022</v>
      </c>
      <c r="F29" s="80" t="s">
        <v>568</v>
      </c>
      <c r="G29" s="182" t="s">
        <v>1755</v>
      </c>
      <c r="H29" s="80" t="s">
        <v>1756</v>
      </c>
      <c r="I29" s="173"/>
      <c r="J29" s="83">
        <v>21771</v>
      </c>
      <c r="K29" s="81">
        <v>23321156</v>
      </c>
      <c r="L29" s="81">
        <v>472600</v>
      </c>
      <c r="M29" s="81">
        <v>505335062</v>
      </c>
      <c r="N29" s="81">
        <v>3009200</v>
      </c>
      <c r="O29" s="81">
        <v>8429027311</v>
      </c>
      <c r="P29" s="81">
        <v>7163</v>
      </c>
      <c r="Q29" s="81">
        <v>38057055.999999993</v>
      </c>
      <c r="R29" s="81">
        <v>0</v>
      </c>
      <c r="S29" s="81">
        <v>0</v>
      </c>
      <c r="T29" s="81">
        <v>0</v>
      </c>
      <c r="U29" s="81">
        <v>0</v>
      </c>
      <c r="V29" s="81">
        <v>0</v>
      </c>
      <c r="W29" s="81">
        <v>0</v>
      </c>
      <c r="X29" s="81">
        <v>0</v>
      </c>
      <c r="Y29" s="81">
        <v>0</v>
      </c>
      <c r="Z29" s="81">
        <v>8995740584.9999981</v>
      </c>
      <c r="AA29" s="81">
        <v>7374314.9999999991</v>
      </c>
      <c r="AB29" s="81">
        <v>91348935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1757</v>
      </c>
      <c r="B30" s="80">
        <v>22</v>
      </c>
      <c r="C30" s="80">
        <v>18</v>
      </c>
      <c r="D30" s="80">
        <v>22</v>
      </c>
      <c r="E30" s="80">
        <v>2022</v>
      </c>
      <c r="F30" s="80" t="s">
        <v>568</v>
      </c>
      <c r="G30" s="182" t="s">
        <v>1758</v>
      </c>
      <c r="H30" s="80" t="s">
        <v>1759</v>
      </c>
      <c r="I30" s="173"/>
      <c r="J30" s="83">
        <v>20826</v>
      </c>
      <c r="K30" s="81">
        <v>22359455</v>
      </c>
      <c r="L30" s="81">
        <v>1085335</v>
      </c>
      <c r="M30" s="81">
        <v>1162757680</v>
      </c>
      <c r="N30" s="81">
        <v>2039500</v>
      </c>
      <c r="O30" s="81">
        <v>5873181120</v>
      </c>
      <c r="P30" s="81">
        <v>0</v>
      </c>
      <c r="Q30" s="81">
        <v>0</v>
      </c>
      <c r="R30" s="81">
        <v>0</v>
      </c>
      <c r="S30" s="81">
        <v>0</v>
      </c>
      <c r="T30" s="81">
        <v>0</v>
      </c>
      <c r="U30" s="81">
        <v>0</v>
      </c>
      <c r="V30" s="81">
        <v>0</v>
      </c>
      <c r="W30" s="81">
        <v>0</v>
      </c>
      <c r="X30" s="81">
        <v>0</v>
      </c>
      <c r="Y30" s="81">
        <v>0</v>
      </c>
      <c r="Z30" s="81">
        <v>7058298255</v>
      </c>
      <c r="AA30" s="81">
        <v>6525789</v>
      </c>
      <c r="AB30" s="81">
        <v>94665776</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1760</v>
      </c>
      <c r="B31" s="80">
        <v>23</v>
      </c>
      <c r="C31" s="80">
        <v>18</v>
      </c>
      <c r="D31" s="80">
        <v>23</v>
      </c>
      <c r="E31" s="80">
        <v>2022</v>
      </c>
      <c r="F31" s="80" t="s">
        <v>568</v>
      </c>
      <c r="G31" s="182" t="s">
        <v>1761</v>
      </c>
      <c r="H31" s="80" t="s">
        <v>1762</v>
      </c>
      <c r="I31" s="173"/>
      <c r="J31" s="83">
        <v>43713</v>
      </c>
      <c r="K31" s="81">
        <v>49914991</v>
      </c>
      <c r="L31" s="81">
        <v>1482594</v>
      </c>
      <c r="M31" s="81">
        <v>1688682529.0000002</v>
      </c>
      <c r="N31" s="81">
        <v>83600</v>
      </c>
      <c r="O31" s="81">
        <v>194865274</v>
      </c>
      <c r="P31" s="81">
        <v>44</v>
      </c>
      <c r="Q31" s="81">
        <v>258450</v>
      </c>
      <c r="R31" s="81">
        <v>0</v>
      </c>
      <c r="S31" s="81">
        <v>0</v>
      </c>
      <c r="T31" s="81">
        <v>0</v>
      </c>
      <c r="U31" s="81">
        <v>0</v>
      </c>
      <c r="V31" s="81">
        <v>0</v>
      </c>
      <c r="W31" s="81">
        <v>0</v>
      </c>
      <c r="X31" s="81">
        <v>0</v>
      </c>
      <c r="Y31" s="81">
        <v>0</v>
      </c>
      <c r="Z31" s="81">
        <v>1933721244.0000005</v>
      </c>
      <c r="AA31" s="81">
        <v>17810773</v>
      </c>
      <c r="AB31" s="81">
        <v>262937150.00000003</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1763</v>
      </c>
      <c r="B32" s="80">
        <v>24</v>
      </c>
      <c r="C32" s="80">
        <v>18</v>
      </c>
      <c r="D32" s="80">
        <v>24</v>
      </c>
      <c r="E32" s="80">
        <v>2022</v>
      </c>
      <c r="F32" s="80" t="s">
        <v>568</v>
      </c>
      <c r="G32" s="182" t="s">
        <v>1764</v>
      </c>
      <c r="H32" s="80" t="s">
        <v>1765</v>
      </c>
      <c r="I32" s="173"/>
      <c r="J32" s="83">
        <v>173021</v>
      </c>
      <c r="K32" s="81">
        <v>192656223.99999997</v>
      </c>
      <c r="L32" s="81">
        <v>2287082</v>
      </c>
      <c r="M32" s="81">
        <v>2539073404.9999995</v>
      </c>
      <c r="N32" s="81">
        <v>1513200</v>
      </c>
      <c r="O32" s="81">
        <v>3693206467</v>
      </c>
      <c r="P32" s="81">
        <v>3664</v>
      </c>
      <c r="Q32" s="81">
        <v>19593580.000000004</v>
      </c>
      <c r="R32" s="81">
        <v>0</v>
      </c>
      <c r="S32" s="81">
        <v>0</v>
      </c>
      <c r="T32" s="81">
        <v>0</v>
      </c>
      <c r="U32" s="81">
        <v>0</v>
      </c>
      <c r="V32" s="81">
        <v>0</v>
      </c>
      <c r="W32" s="81">
        <v>0</v>
      </c>
      <c r="X32" s="81">
        <v>0</v>
      </c>
      <c r="Y32" s="81">
        <v>0</v>
      </c>
      <c r="Z32" s="81">
        <v>6444529675.999999</v>
      </c>
      <c r="AA32" s="81">
        <v>276025974</v>
      </c>
      <c r="AB32" s="81">
        <v>1481085674</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1766</v>
      </c>
      <c r="B33" s="80">
        <v>25</v>
      </c>
      <c r="C33" s="80">
        <v>18</v>
      </c>
      <c r="D33" s="80">
        <v>25</v>
      </c>
      <c r="E33" s="80">
        <v>2022</v>
      </c>
      <c r="F33" s="80" t="s">
        <v>568</v>
      </c>
      <c r="G33" s="182" t="s">
        <v>1767</v>
      </c>
      <c r="H33" s="80" t="s">
        <v>1768</v>
      </c>
      <c r="I33" s="173"/>
      <c r="J33" s="83">
        <v>57437</v>
      </c>
      <c r="K33" s="81">
        <v>63845772</v>
      </c>
      <c r="L33" s="81">
        <v>829161</v>
      </c>
      <c r="M33" s="81">
        <v>919416685</v>
      </c>
      <c r="N33" s="81">
        <v>1708700</v>
      </c>
      <c r="O33" s="81">
        <v>3883470075</v>
      </c>
      <c r="P33" s="81">
        <v>55</v>
      </c>
      <c r="Q33" s="81">
        <v>300570</v>
      </c>
      <c r="R33" s="81">
        <v>0</v>
      </c>
      <c r="S33" s="81">
        <v>0</v>
      </c>
      <c r="T33" s="81">
        <v>0</v>
      </c>
      <c r="U33" s="81">
        <v>0</v>
      </c>
      <c r="V33" s="81">
        <v>0</v>
      </c>
      <c r="W33" s="81">
        <v>0</v>
      </c>
      <c r="X33" s="81">
        <v>0</v>
      </c>
      <c r="Y33" s="81">
        <v>0</v>
      </c>
      <c r="Z33" s="81">
        <v>4867033102</v>
      </c>
      <c r="AA33" s="81">
        <v>27138809.000000004</v>
      </c>
      <c r="AB33" s="81">
        <v>382208157</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1769</v>
      </c>
      <c r="B34" s="80">
        <v>26</v>
      </c>
      <c r="C34" s="80">
        <v>18</v>
      </c>
      <c r="D34" s="80">
        <v>26</v>
      </c>
      <c r="E34" s="80">
        <v>2022</v>
      </c>
      <c r="F34" s="80" t="s">
        <v>568</v>
      </c>
      <c r="G34" s="182" t="s">
        <v>1770</v>
      </c>
      <c r="H34" s="80" t="s">
        <v>1771</v>
      </c>
      <c r="I34" s="173"/>
      <c r="J34" s="83">
        <v>32558.999999999996</v>
      </c>
      <c r="K34" s="81">
        <v>35987462</v>
      </c>
      <c r="L34" s="81">
        <v>1943851</v>
      </c>
      <c r="M34" s="81">
        <v>2139489431.9999998</v>
      </c>
      <c r="N34" s="81">
        <v>2466900</v>
      </c>
      <c r="O34" s="81">
        <v>7713054940.999999</v>
      </c>
      <c r="P34" s="81">
        <v>107</v>
      </c>
      <c r="Q34" s="81">
        <v>577541.00000000012</v>
      </c>
      <c r="R34" s="81">
        <v>0</v>
      </c>
      <c r="S34" s="81">
        <v>0</v>
      </c>
      <c r="T34" s="81">
        <v>0</v>
      </c>
      <c r="U34" s="81">
        <v>0</v>
      </c>
      <c r="V34" s="81">
        <v>0</v>
      </c>
      <c r="W34" s="81">
        <v>0</v>
      </c>
      <c r="X34" s="81">
        <v>0</v>
      </c>
      <c r="Y34" s="81">
        <v>0</v>
      </c>
      <c r="Z34" s="81">
        <v>9889109376</v>
      </c>
      <c r="AA34" s="81">
        <v>15496505.999999998</v>
      </c>
      <c r="AB34" s="81">
        <v>200343567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1772</v>
      </c>
      <c r="B35" s="80">
        <v>27</v>
      </c>
      <c r="C35" s="80">
        <v>18</v>
      </c>
      <c r="D35" s="80">
        <v>27</v>
      </c>
      <c r="E35" s="80">
        <v>2022</v>
      </c>
      <c r="F35" s="80" t="s">
        <v>568</v>
      </c>
      <c r="G35" s="182" t="s">
        <v>1773</v>
      </c>
      <c r="H35" s="80" t="s">
        <v>1774</v>
      </c>
      <c r="I35" s="173"/>
      <c r="J35" s="83">
        <v>94967</v>
      </c>
      <c r="K35" s="81">
        <v>110357993.00000001</v>
      </c>
      <c r="L35" s="81">
        <v>4195736</v>
      </c>
      <c r="M35" s="81">
        <v>4860703833</v>
      </c>
      <c r="N35" s="81">
        <v>577600</v>
      </c>
      <c r="O35" s="81">
        <v>1260876936</v>
      </c>
      <c r="P35" s="81">
        <v>18539</v>
      </c>
      <c r="Q35" s="81">
        <v>98621998</v>
      </c>
      <c r="R35" s="81">
        <v>0</v>
      </c>
      <c r="S35" s="81">
        <v>0</v>
      </c>
      <c r="T35" s="81">
        <v>8400</v>
      </c>
      <c r="U35" s="81">
        <v>36</v>
      </c>
      <c r="V35" s="81">
        <v>421</v>
      </c>
      <c r="W35" s="81">
        <v>58515411</v>
      </c>
      <c r="X35" s="81">
        <v>220507</v>
      </c>
      <c r="Y35" s="81">
        <v>2581572</v>
      </c>
      <c r="Z35" s="81">
        <v>6391878249.999999</v>
      </c>
      <c r="AA35" s="81">
        <v>88124085</v>
      </c>
      <c r="AB35" s="81">
        <v>549916753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1775</v>
      </c>
      <c r="B36" s="80">
        <v>28</v>
      </c>
      <c r="C36" s="80">
        <v>18</v>
      </c>
      <c r="D36" s="80">
        <v>28</v>
      </c>
      <c r="E36" s="80">
        <v>2022</v>
      </c>
      <c r="F36" s="80" t="s">
        <v>568</v>
      </c>
      <c r="G36" s="182" t="s">
        <v>1776</v>
      </c>
      <c r="H36" s="80" t="s">
        <v>1777</v>
      </c>
      <c r="I36" s="173"/>
      <c r="J36" s="83">
        <v>57892</v>
      </c>
      <c r="K36" s="81">
        <v>66888268</v>
      </c>
      <c r="L36" s="81">
        <v>959513</v>
      </c>
      <c r="M36" s="81">
        <v>1104923542</v>
      </c>
      <c r="N36" s="81">
        <v>3000</v>
      </c>
      <c r="O36" s="81">
        <v>4853870</v>
      </c>
      <c r="P36" s="81">
        <v>1760</v>
      </c>
      <c r="Q36" s="81">
        <v>8419499</v>
      </c>
      <c r="R36" s="81">
        <v>0</v>
      </c>
      <c r="S36" s="81">
        <v>0</v>
      </c>
      <c r="T36" s="81">
        <v>0</v>
      </c>
      <c r="U36" s="81">
        <v>0</v>
      </c>
      <c r="V36" s="81">
        <v>0</v>
      </c>
      <c r="W36" s="81">
        <v>0</v>
      </c>
      <c r="X36" s="81">
        <v>0</v>
      </c>
      <c r="Y36" s="81">
        <v>0</v>
      </c>
      <c r="Z36" s="81">
        <v>1185085179</v>
      </c>
      <c r="AA36" s="81">
        <v>58421805.000000007</v>
      </c>
      <c r="AB36" s="81">
        <v>343789880</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1778</v>
      </c>
      <c r="B37" s="80">
        <v>29</v>
      </c>
      <c r="C37" s="80">
        <v>18</v>
      </c>
      <c r="D37" s="80">
        <v>29</v>
      </c>
      <c r="E37" s="80">
        <v>2022</v>
      </c>
      <c r="F37" s="80" t="s">
        <v>568</v>
      </c>
      <c r="G37" s="182" t="s">
        <v>1779</v>
      </c>
      <c r="H37" s="80" t="s">
        <v>1780</v>
      </c>
      <c r="I37" s="173"/>
      <c r="J37" s="83">
        <v>58871</v>
      </c>
      <c r="K37" s="81">
        <v>67975973</v>
      </c>
      <c r="L37" s="81">
        <v>985000</v>
      </c>
      <c r="M37" s="81">
        <v>1133605102.9999998</v>
      </c>
      <c r="N37" s="81">
        <v>84600</v>
      </c>
      <c r="O37" s="81">
        <v>170792875.99999997</v>
      </c>
      <c r="P37" s="81">
        <v>8760</v>
      </c>
      <c r="Q37" s="81">
        <v>46489372</v>
      </c>
      <c r="R37" s="81">
        <v>0</v>
      </c>
      <c r="S37" s="81">
        <v>0</v>
      </c>
      <c r="T37" s="81">
        <v>779</v>
      </c>
      <c r="U37" s="81">
        <v>0</v>
      </c>
      <c r="V37" s="81">
        <v>116</v>
      </c>
      <c r="W37" s="81">
        <v>5135403</v>
      </c>
      <c r="X37" s="81">
        <v>0</v>
      </c>
      <c r="Y37" s="81">
        <v>709104.00000000012</v>
      </c>
      <c r="Z37" s="81">
        <v>1424707831</v>
      </c>
      <c r="AA37" s="81">
        <v>34503823</v>
      </c>
      <c r="AB37" s="81">
        <v>413863648</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1781</v>
      </c>
      <c r="B38" s="80">
        <v>30</v>
      </c>
      <c r="C38" s="80">
        <v>18</v>
      </c>
      <c r="D38" s="80">
        <v>30</v>
      </c>
      <c r="E38" s="80">
        <v>2022</v>
      </c>
      <c r="F38" s="80" t="s">
        <v>568</v>
      </c>
      <c r="G38" s="182" t="s">
        <v>1782</v>
      </c>
      <c r="H38" s="80" t="s">
        <v>1783</v>
      </c>
      <c r="I38" s="173"/>
      <c r="J38" s="83">
        <v>32459.000000000004</v>
      </c>
      <c r="K38" s="81">
        <v>37518610</v>
      </c>
      <c r="L38" s="81">
        <v>586455</v>
      </c>
      <c r="M38" s="81">
        <v>675925632</v>
      </c>
      <c r="N38" s="81">
        <v>68200</v>
      </c>
      <c r="O38" s="81">
        <v>146986005</v>
      </c>
      <c r="P38" s="81">
        <v>0</v>
      </c>
      <c r="Q38" s="81">
        <v>0</v>
      </c>
      <c r="R38" s="81">
        <v>0</v>
      </c>
      <c r="S38" s="81">
        <v>0</v>
      </c>
      <c r="T38" s="81">
        <v>0</v>
      </c>
      <c r="U38" s="81">
        <v>0</v>
      </c>
      <c r="V38" s="81">
        <v>0</v>
      </c>
      <c r="W38" s="81">
        <v>0</v>
      </c>
      <c r="X38" s="81">
        <v>0</v>
      </c>
      <c r="Y38" s="81">
        <v>0</v>
      </c>
      <c r="Z38" s="81">
        <v>860430246.99999988</v>
      </c>
      <c r="AA38" s="81">
        <v>14476865</v>
      </c>
      <c r="AB38" s="81">
        <v>195625532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1784</v>
      </c>
      <c r="B39" s="80">
        <v>31</v>
      </c>
      <c r="C39" s="80">
        <v>18</v>
      </c>
      <c r="D39" s="80">
        <v>31</v>
      </c>
      <c r="E39" s="80">
        <v>2022</v>
      </c>
      <c r="F39" s="80" t="s">
        <v>568</v>
      </c>
      <c r="G39" s="182" t="s">
        <v>1785</v>
      </c>
      <c r="H39" s="80" t="s">
        <v>1786</v>
      </c>
      <c r="I39" s="173"/>
      <c r="J39" s="83">
        <v>43674</v>
      </c>
      <c r="K39" s="81">
        <v>47828892</v>
      </c>
      <c r="L39" s="81">
        <v>1154941</v>
      </c>
      <c r="M39" s="81">
        <v>1262892623</v>
      </c>
      <c r="N39" s="81">
        <v>2763800</v>
      </c>
      <c r="O39" s="81">
        <v>7706014686</v>
      </c>
      <c r="P39" s="81">
        <v>14773</v>
      </c>
      <c r="Q39" s="81">
        <v>78466540.999999985</v>
      </c>
      <c r="R39" s="81">
        <v>0</v>
      </c>
      <c r="S39" s="81">
        <v>0</v>
      </c>
      <c r="T39" s="81">
        <v>0</v>
      </c>
      <c r="U39" s="81">
        <v>0</v>
      </c>
      <c r="V39" s="81">
        <v>0</v>
      </c>
      <c r="W39" s="81">
        <v>0</v>
      </c>
      <c r="X39" s="81">
        <v>0</v>
      </c>
      <c r="Y39" s="81">
        <v>0</v>
      </c>
      <c r="Z39" s="81">
        <v>9095202741.9999981</v>
      </c>
      <c r="AA39" s="81">
        <v>17078760</v>
      </c>
      <c r="AB39" s="81">
        <v>247544608.00000003</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1787</v>
      </c>
      <c r="B40" s="80">
        <v>32</v>
      </c>
      <c r="C40" s="80">
        <v>18</v>
      </c>
      <c r="D40" s="80">
        <v>32</v>
      </c>
      <c r="E40" s="80">
        <v>2022</v>
      </c>
      <c r="F40" s="80" t="s">
        <v>568</v>
      </c>
      <c r="G40" s="182" t="s">
        <v>1788</v>
      </c>
      <c r="H40" s="80" t="s">
        <v>1789</v>
      </c>
      <c r="I40" s="173"/>
      <c r="J40" s="83">
        <v>142988</v>
      </c>
      <c r="K40" s="81">
        <v>164927155</v>
      </c>
      <c r="L40" s="81">
        <v>3181586</v>
      </c>
      <c r="M40" s="81">
        <v>3658078806</v>
      </c>
      <c r="N40" s="81">
        <v>882000</v>
      </c>
      <c r="O40" s="81">
        <v>2270496531</v>
      </c>
      <c r="P40" s="81">
        <v>11038</v>
      </c>
      <c r="Q40" s="81">
        <v>64074571.000000007</v>
      </c>
      <c r="R40" s="81">
        <v>0</v>
      </c>
      <c r="S40" s="81">
        <v>0</v>
      </c>
      <c r="T40" s="81">
        <v>0</v>
      </c>
      <c r="U40" s="81">
        <v>0</v>
      </c>
      <c r="V40" s="81">
        <v>0</v>
      </c>
      <c r="W40" s="81">
        <v>0</v>
      </c>
      <c r="X40" s="81">
        <v>0</v>
      </c>
      <c r="Y40" s="81">
        <v>0</v>
      </c>
      <c r="Z40" s="81">
        <v>6157577063</v>
      </c>
      <c r="AA40" s="81">
        <v>230965715</v>
      </c>
      <c r="AB40" s="81">
        <v>1143878670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1790</v>
      </c>
      <c r="B41" s="80">
        <v>33</v>
      </c>
      <c r="C41" s="80">
        <v>18</v>
      </c>
      <c r="D41" s="80">
        <v>33</v>
      </c>
      <c r="E41" s="80">
        <v>2022</v>
      </c>
      <c r="F41" s="80" t="s">
        <v>568</v>
      </c>
      <c r="G41" s="182" t="s">
        <v>1791</v>
      </c>
      <c r="H41" s="80" t="s">
        <v>1792</v>
      </c>
      <c r="I41" s="173"/>
      <c r="J41" s="83">
        <v>19300</v>
      </c>
      <c r="K41" s="81">
        <v>21212549</v>
      </c>
      <c r="L41" s="81">
        <v>1347481</v>
      </c>
      <c r="M41" s="81">
        <v>1479587165.0000002</v>
      </c>
      <c r="N41" s="81">
        <v>3910800</v>
      </c>
      <c r="O41" s="81">
        <v>10181528250</v>
      </c>
      <c r="P41" s="81">
        <v>2128</v>
      </c>
      <c r="Q41" s="81">
        <v>11522454</v>
      </c>
      <c r="R41" s="81">
        <v>0</v>
      </c>
      <c r="S41" s="81">
        <v>0</v>
      </c>
      <c r="T41" s="81">
        <v>0</v>
      </c>
      <c r="U41" s="81">
        <v>0</v>
      </c>
      <c r="V41" s="81">
        <v>0</v>
      </c>
      <c r="W41" s="81">
        <v>0</v>
      </c>
      <c r="X41" s="81">
        <v>0</v>
      </c>
      <c r="Y41" s="81">
        <v>0</v>
      </c>
      <c r="Z41" s="81">
        <v>11693850418</v>
      </c>
      <c r="AA41" s="81">
        <v>5869013</v>
      </c>
      <c r="AB41" s="81">
        <v>81704439</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1793</v>
      </c>
      <c r="B42" s="80">
        <v>34</v>
      </c>
      <c r="C42" s="80">
        <v>18</v>
      </c>
      <c r="D42" s="80">
        <v>34</v>
      </c>
      <c r="E42" s="80">
        <v>2022</v>
      </c>
      <c r="F42" s="80" t="s">
        <v>568</v>
      </c>
      <c r="G42" s="182" t="s">
        <v>1794</v>
      </c>
      <c r="H42" s="80" t="s">
        <v>1795</v>
      </c>
      <c r="I42" s="173"/>
      <c r="J42" s="83">
        <v>34999</v>
      </c>
      <c r="K42" s="81">
        <v>37975486</v>
      </c>
      <c r="L42" s="81">
        <v>1760170</v>
      </c>
      <c r="M42" s="81">
        <v>1906557360</v>
      </c>
      <c r="N42" s="81">
        <v>3256300</v>
      </c>
      <c r="O42" s="81">
        <v>8520288868.0000019</v>
      </c>
      <c r="P42" s="81">
        <v>634</v>
      </c>
      <c r="Q42" s="81">
        <v>3368199</v>
      </c>
      <c r="R42" s="81">
        <v>0</v>
      </c>
      <c r="S42" s="81">
        <v>0</v>
      </c>
      <c r="T42" s="81">
        <v>0</v>
      </c>
      <c r="U42" s="81">
        <v>0</v>
      </c>
      <c r="V42" s="81">
        <v>5904</v>
      </c>
      <c r="W42" s="81">
        <v>0</v>
      </c>
      <c r="X42" s="81">
        <v>0</v>
      </c>
      <c r="Y42" s="81">
        <v>36206271</v>
      </c>
      <c r="Z42" s="81">
        <v>10504396184</v>
      </c>
      <c r="AA42" s="81">
        <v>10588139</v>
      </c>
      <c r="AB42" s="81">
        <v>135497380</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1796</v>
      </c>
      <c r="B43" s="80">
        <v>35</v>
      </c>
      <c r="C43" s="80">
        <v>18</v>
      </c>
      <c r="D43" s="80">
        <v>35</v>
      </c>
      <c r="E43" s="80">
        <v>2022</v>
      </c>
      <c r="F43" s="80" t="s">
        <v>568</v>
      </c>
      <c r="G43" s="182" t="s">
        <v>1797</v>
      </c>
      <c r="H43" s="80" t="s">
        <v>1798</v>
      </c>
      <c r="I43" s="173"/>
      <c r="J43" s="83">
        <v>37484</v>
      </c>
      <c r="K43" s="81">
        <v>41397928</v>
      </c>
      <c r="L43" s="81">
        <v>172804</v>
      </c>
      <c r="M43" s="81">
        <v>190585190.99999997</v>
      </c>
      <c r="N43" s="81">
        <v>1730700</v>
      </c>
      <c r="O43" s="81">
        <v>4782810305</v>
      </c>
      <c r="P43" s="81">
        <v>9267</v>
      </c>
      <c r="Q43" s="81">
        <v>50366693</v>
      </c>
      <c r="R43" s="81">
        <v>0</v>
      </c>
      <c r="S43" s="81">
        <v>0</v>
      </c>
      <c r="T43" s="81">
        <v>0</v>
      </c>
      <c r="U43" s="81">
        <v>0</v>
      </c>
      <c r="V43" s="81">
        <v>0</v>
      </c>
      <c r="W43" s="81">
        <v>0</v>
      </c>
      <c r="X43" s="81">
        <v>0</v>
      </c>
      <c r="Y43" s="81">
        <v>0</v>
      </c>
      <c r="Z43" s="81">
        <v>5065160117</v>
      </c>
      <c r="AA43" s="81">
        <v>16507933</v>
      </c>
      <c r="AB43" s="81">
        <v>240552251</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1799</v>
      </c>
      <c r="B44" s="80">
        <v>36</v>
      </c>
      <c r="C44" s="80">
        <v>18</v>
      </c>
      <c r="D44" s="80">
        <v>36</v>
      </c>
      <c r="E44" s="80">
        <v>2022</v>
      </c>
      <c r="F44" s="80" t="s">
        <v>568</v>
      </c>
      <c r="G44" s="182" t="s">
        <v>1800</v>
      </c>
      <c r="H44" s="80" t="s">
        <v>1801</v>
      </c>
      <c r="I44" s="173"/>
      <c r="J44" s="83">
        <v>26474</v>
      </c>
      <c r="K44" s="81">
        <v>30766158</v>
      </c>
      <c r="L44" s="81">
        <v>979959</v>
      </c>
      <c r="M44" s="81">
        <v>1134290344</v>
      </c>
      <c r="N44" s="81">
        <v>2807500</v>
      </c>
      <c r="O44" s="81">
        <v>7648149296.000001</v>
      </c>
      <c r="P44" s="81">
        <v>7956</v>
      </c>
      <c r="Q44" s="81">
        <v>46799303</v>
      </c>
      <c r="R44" s="81">
        <v>0</v>
      </c>
      <c r="S44" s="81">
        <v>0</v>
      </c>
      <c r="T44" s="81">
        <v>0</v>
      </c>
      <c r="U44" s="81">
        <v>0</v>
      </c>
      <c r="V44" s="81">
        <v>0</v>
      </c>
      <c r="W44" s="81">
        <v>0</v>
      </c>
      <c r="X44" s="81">
        <v>0</v>
      </c>
      <c r="Y44" s="81">
        <v>0</v>
      </c>
      <c r="Z44" s="81">
        <v>8860005101</v>
      </c>
      <c r="AA44" s="81">
        <v>9938437</v>
      </c>
      <c r="AB44" s="81">
        <v>134908505</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1802</v>
      </c>
      <c r="B45" s="80">
        <v>37</v>
      </c>
      <c r="C45" s="80">
        <v>18</v>
      </c>
      <c r="D45" s="80">
        <v>37</v>
      </c>
      <c r="E45" s="80">
        <v>2022</v>
      </c>
      <c r="F45" s="80" t="s">
        <v>568</v>
      </c>
      <c r="G45" s="182" t="s">
        <v>1803</v>
      </c>
      <c r="H45" s="80" t="s">
        <v>1804</v>
      </c>
      <c r="I45" s="173"/>
      <c r="J45" s="83">
        <v>19848</v>
      </c>
      <c r="K45" s="81">
        <v>21404979</v>
      </c>
      <c r="L45" s="81">
        <v>475</v>
      </c>
      <c r="M45" s="81">
        <v>510495.00000000006</v>
      </c>
      <c r="N45" s="81">
        <v>138300</v>
      </c>
      <c r="O45" s="81">
        <v>312689605</v>
      </c>
      <c r="P45" s="81">
        <v>208</v>
      </c>
      <c r="Q45" s="81">
        <v>1120160</v>
      </c>
      <c r="R45" s="81">
        <v>0</v>
      </c>
      <c r="S45" s="81">
        <v>0</v>
      </c>
      <c r="T45" s="81">
        <v>0</v>
      </c>
      <c r="U45" s="81">
        <v>0</v>
      </c>
      <c r="V45" s="81">
        <v>0</v>
      </c>
      <c r="W45" s="81">
        <v>0</v>
      </c>
      <c r="X45" s="81">
        <v>0</v>
      </c>
      <c r="Y45" s="81">
        <v>0</v>
      </c>
      <c r="Z45" s="81">
        <v>335725239</v>
      </c>
      <c r="AA45" s="81">
        <v>9559864</v>
      </c>
      <c r="AB45" s="81">
        <v>123898734</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1805</v>
      </c>
      <c r="B46" s="80">
        <v>38</v>
      </c>
      <c r="C46" s="80">
        <v>18</v>
      </c>
      <c r="D46" s="80">
        <v>38</v>
      </c>
      <c r="E46" s="80">
        <v>2022</v>
      </c>
      <c r="F46" s="80" t="s">
        <v>568</v>
      </c>
      <c r="G46" s="182" t="s">
        <v>1806</v>
      </c>
      <c r="H46" s="80" t="s">
        <v>1807</v>
      </c>
      <c r="I46" s="173"/>
      <c r="J46" s="83">
        <v>23402</v>
      </c>
      <c r="K46" s="81">
        <v>25340647</v>
      </c>
      <c r="L46" s="81">
        <v>4295</v>
      </c>
      <c r="M46" s="81">
        <v>4639229.9999999991</v>
      </c>
      <c r="N46" s="81">
        <v>353100</v>
      </c>
      <c r="O46" s="81">
        <v>1129611287.9999998</v>
      </c>
      <c r="P46" s="81">
        <v>273</v>
      </c>
      <c r="Q46" s="81">
        <v>1468285</v>
      </c>
      <c r="R46" s="81">
        <v>0</v>
      </c>
      <c r="S46" s="81">
        <v>0</v>
      </c>
      <c r="T46" s="81">
        <v>0</v>
      </c>
      <c r="U46" s="81">
        <v>0</v>
      </c>
      <c r="V46" s="81">
        <v>68</v>
      </c>
      <c r="W46" s="81">
        <v>0</v>
      </c>
      <c r="X46" s="81">
        <v>0</v>
      </c>
      <c r="Y46" s="81">
        <v>419429</v>
      </c>
      <c r="Z46" s="81">
        <v>1161478878.9999998</v>
      </c>
      <c r="AA46" s="81">
        <v>10347028</v>
      </c>
      <c r="AB46" s="81">
        <v>145510397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1808</v>
      </c>
      <c r="B47" s="80">
        <v>39</v>
      </c>
      <c r="C47" s="80">
        <v>18</v>
      </c>
      <c r="D47" s="80">
        <v>39</v>
      </c>
      <c r="E47" s="80">
        <v>2022</v>
      </c>
      <c r="F47" s="80" t="s">
        <v>568</v>
      </c>
      <c r="G47" s="182" t="s">
        <v>1809</v>
      </c>
      <c r="H47" s="80" t="s">
        <v>1810</v>
      </c>
      <c r="I47" s="173"/>
      <c r="J47" s="83">
        <v>98224</v>
      </c>
      <c r="K47" s="81">
        <v>109042246</v>
      </c>
      <c r="L47" s="81">
        <v>126489</v>
      </c>
      <c r="M47" s="81">
        <v>140185151.00000003</v>
      </c>
      <c r="N47" s="81">
        <v>1101500</v>
      </c>
      <c r="O47" s="81">
        <v>2417092957</v>
      </c>
      <c r="P47" s="81">
        <v>0</v>
      </c>
      <c r="Q47" s="81">
        <v>0</v>
      </c>
      <c r="R47" s="81">
        <v>0</v>
      </c>
      <c r="S47" s="81">
        <v>0</v>
      </c>
      <c r="T47" s="81">
        <v>0</v>
      </c>
      <c r="U47" s="81">
        <v>0</v>
      </c>
      <c r="V47" s="81">
        <v>0</v>
      </c>
      <c r="W47" s="81">
        <v>0</v>
      </c>
      <c r="X47" s="81">
        <v>0</v>
      </c>
      <c r="Y47" s="81">
        <v>0</v>
      </c>
      <c r="Z47" s="81">
        <v>2666320354</v>
      </c>
      <c r="AA47" s="81">
        <v>234160910.99999997</v>
      </c>
      <c r="AB47" s="81">
        <v>980960430.99999988</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1811</v>
      </c>
      <c r="B48" s="80">
        <v>40</v>
      </c>
      <c r="C48" s="80">
        <v>18</v>
      </c>
      <c r="D48" s="80">
        <v>40</v>
      </c>
      <c r="E48" s="80">
        <v>2022</v>
      </c>
      <c r="F48" s="80" t="s">
        <v>568</v>
      </c>
      <c r="G48" s="182" t="s">
        <v>1812</v>
      </c>
      <c r="H48" s="80" t="s">
        <v>1813</v>
      </c>
      <c r="I48" s="173"/>
      <c r="J48" s="83">
        <v>20668</v>
      </c>
      <c r="K48" s="81">
        <v>21404105</v>
      </c>
      <c r="L48" s="81">
        <v>1467</v>
      </c>
      <c r="M48" s="81">
        <v>1512398</v>
      </c>
      <c r="N48" s="81">
        <v>284100</v>
      </c>
      <c r="O48" s="81">
        <v>1043866726.9999999</v>
      </c>
      <c r="P48" s="81">
        <v>0</v>
      </c>
      <c r="Q48" s="81">
        <v>0</v>
      </c>
      <c r="R48" s="81">
        <v>0</v>
      </c>
      <c r="S48" s="81">
        <v>0</v>
      </c>
      <c r="T48" s="81">
        <v>0</v>
      </c>
      <c r="U48" s="81">
        <v>0</v>
      </c>
      <c r="V48" s="81">
        <v>0</v>
      </c>
      <c r="W48" s="81">
        <v>0</v>
      </c>
      <c r="X48" s="81">
        <v>0</v>
      </c>
      <c r="Y48" s="81">
        <v>0</v>
      </c>
      <c r="Z48" s="81">
        <v>1066783229.9999998</v>
      </c>
      <c r="AA48" s="81">
        <v>10648521</v>
      </c>
      <c r="AB48" s="81">
        <v>147457607</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1814</v>
      </c>
      <c r="B49" s="80">
        <v>41</v>
      </c>
      <c r="C49" s="80">
        <v>18</v>
      </c>
      <c r="D49" s="80">
        <v>41</v>
      </c>
      <c r="E49" s="80">
        <v>2022</v>
      </c>
      <c r="F49" s="80" t="s">
        <v>568</v>
      </c>
      <c r="G49" s="182" t="s">
        <v>1815</v>
      </c>
      <c r="H49" s="80" t="s">
        <v>1816</v>
      </c>
      <c r="I49" s="173"/>
      <c r="J49" s="83">
        <v>193550</v>
      </c>
      <c r="K49" s="81">
        <v>211702277</v>
      </c>
      <c r="L49" s="81">
        <v>5260747</v>
      </c>
      <c r="M49" s="81">
        <v>5735096341</v>
      </c>
      <c r="N49" s="81">
        <v>5125100</v>
      </c>
      <c r="O49" s="81">
        <v>15575364018.999998</v>
      </c>
      <c r="P49" s="81">
        <v>0</v>
      </c>
      <c r="Q49" s="81">
        <v>0</v>
      </c>
      <c r="R49" s="81">
        <v>0</v>
      </c>
      <c r="S49" s="81">
        <v>0</v>
      </c>
      <c r="T49" s="81">
        <v>0</v>
      </c>
      <c r="U49" s="81">
        <v>0</v>
      </c>
      <c r="V49" s="81">
        <v>4703</v>
      </c>
      <c r="W49" s="81">
        <v>0</v>
      </c>
      <c r="X49" s="81">
        <v>0</v>
      </c>
      <c r="Y49" s="81">
        <v>28840022</v>
      </c>
      <c r="Z49" s="81">
        <v>21551002659</v>
      </c>
      <c r="AA49" s="81">
        <v>365009997</v>
      </c>
      <c r="AB49" s="81">
        <v>1791192892.9999998</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1817</v>
      </c>
      <c r="B50" s="80">
        <v>42</v>
      </c>
      <c r="C50" s="80">
        <v>18</v>
      </c>
      <c r="D50" s="80">
        <v>42</v>
      </c>
      <c r="E50" s="80">
        <v>2022</v>
      </c>
      <c r="F50" s="80" t="s">
        <v>568</v>
      </c>
      <c r="G50" s="182" t="s">
        <v>1818</v>
      </c>
      <c r="H50" s="80" t="s">
        <v>1819</v>
      </c>
      <c r="I50" s="173"/>
      <c r="J50" s="83">
        <v>37801</v>
      </c>
      <c r="K50" s="81">
        <v>42998487.000000007</v>
      </c>
      <c r="L50" s="81">
        <v>1414871</v>
      </c>
      <c r="M50" s="81">
        <v>1604747234</v>
      </c>
      <c r="N50" s="81">
        <v>798800</v>
      </c>
      <c r="O50" s="81">
        <v>1749886612</v>
      </c>
      <c r="P50" s="81">
        <v>39</v>
      </c>
      <c r="Q50" s="81">
        <v>224187.00000000003</v>
      </c>
      <c r="R50" s="81">
        <v>0</v>
      </c>
      <c r="S50" s="81">
        <v>0</v>
      </c>
      <c r="T50" s="81">
        <v>0</v>
      </c>
      <c r="U50" s="81">
        <v>0</v>
      </c>
      <c r="V50" s="81">
        <v>0</v>
      </c>
      <c r="W50" s="81">
        <v>0</v>
      </c>
      <c r="X50" s="81">
        <v>0</v>
      </c>
      <c r="Y50" s="81">
        <v>0</v>
      </c>
      <c r="Z50" s="81">
        <v>3397856520</v>
      </c>
      <c r="AA50" s="81">
        <v>13027150.000000002</v>
      </c>
      <c r="AB50" s="81">
        <v>182981549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1820</v>
      </c>
      <c r="B190" s="80">
        <v>182</v>
      </c>
      <c r="C190" s="80">
        <v>16</v>
      </c>
      <c r="D190" s="80">
        <v>2</v>
      </c>
      <c r="E190" s="80">
        <v>2021</v>
      </c>
      <c r="F190" s="80" t="s">
        <v>75</v>
      </c>
      <c r="G190" s="182" t="s">
        <v>1701</v>
      </c>
      <c r="H190" s="80" t="s">
        <v>1702</v>
      </c>
      <c r="I190" s="173"/>
      <c r="J190" s="83"/>
      <c r="K190" s="81"/>
      <c r="L190" s="81"/>
      <c r="M190" s="81"/>
      <c r="N190" s="81"/>
      <c r="O190" s="81"/>
      <c r="P190" s="81"/>
      <c r="Q190" s="81"/>
      <c r="R190" s="81"/>
      <c r="S190" s="81"/>
      <c r="T190" s="81"/>
      <c r="U190" s="81"/>
      <c r="V190" s="81"/>
      <c r="W190" s="81"/>
      <c r="X190" s="81"/>
      <c r="Y190" s="81"/>
      <c r="Z190" s="81"/>
      <c r="AA190" s="81"/>
      <c r="AB190" s="81"/>
      <c r="AC190" s="82"/>
      <c r="AD190" s="81">
        <v>1378423.7983860786</v>
      </c>
      <c r="AE190" s="81">
        <v>221899.26672944109</v>
      </c>
      <c r="AF190" s="81">
        <v>1916479.0402490573</v>
      </c>
      <c r="AG190" s="81">
        <v>4454431.306245028</v>
      </c>
      <c r="AH190" s="81">
        <v>4877262.3837539712</v>
      </c>
      <c r="AI190" s="81">
        <v>0</v>
      </c>
      <c r="AJ190" s="81">
        <v>0</v>
      </c>
      <c r="AK190" s="81">
        <v>342861.27495398122</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1698</v>
      </c>
      <c r="B191" s="80">
        <v>183</v>
      </c>
      <c r="C191" s="80">
        <v>16</v>
      </c>
      <c r="D191" s="80">
        <v>3</v>
      </c>
      <c r="E191" s="80">
        <v>2021</v>
      </c>
      <c r="F191" s="80" t="s">
        <v>75</v>
      </c>
      <c r="G191" s="182" t="s">
        <v>1696</v>
      </c>
      <c r="H191" s="80" t="s">
        <v>1697</v>
      </c>
      <c r="I191" s="173"/>
      <c r="J191" s="83"/>
      <c r="K191" s="81"/>
      <c r="L191" s="81"/>
      <c r="M191" s="81"/>
      <c r="N191" s="81"/>
      <c r="O191" s="81"/>
      <c r="P191" s="81"/>
      <c r="Q191" s="81"/>
      <c r="R191" s="81"/>
      <c r="S191" s="81"/>
      <c r="T191" s="81"/>
      <c r="U191" s="81"/>
      <c r="V191" s="81"/>
      <c r="W191" s="81"/>
      <c r="X191" s="81"/>
      <c r="Y191" s="81"/>
      <c r="Z191" s="81"/>
      <c r="AA191" s="81"/>
      <c r="AB191" s="81"/>
      <c r="AC191" s="82"/>
      <c r="AD191" s="81">
        <v>170752164.72725648</v>
      </c>
      <c r="AE191" s="81">
        <v>22021131.504235387</v>
      </c>
      <c r="AF191" s="81">
        <v>7212349.4548039511</v>
      </c>
      <c r="AG191" s="81">
        <v>819364759.43171537</v>
      </c>
      <c r="AH191" s="81">
        <v>656898200.84595501</v>
      </c>
      <c r="AI191" s="81">
        <v>0</v>
      </c>
      <c r="AJ191" s="81">
        <v>0</v>
      </c>
      <c r="AK191" s="81">
        <v>43049304.645447046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1821</v>
      </c>
      <c r="B192" s="80">
        <v>184</v>
      </c>
      <c r="C192" s="80">
        <v>16</v>
      </c>
      <c r="D192" s="80">
        <v>4</v>
      </c>
      <c r="E192" s="80">
        <v>2021</v>
      </c>
      <c r="F192" s="80" t="s">
        <v>75</v>
      </c>
      <c r="G192" s="182" t="s">
        <v>1704</v>
      </c>
      <c r="H192" s="80" t="s">
        <v>1705</v>
      </c>
      <c r="I192" s="173"/>
      <c r="J192" s="83"/>
      <c r="K192" s="81"/>
      <c r="L192" s="81"/>
      <c r="M192" s="81"/>
      <c r="N192" s="81"/>
      <c r="O192" s="81"/>
      <c r="P192" s="81"/>
      <c r="Q192" s="81"/>
      <c r="R192" s="81"/>
      <c r="S192" s="81"/>
      <c r="T192" s="81"/>
      <c r="U192" s="81"/>
      <c r="V192" s="81"/>
      <c r="W192" s="81"/>
      <c r="X192" s="81"/>
      <c r="Y192" s="81"/>
      <c r="Z192" s="81"/>
      <c r="AA192" s="81"/>
      <c r="AB192" s="81"/>
      <c r="AC192" s="82"/>
      <c r="AD192" s="81">
        <v>17559815.992272943</v>
      </c>
      <c r="AE192" s="81">
        <v>654318.35061245458</v>
      </c>
      <c r="AF192" s="81">
        <v>1086004.7894744659</v>
      </c>
      <c r="AG192" s="81">
        <v>14534853.207438063</v>
      </c>
      <c r="AH192" s="81">
        <v>14306882.465591703</v>
      </c>
      <c r="AI192" s="81">
        <v>0</v>
      </c>
      <c r="AJ192" s="81">
        <v>0</v>
      </c>
      <c r="AK192" s="81">
        <v>1002856.1028516144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1822</v>
      </c>
      <c r="B193" s="80">
        <v>185</v>
      </c>
      <c r="C193" s="80">
        <v>16</v>
      </c>
      <c r="D193" s="80">
        <v>5</v>
      </c>
      <c r="E193" s="80">
        <v>2021</v>
      </c>
      <c r="F193" s="80" t="s">
        <v>75</v>
      </c>
      <c r="G193" s="182" t="s">
        <v>1707</v>
      </c>
      <c r="H193" s="80" t="s">
        <v>1708</v>
      </c>
      <c r="I193" s="173"/>
      <c r="J193" s="83"/>
      <c r="K193" s="81"/>
      <c r="L193" s="81"/>
      <c r="M193" s="81"/>
      <c r="N193" s="81"/>
      <c r="O193" s="81"/>
      <c r="P193" s="81"/>
      <c r="Q193" s="81"/>
      <c r="R193" s="81"/>
      <c r="S193" s="81"/>
      <c r="T193" s="81"/>
      <c r="U193" s="81"/>
      <c r="V193" s="81"/>
      <c r="W193" s="81"/>
      <c r="X193" s="81"/>
      <c r="Y193" s="81"/>
      <c r="Z193" s="81"/>
      <c r="AA193" s="81"/>
      <c r="AB193" s="81"/>
      <c r="AC193" s="82"/>
      <c r="AD193" s="81">
        <v>1040230.8234073858</v>
      </c>
      <c r="AE193" s="81">
        <v>256037.61545704739</v>
      </c>
      <c r="AF193" s="81">
        <v>1271264.4300318747</v>
      </c>
      <c r="AG193" s="81">
        <v>4717562.2694831304</v>
      </c>
      <c r="AH193" s="81">
        <v>4751731.0279268436</v>
      </c>
      <c r="AI193" s="81">
        <v>0</v>
      </c>
      <c r="AJ193" s="81">
        <v>0</v>
      </c>
      <c r="AK193" s="81">
        <v>323696.74733404204</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1823</v>
      </c>
      <c r="B194" s="80">
        <v>186</v>
      </c>
      <c r="C194" s="80">
        <v>16</v>
      </c>
      <c r="D194" s="80">
        <v>6</v>
      </c>
      <c r="E194" s="80">
        <v>2021</v>
      </c>
      <c r="F194" s="80" t="s">
        <v>75</v>
      </c>
      <c r="G194" s="182" t="s">
        <v>1710</v>
      </c>
      <c r="H194" s="80" t="s">
        <v>1711</v>
      </c>
      <c r="I194" s="173"/>
      <c r="J194" s="83"/>
      <c r="K194" s="81"/>
      <c r="L194" s="81"/>
      <c r="M194" s="81"/>
      <c r="N194" s="81"/>
      <c r="O194" s="81"/>
      <c r="P194" s="81"/>
      <c r="Q194" s="81"/>
      <c r="R194" s="81"/>
      <c r="S194" s="81"/>
      <c r="T194" s="81"/>
      <c r="U194" s="81"/>
      <c r="V194" s="81"/>
      <c r="W194" s="81"/>
      <c r="X194" s="81"/>
      <c r="Y194" s="81"/>
      <c r="Z194" s="81"/>
      <c r="AA194" s="81"/>
      <c r="AB194" s="81"/>
      <c r="AC194" s="82"/>
      <c r="AD194" s="81">
        <v>251387.07310490104</v>
      </c>
      <c r="AE194" s="81">
        <v>70173.272384524098</v>
      </c>
      <c r="AF194" s="81">
        <v>38329.580804981146</v>
      </c>
      <c r="AG194" s="81">
        <v>1610110.8940998202</v>
      </c>
      <c r="AH194" s="81">
        <v>1709441.6984694083</v>
      </c>
      <c r="AI194" s="81">
        <v>0</v>
      </c>
      <c r="AJ194" s="81">
        <v>0</v>
      </c>
      <c r="AK194" s="81">
        <v>89521.971484921596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1824</v>
      </c>
      <c r="B195" s="80">
        <v>187</v>
      </c>
      <c r="C195" s="80">
        <v>16</v>
      </c>
      <c r="D195" s="80">
        <v>7</v>
      </c>
      <c r="E195" s="80">
        <v>2021</v>
      </c>
      <c r="F195" s="80" t="s">
        <v>75</v>
      </c>
      <c r="G195" s="182" t="s">
        <v>1713</v>
      </c>
      <c r="H195" s="80" t="s">
        <v>1714</v>
      </c>
      <c r="I195" s="173"/>
      <c r="J195" s="83"/>
      <c r="K195" s="81"/>
      <c r="L195" s="81"/>
      <c r="M195" s="81"/>
      <c r="N195" s="81"/>
      <c r="O195" s="81"/>
      <c r="P195" s="81"/>
      <c r="Q195" s="81"/>
      <c r="R195" s="81"/>
      <c r="S195" s="81"/>
      <c r="T195" s="81"/>
      <c r="U195" s="81"/>
      <c r="V195" s="81"/>
      <c r="W195" s="81"/>
      <c r="X195" s="81"/>
      <c r="Y195" s="81"/>
      <c r="Z195" s="81"/>
      <c r="AA195" s="81"/>
      <c r="AB195" s="81"/>
      <c r="AC195" s="82"/>
      <c r="AD195" s="81">
        <v>339648.29319593619</v>
      </c>
      <c r="AE195" s="81">
        <v>280693.08953809639</v>
      </c>
      <c r="AF195" s="81">
        <v>1660948.5015491829</v>
      </c>
      <c r="AG195" s="81">
        <v>5293944.3794332603</v>
      </c>
      <c r="AH195" s="81">
        <v>5763366.0719454559</v>
      </c>
      <c r="AI195" s="81">
        <v>0</v>
      </c>
      <c r="AJ195" s="81">
        <v>0</v>
      </c>
      <c r="AK195" s="81">
        <v>383553.08017440018</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1825</v>
      </c>
      <c r="B196" s="80">
        <v>188</v>
      </c>
      <c r="C196" s="80">
        <v>16</v>
      </c>
      <c r="D196" s="80">
        <v>8</v>
      </c>
      <c r="E196" s="80">
        <v>2021</v>
      </c>
      <c r="F196" s="80" t="s">
        <v>75</v>
      </c>
      <c r="G196" s="182" t="s">
        <v>1716</v>
      </c>
      <c r="H196" s="80" t="s">
        <v>1717</v>
      </c>
      <c r="I196" s="173"/>
      <c r="J196" s="83"/>
      <c r="K196" s="81"/>
      <c r="L196" s="81"/>
      <c r="M196" s="81"/>
      <c r="N196" s="81"/>
      <c r="O196" s="81"/>
      <c r="P196" s="81"/>
      <c r="Q196" s="81"/>
      <c r="R196" s="81"/>
      <c r="S196" s="81"/>
      <c r="T196" s="81"/>
      <c r="U196" s="81"/>
      <c r="V196" s="81"/>
      <c r="W196" s="81"/>
      <c r="X196" s="81"/>
      <c r="Y196" s="81"/>
      <c r="Z196" s="81"/>
      <c r="AA196" s="81"/>
      <c r="AB196" s="81"/>
      <c r="AC196" s="82"/>
      <c r="AD196" s="81">
        <v>838462.4419409231</v>
      </c>
      <c r="AE196" s="81">
        <v>307245.13854845689</v>
      </c>
      <c r="AF196" s="81">
        <v>779368.1430346166</v>
      </c>
      <c r="AG196" s="81">
        <v>8958982.7959639784</v>
      </c>
      <c r="AH196" s="81">
        <v>7099905.8016342809</v>
      </c>
      <c r="AI196" s="81">
        <v>0</v>
      </c>
      <c r="AJ196" s="81">
        <v>0</v>
      </c>
      <c r="AK196" s="81">
        <v>434220.94086821208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1826</v>
      </c>
      <c r="B197" s="80">
        <v>189</v>
      </c>
      <c r="C197" s="80">
        <v>16</v>
      </c>
      <c r="D197" s="80">
        <v>9</v>
      </c>
      <c r="E197" s="80">
        <v>2021</v>
      </c>
      <c r="F197" s="80" t="s">
        <v>75</v>
      </c>
      <c r="G197" s="182" t="s">
        <v>1719</v>
      </c>
      <c r="H197" s="80" t="s">
        <v>1720</v>
      </c>
      <c r="I197" s="173"/>
      <c r="J197" s="83"/>
      <c r="K197" s="81"/>
      <c r="L197" s="81"/>
      <c r="M197" s="81"/>
      <c r="N197" s="81"/>
      <c r="O197" s="81"/>
      <c r="P197" s="81"/>
      <c r="Q197" s="81"/>
      <c r="R197" s="81"/>
      <c r="S197" s="81"/>
      <c r="T197" s="81"/>
      <c r="U197" s="81"/>
      <c r="V197" s="81"/>
      <c r="W197" s="81"/>
      <c r="X197" s="81"/>
      <c r="Y197" s="81"/>
      <c r="Z197" s="81"/>
      <c r="AA197" s="81"/>
      <c r="AB197" s="81"/>
      <c r="AC197" s="82"/>
      <c r="AD197" s="81">
        <v>5004211.2643960631</v>
      </c>
      <c r="AE197" s="81">
        <v>512075.23091409478</v>
      </c>
      <c r="AF197" s="81">
        <v>1680113.2919516738</v>
      </c>
      <c r="AG197" s="81">
        <v>25623943.801043831</v>
      </c>
      <c r="AH197" s="81">
        <v>19656733.483047798</v>
      </c>
      <c r="AI197" s="81">
        <v>0</v>
      </c>
      <c r="AJ197" s="81">
        <v>0</v>
      </c>
      <c r="AK197" s="81">
        <v>1357531.1277082977</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1827</v>
      </c>
      <c r="B198" s="80">
        <v>190</v>
      </c>
      <c r="C198" s="80">
        <v>16</v>
      </c>
      <c r="D198" s="80">
        <v>10</v>
      </c>
      <c r="E198" s="80">
        <v>2021</v>
      </c>
      <c r="F198" s="80" t="s">
        <v>75</v>
      </c>
      <c r="G198" s="182" t="s">
        <v>1722</v>
      </c>
      <c r="H198" s="80" t="s">
        <v>1723</v>
      </c>
      <c r="I198" s="173"/>
      <c r="J198" s="83"/>
      <c r="K198" s="81"/>
      <c r="L198" s="81"/>
      <c r="M198" s="81"/>
      <c r="N198" s="81"/>
      <c r="O198" s="81"/>
      <c r="P198" s="81"/>
      <c r="Q198" s="81"/>
      <c r="R198" s="81"/>
      <c r="S198" s="81"/>
      <c r="T198" s="81"/>
      <c r="U198" s="81"/>
      <c r="V198" s="81"/>
      <c r="W198" s="81"/>
      <c r="X198" s="81"/>
      <c r="Y198" s="81"/>
      <c r="Z198" s="81"/>
      <c r="AA198" s="81"/>
      <c r="AB198" s="81"/>
      <c r="AC198" s="82"/>
      <c r="AD198" s="81">
        <v>393541.02465133183</v>
      </c>
      <c r="AE198" s="81">
        <v>127070.52026386798</v>
      </c>
      <c r="AF198" s="81">
        <v>217200.95789489313</v>
      </c>
      <c r="AG198" s="81">
        <v>5506955.1591974385</v>
      </c>
      <c r="AH198" s="81">
        <v>5379387.8070624797</v>
      </c>
      <c r="AI198" s="81">
        <v>0</v>
      </c>
      <c r="AJ198" s="81">
        <v>0</v>
      </c>
      <c r="AK198" s="81">
        <v>387228.46903301863</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1828</v>
      </c>
      <c r="B199" s="80">
        <v>191</v>
      </c>
      <c r="C199" s="80">
        <v>16</v>
      </c>
      <c r="D199" s="80">
        <v>11</v>
      </c>
      <c r="E199" s="80">
        <v>2021</v>
      </c>
      <c r="F199" s="80" t="s">
        <v>75</v>
      </c>
      <c r="G199" s="182" t="s">
        <v>1725</v>
      </c>
      <c r="H199" s="80" t="s">
        <v>1726</v>
      </c>
      <c r="I199" s="173"/>
      <c r="J199" s="83"/>
      <c r="K199" s="81"/>
      <c r="L199" s="81"/>
      <c r="M199" s="81"/>
      <c r="N199" s="81"/>
      <c r="O199" s="81"/>
      <c r="P199" s="81"/>
      <c r="Q199" s="81"/>
      <c r="R199" s="81"/>
      <c r="S199" s="81"/>
      <c r="T199" s="81"/>
      <c r="U199" s="81"/>
      <c r="V199" s="81"/>
      <c r="W199" s="81"/>
      <c r="X199" s="81"/>
      <c r="Y199" s="81"/>
      <c r="Z199" s="81"/>
      <c r="AA199" s="81"/>
      <c r="AB199" s="81"/>
      <c r="AC199" s="82"/>
      <c r="AD199" s="81">
        <v>9262250.2405331321</v>
      </c>
      <c r="AE199" s="81">
        <v>189657.49293114623</v>
      </c>
      <c r="AF199" s="81">
        <v>1999526.4653265164</v>
      </c>
      <c r="AG199" s="81">
        <v>4216360.4347438868</v>
      </c>
      <c r="AH199" s="81">
        <v>4519128.8097765781</v>
      </c>
      <c r="AI199" s="81">
        <v>0</v>
      </c>
      <c r="AJ199" s="81">
        <v>0</v>
      </c>
      <c r="AK199" s="81">
        <v>344830.23327109829</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1829</v>
      </c>
      <c r="B200" s="80">
        <v>192</v>
      </c>
      <c r="C200" s="80">
        <v>16</v>
      </c>
      <c r="D200" s="80">
        <v>12</v>
      </c>
      <c r="E200" s="80">
        <v>2021</v>
      </c>
      <c r="F200" s="80" t="s">
        <v>75</v>
      </c>
      <c r="G200" s="182" t="s">
        <v>1728</v>
      </c>
      <c r="H200" s="80" t="s">
        <v>1729</v>
      </c>
      <c r="I200" s="173"/>
      <c r="J200" s="83"/>
      <c r="K200" s="81"/>
      <c r="L200" s="81"/>
      <c r="M200" s="81"/>
      <c r="N200" s="81"/>
      <c r="O200" s="81"/>
      <c r="P200" s="81"/>
      <c r="Q200" s="81"/>
      <c r="R200" s="81"/>
      <c r="S200" s="81"/>
      <c r="T200" s="81"/>
      <c r="U200" s="81"/>
      <c r="V200" s="81"/>
      <c r="W200" s="81"/>
      <c r="X200" s="81"/>
      <c r="Y200" s="81"/>
      <c r="Z200" s="81"/>
      <c r="AA200" s="81"/>
      <c r="AB200" s="81"/>
      <c r="AC200" s="82"/>
      <c r="AD200" s="81">
        <v>11424094.813970074</v>
      </c>
      <c r="AE200" s="81">
        <v>2071059.8228081167</v>
      </c>
      <c r="AF200" s="81">
        <v>3181355.2068134346</v>
      </c>
      <c r="AG200" s="81">
        <v>38993502.742713146</v>
      </c>
      <c r="AH200" s="81">
        <v>33479951.018834982</v>
      </c>
      <c r="AI200" s="81">
        <v>0</v>
      </c>
      <c r="AJ200" s="81">
        <v>0</v>
      </c>
      <c r="AK200" s="81">
        <v>2320220.4808907243</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1830</v>
      </c>
      <c r="B201" s="80">
        <v>193</v>
      </c>
      <c r="C201" s="80">
        <v>16</v>
      </c>
      <c r="D201" s="80">
        <v>13</v>
      </c>
      <c r="E201" s="80">
        <v>2021</v>
      </c>
      <c r="F201" s="80" t="s">
        <v>75</v>
      </c>
      <c r="G201" s="182" t="s">
        <v>1731</v>
      </c>
      <c r="H201" s="80" t="s">
        <v>1732</v>
      </c>
      <c r="I201" s="173"/>
      <c r="J201" s="83"/>
      <c r="K201" s="81"/>
      <c r="L201" s="81"/>
      <c r="M201" s="81"/>
      <c r="N201" s="81"/>
      <c r="O201" s="81"/>
      <c r="P201" s="81"/>
      <c r="Q201" s="81"/>
      <c r="R201" s="81"/>
      <c r="S201" s="81"/>
      <c r="T201" s="81"/>
      <c r="U201" s="81"/>
      <c r="V201" s="81"/>
      <c r="W201" s="81"/>
      <c r="X201" s="81"/>
      <c r="Y201" s="81"/>
      <c r="Z201" s="81"/>
      <c r="AA201" s="81"/>
      <c r="AB201" s="81"/>
      <c r="AC201" s="82"/>
      <c r="AD201" s="81">
        <v>98211.000955241965</v>
      </c>
      <c r="AE201" s="81">
        <v>56897.247879343864</v>
      </c>
      <c r="AF201" s="81">
        <v>95823.952012452879</v>
      </c>
      <c r="AG201" s="81">
        <v>5613460.5490795281</v>
      </c>
      <c r="AH201" s="81">
        <v>2861376.4931183401</v>
      </c>
      <c r="AI201" s="81">
        <v>0</v>
      </c>
      <c r="AJ201" s="81">
        <v>0</v>
      </c>
      <c r="AK201" s="81">
        <v>161323.31811578979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1831</v>
      </c>
      <c r="B202" s="80">
        <v>194</v>
      </c>
      <c r="C202" s="80">
        <v>16</v>
      </c>
      <c r="D202" s="80">
        <v>14</v>
      </c>
      <c r="E202" s="80">
        <v>2021</v>
      </c>
      <c r="F202" s="80" t="s">
        <v>75</v>
      </c>
      <c r="G202" s="182" t="s">
        <v>1734</v>
      </c>
      <c r="H202" s="80" t="s">
        <v>1735</v>
      </c>
      <c r="I202" s="173"/>
      <c r="J202" s="83"/>
      <c r="K202" s="81"/>
      <c r="L202" s="81"/>
      <c r="M202" s="81"/>
      <c r="N202" s="81"/>
      <c r="O202" s="81"/>
      <c r="P202" s="81"/>
      <c r="Q202" s="81"/>
      <c r="R202" s="81"/>
      <c r="S202" s="81"/>
      <c r="T202" s="81"/>
      <c r="U202" s="81"/>
      <c r="V202" s="81"/>
      <c r="W202" s="81"/>
      <c r="X202" s="81"/>
      <c r="Y202" s="81"/>
      <c r="Z202" s="81"/>
      <c r="AA202" s="81"/>
      <c r="AB202" s="81"/>
      <c r="AC202" s="82"/>
      <c r="AD202" s="81">
        <v>2915645.7929821145</v>
      </c>
      <c r="AE202" s="81">
        <v>364142.38642780075</v>
      </c>
      <c r="AF202" s="81">
        <v>1041286.9452019877</v>
      </c>
      <c r="AG202" s="81">
        <v>5970566.8563312395</v>
      </c>
      <c r="AH202" s="81">
        <v>6195341.6199388066</v>
      </c>
      <c r="AI202" s="81">
        <v>0</v>
      </c>
      <c r="AJ202" s="81">
        <v>0</v>
      </c>
      <c r="AK202" s="81">
        <v>406655.52442857344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1832</v>
      </c>
      <c r="B203" s="80">
        <v>195</v>
      </c>
      <c r="C203" s="80">
        <v>16</v>
      </c>
      <c r="D203" s="80">
        <v>15</v>
      </c>
      <c r="E203" s="80">
        <v>2021</v>
      </c>
      <c r="F203" s="80" t="s">
        <v>75</v>
      </c>
      <c r="G203" s="182" t="s">
        <v>1737</v>
      </c>
      <c r="H203" s="80" t="s">
        <v>1738</v>
      </c>
      <c r="I203" s="173"/>
      <c r="J203" s="83"/>
      <c r="K203" s="81"/>
      <c r="L203" s="81"/>
      <c r="M203" s="81"/>
      <c r="N203" s="81"/>
      <c r="O203" s="81"/>
      <c r="P203" s="81"/>
      <c r="Q203" s="81"/>
      <c r="R203" s="81"/>
      <c r="S203" s="81"/>
      <c r="T203" s="81"/>
      <c r="U203" s="81"/>
      <c r="V203" s="81"/>
      <c r="W203" s="81"/>
      <c r="X203" s="81"/>
      <c r="Y203" s="81"/>
      <c r="Z203" s="81"/>
      <c r="AA203" s="81"/>
      <c r="AB203" s="81"/>
      <c r="AC203" s="82"/>
      <c r="AD203" s="81">
        <v>0</v>
      </c>
      <c r="AE203" s="81">
        <v>64483.547596589728</v>
      </c>
      <c r="AF203" s="81">
        <v>600496.76594470465</v>
      </c>
      <c r="AG203" s="81">
        <v>2004807.3389569744</v>
      </c>
      <c r="AH203" s="81">
        <v>1964196.5088244607</v>
      </c>
      <c r="AI203" s="81">
        <v>0</v>
      </c>
      <c r="AJ203" s="81">
        <v>0</v>
      </c>
      <c r="AK203" s="81">
        <v>146096.70713008466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1833</v>
      </c>
      <c r="B204" s="80">
        <v>196</v>
      </c>
      <c r="C204" s="80">
        <v>16</v>
      </c>
      <c r="D204" s="80">
        <v>16</v>
      </c>
      <c r="E204" s="80">
        <v>2021</v>
      </c>
      <c r="F204" s="80" t="s">
        <v>75</v>
      </c>
      <c r="G204" s="182" t="s">
        <v>1740</v>
      </c>
      <c r="H204" s="80" t="s">
        <v>1741</v>
      </c>
      <c r="I204" s="173"/>
      <c r="J204" s="83"/>
      <c r="K204" s="81"/>
      <c r="L204" s="81"/>
      <c r="M204" s="81"/>
      <c r="N204" s="81"/>
      <c r="O204" s="81"/>
      <c r="P204" s="81"/>
      <c r="Q204" s="81"/>
      <c r="R204" s="81"/>
      <c r="S204" s="81"/>
      <c r="T204" s="81"/>
      <c r="U204" s="81"/>
      <c r="V204" s="81"/>
      <c r="W204" s="81"/>
      <c r="X204" s="81"/>
      <c r="Y204" s="81"/>
      <c r="Z204" s="81"/>
      <c r="AA204" s="81"/>
      <c r="AB204" s="81"/>
      <c r="AC204" s="82"/>
      <c r="AD204" s="81">
        <v>2628664.7001112634</v>
      </c>
      <c r="AE204" s="81">
        <v>781388.87087632238</v>
      </c>
      <c r="AF204" s="81">
        <v>983792.57399451616</v>
      </c>
      <c r="AG204" s="81">
        <v>14628828.551451672</v>
      </c>
      <c r="AH204" s="81">
        <v>11504579.551686125</v>
      </c>
      <c r="AI204" s="81">
        <v>0</v>
      </c>
      <c r="AJ204" s="81">
        <v>0</v>
      </c>
      <c r="AK204" s="81">
        <v>879599.31220008736</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1834</v>
      </c>
      <c r="B205" s="80">
        <v>197</v>
      </c>
      <c r="C205" s="80">
        <v>16</v>
      </c>
      <c r="D205" s="80">
        <v>17</v>
      </c>
      <c r="E205" s="80">
        <v>2021</v>
      </c>
      <c r="F205" s="80" t="s">
        <v>75</v>
      </c>
      <c r="G205" s="182" t="s">
        <v>1743</v>
      </c>
      <c r="H205" s="80" t="s">
        <v>1744</v>
      </c>
      <c r="I205" s="173"/>
      <c r="J205" s="83"/>
      <c r="K205" s="81"/>
      <c r="L205" s="81"/>
      <c r="M205" s="81"/>
      <c r="N205" s="81"/>
      <c r="O205" s="81"/>
      <c r="P205" s="81"/>
      <c r="Q205" s="81"/>
      <c r="R205" s="81"/>
      <c r="S205" s="81"/>
      <c r="T205" s="81"/>
      <c r="U205" s="81"/>
      <c r="V205" s="81"/>
      <c r="W205" s="81"/>
      <c r="X205" s="81"/>
      <c r="Y205" s="81"/>
      <c r="Z205" s="81"/>
      <c r="AA205" s="81"/>
      <c r="AB205" s="81"/>
      <c r="AC205" s="82"/>
      <c r="AD205" s="81">
        <v>0</v>
      </c>
      <c r="AE205" s="81">
        <v>476040.30725717708</v>
      </c>
      <c r="AF205" s="81">
        <v>856027.30464457883</v>
      </c>
      <c r="AG205" s="81">
        <v>6653454.3561634589</v>
      </c>
      <c r="AH205" s="81">
        <v>5490150.7680864157</v>
      </c>
      <c r="AI205" s="81">
        <v>0</v>
      </c>
      <c r="AJ205" s="81">
        <v>0</v>
      </c>
      <c r="AK205" s="81">
        <v>379483.89965235826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1835</v>
      </c>
      <c r="B206" s="80">
        <v>198</v>
      </c>
      <c r="C206" s="80">
        <v>16</v>
      </c>
      <c r="D206" s="80">
        <v>18</v>
      </c>
      <c r="E206" s="80">
        <v>2021</v>
      </c>
      <c r="F206" s="80" t="s">
        <v>75</v>
      </c>
      <c r="G206" s="182" t="s">
        <v>1746</v>
      </c>
      <c r="H206" s="80" t="s">
        <v>1747</v>
      </c>
      <c r="I206" s="173"/>
      <c r="J206" s="83"/>
      <c r="K206" s="81"/>
      <c r="L206" s="81"/>
      <c r="M206" s="81"/>
      <c r="N206" s="81"/>
      <c r="O206" s="81"/>
      <c r="P206" s="81"/>
      <c r="Q206" s="81"/>
      <c r="R206" s="81"/>
      <c r="S206" s="81"/>
      <c r="T206" s="81"/>
      <c r="U206" s="81"/>
      <c r="V206" s="81"/>
      <c r="W206" s="81"/>
      <c r="X206" s="81"/>
      <c r="Y206" s="81"/>
      <c r="Z206" s="81"/>
      <c r="AA206" s="81"/>
      <c r="AB206" s="81"/>
      <c r="AC206" s="82"/>
      <c r="AD206" s="81">
        <v>5052895.4885476399</v>
      </c>
      <c r="AE206" s="81">
        <v>278796.51460878499</v>
      </c>
      <c r="AF206" s="81">
        <v>1654560.2380816862</v>
      </c>
      <c r="AG206" s="81">
        <v>8896332.5666215736</v>
      </c>
      <c r="AH206" s="81">
        <v>11212903.754323095</v>
      </c>
      <c r="AI206" s="81">
        <v>0</v>
      </c>
      <c r="AJ206" s="81">
        <v>0</v>
      </c>
      <c r="AK206" s="81">
        <v>822630.78489150084</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1836</v>
      </c>
      <c r="B207" s="80">
        <v>199</v>
      </c>
      <c r="C207" s="80">
        <v>16</v>
      </c>
      <c r="D207" s="80">
        <v>19</v>
      </c>
      <c r="E207" s="80">
        <v>2021</v>
      </c>
      <c r="F207" s="80" t="s">
        <v>75</v>
      </c>
      <c r="G207" s="182" t="s">
        <v>1749</v>
      </c>
      <c r="H207" s="80" t="s">
        <v>1750</v>
      </c>
      <c r="I207" s="173"/>
      <c r="J207" s="83"/>
      <c r="K207" s="81"/>
      <c r="L207" s="81"/>
      <c r="M207" s="81"/>
      <c r="N207" s="81"/>
      <c r="O207" s="81"/>
      <c r="P207" s="81"/>
      <c r="Q207" s="81"/>
      <c r="R207" s="81"/>
      <c r="S207" s="81"/>
      <c r="T207" s="81"/>
      <c r="U207" s="81"/>
      <c r="V207" s="81"/>
      <c r="W207" s="81"/>
      <c r="X207" s="81"/>
      <c r="Y207" s="81"/>
      <c r="Z207" s="81"/>
      <c r="AA207" s="81"/>
      <c r="AB207" s="81"/>
      <c r="AC207" s="82"/>
      <c r="AD207" s="81">
        <v>1188581.3667314481</v>
      </c>
      <c r="AE207" s="81">
        <v>301555.41376052256</v>
      </c>
      <c r="AF207" s="81">
        <v>1188217.0049544156</v>
      </c>
      <c r="AG207" s="81">
        <v>5306474.4253017418</v>
      </c>
      <c r="AH207" s="81">
        <v>5427385.0901728515</v>
      </c>
      <c r="AI207" s="81">
        <v>0</v>
      </c>
      <c r="AJ207" s="81">
        <v>0</v>
      </c>
      <c r="AK207" s="81">
        <v>379090.10798893485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1837</v>
      </c>
      <c r="B208" s="80">
        <v>200</v>
      </c>
      <c r="C208" s="80">
        <v>16</v>
      </c>
      <c r="D208" s="80">
        <v>20</v>
      </c>
      <c r="E208" s="80">
        <v>2021</v>
      </c>
      <c r="F208" s="80" t="s">
        <v>75</v>
      </c>
      <c r="G208" s="182" t="s">
        <v>1752</v>
      </c>
      <c r="H208" s="80" t="s">
        <v>1753</v>
      </c>
      <c r="I208" s="173"/>
      <c r="J208" s="83"/>
      <c r="K208" s="81"/>
      <c r="L208" s="81"/>
      <c r="M208" s="81"/>
      <c r="N208" s="81"/>
      <c r="O208" s="81"/>
      <c r="P208" s="81"/>
      <c r="Q208" s="81"/>
      <c r="R208" s="81"/>
      <c r="S208" s="81"/>
      <c r="T208" s="81"/>
      <c r="U208" s="81"/>
      <c r="V208" s="81"/>
      <c r="W208" s="81"/>
      <c r="X208" s="81"/>
      <c r="Y208" s="81"/>
      <c r="Z208" s="81"/>
      <c r="AA208" s="81"/>
      <c r="AB208" s="81"/>
      <c r="AC208" s="82"/>
      <c r="AD208" s="81">
        <v>6977768.2987999534</v>
      </c>
      <c r="AE208" s="81">
        <v>508282.08105547191</v>
      </c>
      <c r="AF208" s="81">
        <v>747426.82569713227</v>
      </c>
      <c r="AG208" s="81">
        <v>8125734.7457099855</v>
      </c>
      <c r="AH208" s="81">
        <v>7214360.8613590142</v>
      </c>
      <c r="AI208" s="81">
        <v>0</v>
      </c>
      <c r="AJ208" s="81">
        <v>0</v>
      </c>
      <c r="AK208" s="81">
        <v>493027.16260610777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1838</v>
      </c>
      <c r="B209" s="80">
        <v>201</v>
      </c>
      <c r="C209" s="80">
        <v>16</v>
      </c>
      <c r="D209" s="80">
        <v>21</v>
      </c>
      <c r="E209" s="80">
        <v>2021</v>
      </c>
      <c r="F209" s="80" t="s">
        <v>75</v>
      </c>
      <c r="G209" s="182" t="s">
        <v>1755</v>
      </c>
      <c r="H209" s="80" t="s">
        <v>1756</v>
      </c>
      <c r="I209" s="173"/>
      <c r="J209" s="83"/>
      <c r="K209" s="81"/>
      <c r="L209" s="81"/>
      <c r="M209" s="81"/>
      <c r="N209" s="81"/>
      <c r="O209" s="81"/>
      <c r="P209" s="81"/>
      <c r="Q209" s="81"/>
      <c r="R209" s="81"/>
      <c r="S209" s="81"/>
      <c r="T209" s="81"/>
      <c r="U209" s="81"/>
      <c r="V209" s="81"/>
      <c r="W209" s="81"/>
      <c r="X209" s="81"/>
      <c r="Y209" s="81"/>
      <c r="Z209" s="81"/>
      <c r="AA209" s="81"/>
      <c r="AB209" s="81"/>
      <c r="AC209" s="82"/>
      <c r="AD209" s="81">
        <v>726571.44974359241</v>
      </c>
      <c r="AE209" s="81">
        <v>248451.31573980156</v>
      </c>
      <c r="AF209" s="81">
        <v>223589.22136239003</v>
      </c>
      <c r="AG209" s="81">
        <v>3364317.3156871726</v>
      </c>
      <c r="AH209" s="81">
        <v>2835531.8022127552</v>
      </c>
      <c r="AI209" s="81">
        <v>0</v>
      </c>
      <c r="AJ209" s="81">
        <v>0</v>
      </c>
      <c r="AK209" s="81">
        <v>185475.87347242553</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1839</v>
      </c>
      <c r="B210" s="80">
        <v>202</v>
      </c>
      <c r="C210" s="80">
        <v>16</v>
      </c>
      <c r="D210" s="80">
        <v>22</v>
      </c>
      <c r="E210" s="80">
        <v>2021</v>
      </c>
      <c r="F210" s="80" t="s">
        <v>75</v>
      </c>
      <c r="G210" s="182" t="s">
        <v>1758</v>
      </c>
      <c r="H210" s="80" t="s">
        <v>1759</v>
      </c>
      <c r="I210" s="173"/>
      <c r="J210" s="83"/>
      <c r="K210" s="81"/>
      <c r="L210" s="81"/>
      <c r="M210" s="81"/>
      <c r="N210" s="81"/>
      <c r="O210" s="81"/>
      <c r="P210" s="81"/>
      <c r="Q210" s="81"/>
      <c r="R210" s="81"/>
      <c r="S210" s="81"/>
      <c r="T210" s="81"/>
      <c r="U210" s="81"/>
      <c r="V210" s="81"/>
      <c r="W210" s="81"/>
      <c r="X210" s="81"/>
      <c r="Y210" s="81"/>
      <c r="Z210" s="81"/>
      <c r="AA210" s="81"/>
      <c r="AB210" s="81"/>
      <c r="AC210" s="82"/>
      <c r="AD210" s="81">
        <v>154968.41142773791</v>
      </c>
      <c r="AE210" s="81">
        <v>149829.41941560552</v>
      </c>
      <c r="AF210" s="81">
        <v>338577.9637773335</v>
      </c>
      <c r="AG210" s="81">
        <v>4623586.9254695214</v>
      </c>
      <c r="AH210" s="81">
        <v>3215817.9683949342</v>
      </c>
      <c r="AI210" s="81">
        <v>0</v>
      </c>
      <c r="AJ210" s="81">
        <v>0</v>
      </c>
      <c r="AK210" s="81">
        <v>214878.98434137338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1840</v>
      </c>
      <c r="B211" s="80">
        <v>203</v>
      </c>
      <c r="C211" s="80">
        <v>16</v>
      </c>
      <c r="D211" s="80">
        <v>23</v>
      </c>
      <c r="E211" s="80">
        <v>2021</v>
      </c>
      <c r="F211" s="80" t="s">
        <v>75</v>
      </c>
      <c r="G211" s="182" t="s">
        <v>1761</v>
      </c>
      <c r="H211" s="80" t="s">
        <v>1762</v>
      </c>
      <c r="I211" s="173"/>
      <c r="J211" s="83"/>
      <c r="K211" s="81"/>
      <c r="L211" s="81"/>
      <c r="M211" s="81"/>
      <c r="N211" s="81"/>
      <c r="O211" s="81"/>
      <c r="P211" s="81"/>
      <c r="Q211" s="81"/>
      <c r="R211" s="81"/>
      <c r="S211" s="81"/>
      <c r="T211" s="81"/>
      <c r="U211" s="81"/>
      <c r="V211" s="81"/>
      <c r="W211" s="81"/>
      <c r="X211" s="81"/>
      <c r="Y211" s="81"/>
      <c r="Z211" s="81"/>
      <c r="AA211" s="81"/>
      <c r="AB211" s="81"/>
      <c r="AC211" s="82"/>
      <c r="AD211" s="81">
        <v>627525.55570582661</v>
      </c>
      <c r="AE211" s="81">
        <v>193450.64278976913</v>
      </c>
      <c r="AF211" s="81">
        <v>932686.46625454118</v>
      </c>
      <c r="AG211" s="81">
        <v>8288625.3420002414</v>
      </c>
      <c r="AH211" s="81">
        <v>8078311.9573457129</v>
      </c>
      <c r="AI211" s="81">
        <v>0</v>
      </c>
      <c r="AJ211" s="81">
        <v>0</v>
      </c>
      <c r="AK211" s="81">
        <v>629541.60592622275</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1841</v>
      </c>
      <c r="B212" s="80">
        <v>204</v>
      </c>
      <c r="C212" s="80">
        <v>16</v>
      </c>
      <c r="D212" s="80">
        <v>24</v>
      </c>
      <c r="E212" s="80">
        <v>2021</v>
      </c>
      <c r="F212" s="80" t="s">
        <v>75</v>
      </c>
      <c r="G212" s="182" t="s">
        <v>1764</v>
      </c>
      <c r="H212" s="80" t="s">
        <v>1765</v>
      </c>
      <c r="I212" s="173"/>
      <c r="J212" s="83"/>
      <c r="K212" s="81"/>
      <c r="L212" s="81"/>
      <c r="M212" s="81"/>
      <c r="N212" s="81"/>
      <c r="O212" s="81"/>
      <c r="P212" s="81"/>
      <c r="Q212" s="81"/>
      <c r="R212" s="81"/>
      <c r="S212" s="81"/>
      <c r="T212" s="81"/>
      <c r="U212" s="81"/>
      <c r="V212" s="81"/>
      <c r="W212" s="81"/>
      <c r="X212" s="81"/>
      <c r="Y212" s="81"/>
      <c r="Z212" s="81"/>
      <c r="AA212" s="81"/>
      <c r="AB212" s="81"/>
      <c r="AC212" s="82"/>
      <c r="AD212" s="81">
        <v>14046271.858660258</v>
      </c>
      <c r="AE212" s="81">
        <v>1536225.6927422846</v>
      </c>
      <c r="AF212" s="81">
        <v>1360700.1185768305</v>
      </c>
      <c r="AG212" s="81">
        <v>76815446.196723312</v>
      </c>
      <c r="AH212" s="81">
        <v>52933619.073338896</v>
      </c>
      <c r="AI212" s="81">
        <v>0</v>
      </c>
      <c r="AJ212" s="81">
        <v>0</v>
      </c>
      <c r="AK212" s="81">
        <v>3499889.0406194492</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1842</v>
      </c>
      <c r="B213" s="80">
        <v>205</v>
      </c>
      <c r="C213" s="80">
        <v>16</v>
      </c>
      <c r="D213" s="80">
        <v>25</v>
      </c>
      <c r="E213" s="80">
        <v>2021</v>
      </c>
      <c r="F213" s="80" t="s">
        <v>75</v>
      </c>
      <c r="G213" s="182" t="s">
        <v>1767</v>
      </c>
      <c r="H213" s="80" t="s">
        <v>1768</v>
      </c>
      <c r="I213" s="173"/>
      <c r="J213" s="83"/>
      <c r="K213" s="81"/>
      <c r="L213" s="81"/>
      <c r="M213" s="81"/>
      <c r="N213" s="81"/>
      <c r="O213" s="81"/>
      <c r="P213" s="81"/>
      <c r="Q213" s="81"/>
      <c r="R213" s="81"/>
      <c r="S213" s="81"/>
      <c r="T213" s="81"/>
      <c r="U213" s="81"/>
      <c r="V213" s="81"/>
      <c r="W213" s="81"/>
      <c r="X213" s="81"/>
      <c r="Y213" s="81"/>
      <c r="Z213" s="81"/>
      <c r="AA213" s="81"/>
      <c r="AB213" s="81"/>
      <c r="AC213" s="82"/>
      <c r="AD213" s="81">
        <v>4382629.5346722417</v>
      </c>
      <c r="AE213" s="81">
        <v>383108.13572091534</v>
      </c>
      <c r="AF213" s="81">
        <v>1935643.830651548</v>
      </c>
      <c r="AG213" s="81">
        <v>14440877.863424454</v>
      </c>
      <c r="AH213" s="81">
        <v>12818966.689170165</v>
      </c>
      <c r="AI213" s="81">
        <v>0</v>
      </c>
      <c r="AJ213" s="81">
        <v>0</v>
      </c>
      <c r="AK213" s="81">
        <v>857284.45127276087</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1843</v>
      </c>
      <c r="B214" s="80">
        <v>206</v>
      </c>
      <c r="C214" s="80">
        <v>16</v>
      </c>
      <c r="D214" s="80">
        <v>26</v>
      </c>
      <c r="E214" s="80">
        <v>2021</v>
      </c>
      <c r="F214" s="80" t="s">
        <v>75</v>
      </c>
      <c r="G214" s="182" t="s">
        <v>1770</v>
      </c>
      <c r="H214" s="80" t="s">
        <v>1771</v>
      </c>
      <c r="I214" s="173"/>
      <c r="J214" s="83"/>
      <c r="K214" s="81"/>
      <c r="L214" s="81"/>
      <c r="M214" s="81"/>
      <c r="N214" s="81"/>
      <c r="O214" s="81"/>
      <c r="P214" s="81"/>
      <c r="Q214" s="81"/>
      <c r="R214" s="81"/>
      <c r="S214" s="81"/>
      <c r="T214" s="81"/>
      <c r="U214" s="81"/>
      <c r="V214" s="81"/>
      <c r="W214" s="81"/>
      <c r="X214" s="81"/>
      <c r="Y214" s="81"/>
      <c r="Z214" s="81"/>
      <c r="AA214" s="81"/>
      <c r="AB214" s="81"/>
      <c r="AC214" s="82"/>
      <c r="AD214" s="81">
        <v>8387397.1835915577</v>
      </c>
      <c r="AE214" s="81">
        <v>422936.20923645608</v>
      </c>
      <c r="AF214" s="81">
        <v>1015733.8913320004</v>
      </c>
      <c r="AG214" s="81">
        <v>7962844.1494197333</v>
      </c>
      <c r="AH214" s="81">
        <v>6974374.4458071552</v>
      </c>
      <c r="AI214" s="81">
        <v>0</v>
      </c>
      <c r="AJ214" s="81">
        <v>0</v>
      </c>
      <c r="AK214" s="81">
        <v>451810.30183445761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1844</v>
      </c>
      <c r="B215" s="80">
        <v>207</v>
      </c>
      <c r="C215" s="80">
        <v>16</v>
      </c>
      <c r="D215" s="80">
        <v>27</v>
      </c>
      <c r="E215" s="80">
        <v>2021</v>
      </c>
      <c r="F215" s="80" t="s">
        <v>75</v>
      </c>
      <c r="G215" s="182" t="s">
        <v>1773</v>
      </c>
      <c r="H215" s="80" t="s">
        <v>1774</v>
      </c>
      <c r="I215" s="173"/>
      <c r="J215" s="83"/>
      <c r="K215" s="81"/>
      <c r="L215" s="81"/>
      <c r="M215" s="81"/>
      <c r="N215" s="81"/>
      <c r="O215" s="81"/>
      <c r="P215" s="81"/>
      <c r="Q215" s="81"/>
      <c r="R215" s="81"/>
      <c r="S215" s="81"/>
      <c r="T215" s="81"/>
      <c r="U215" s="81"/>
      <c r="V215" s="81"/>
      <c r="W215" s="81"/>
      <c r="X215" s="81"/>
      <c r="Y215" s="81"/>
      <c r="Z215" s="81"/>
      <c r="AA215" s="81"/>
      <c r="AB215" s="81"/>
      <c r="AC215" s="82"/>
      <c r="AD215" s="81">
        <v>6490573.7170842215</v>
      </c>
      <c r="AE215" s="81">
        <v>498799.20640891459</v>
      </c>
      <c r="AF215" s="81">
        <v>2248668.7405588939</v>
      </c>
      <c r="AG215" s="81">
        <v>20430239.788558416</v>
      </c>
      <c r="AH215" s="81">
        <v>17555929.322293818</v>
      </c>
      <c r="AI215" s="81">
        <v>0</v>
      </c>
      <c r="AJ215" s="81">
        <v>0</v>
      </c>
      <c r="AK215" s="81">
        <v>1264858.822915989</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1845</v>
      </c>
      <c r="B216" s="80">
        <v>208</v>
      </c>
      <c r="C216" s="80">
        <v>16</v>
      </c>
      <c r="D216" s="80">
        <v>28</v>
      </c>
      <c r="E216" s="80">
        <v>2021</v>
      </c>
      <c r="F216" s="80" t="s">
        <v>75</v>
      </c>
      <c r="G216" s="182" t="s">
        <v>1776</v>
      </c>
      <c r="H216" s="80" t="s">
        <v>1777</v>
      </c>
      <c r="I216" s="173"/>
      <c r="J216" s="83"/>
      <c r="K216" s="81"/>
      <c r="L216" s="81"/>
      <c r="M216" s="81"/>
      <c r="N216" s="81"/>
      <c r="O216" s="81"/>
      <c r="P216" s="81"/>
      <c r="Q216" s="81"/>
      <c r="R216" s="81"/>
      <c r="S216" s="81"/>
      <c r="T216" s="81"/>
      <c r="U216" s="81"/>
      <c r="V216" s="81"/>
      <c r="W216" s="81"/>
      <c r="X216" s="81"/>
      <c r="Y216" s="81"/>
      <c r="Z216" s="81"/>
      <c r="AA216" s="81"/>
      <c r="AB216" s="81"/>
      <c r="AC216" s="82"/>
      <c r="AD216" s="81">
        <v>3171567.3312691636</v>
      </c>
      <c r="AE216" s="81">
        <v>506385.5061261605</v>
      </c>
      <c r="AF216" s="81">
        <v>1418194.4897843024</v>
      </c>
      <c r="AG216" s="81">
        <v>17429293.803057194</v>
      </c>
      <c r="AH216" s="81">
        <v>16223081.69130579</v>
      </c>
      <c r="AI216" s="81">
        <v>0</v>
      </c>
      <c r="AJ216" s="81">
        <v>0</v>
      </c>
      <c r="AK216" s="81">
        <v>1327077.9057368876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1846</v>
      </c>
      <c r="B217" s="80">
        <v>209</v>
      </c>
      <c r="C217" s="80">
        <v>16</v>
      </c>
      <c r="D217" s="80">
        <v>29</v>
      </c>
      <c r="E217" s="80">
        <v>2021</v>
      </c>
      <c r="F217" s="80" t="s">
        <v>75</v>
      </c>
      <c r="G217" s="182" t="s">
        <v>1779</v>
      </c>
      <c r="H217" s="80" t="s">
        <v>1780</v>
      </c>
      <c r="I217" s="173"/>
      <c r="J217" s="83"/>
      <c r="K217" s="81"/>
      <c r="L217" s="81"/>
      <c r="M217" s="81"/>
      <c r="N217" s="81"/>
      <c r="O217" s="81"/>
      <c r="P217" s="81"/>
      <c r="Q217" s="81"/>
      <c r="R217" s="81"/>
      <c r="S217" s="81"/>
      <c r="T217" s="81"/>
      <c r="U217" s="81"/>
      <c r="V217" s="81"/>
      <c r="W217" s="81"/>
      <c r="X217" s="81"/>
      <c r="Y217" s="81"/>
      <c r="Z217" s="81"/>
      <c r="AA217" s="81"/>
      <c r="AB217" s="81"/>
      <c r="AC217" s="82"/>
      <c r="AD217" s="81">
        <v>10515202.629884131</v>
      </c>
      <c r="AE217" s="81">
        <v>367935.53628642374</v>
      </c>
      <c r="AF217" s="81">
        <v>2108126.9442739631</v>
      </c>
      <c r="AG217" s="81">
        <v>13263053.551787233</v>
      </c>
      <c r="AH217" s="81">
        <v>14768394.803191435</v>
      </c>
      <c r="AI217" s="81">
        <v>0</v>
      </c>
      <c r="AJ217" s="81">
        <v>0</v>
      </c>
      <c r="AK217" s="81">
        <v>1101304.0187074665</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1847</v>
      </c>
      <c r="B218" s="80">
        <v>210</v>
      </c>
      <c r="C218" s="80">
        <v>16</v>
      </c>
      <c r="D218" s="80">
        <v>30</v>
      </c>
      <c r="E218" s="80">
        <v>2021</v>
      </c>
      <c r="F218" s="80" t="s">
        <v>75</v>
      </c>
      <c r="G218" s="182" t="s">
        <v>1782</v>
      </c>
      <c r="H218" s="80" t="s">
        <v>1783</v>
      </c>
      <c r="I218" s="173"/>
      <c r="J218" s="83"/>
      <c r="K218" s="81"/>
      <c r="L218" s="81"/>
      <c r="M218" s="81"/>
      <c r="N218" s="81"/>
      <c r="O218" s="81"/>
      <c r="P218" s="81"/>
      <c r="Q218" s="81"/>
      <c r="R218" s="81"/>
      <c r="S218" s="81"/>
      <c r="T218" s="81"/>
      <c r="U218" s="81"/>
      <c r="V218" s="81"/>
      <c r="W218" s="81"/>
      <c r="X218" s="81"/>
      <c r="Y218" s="81"/>
      <c r="Z218" s="81"/>
      <c r="AA218" s="81"/>
      <c r="AB218" s="81"/>
      <c r="AC218" s="82"/>
      <c r="AD218" s="81">
        <v>833460.74301534425</v>
      </c>
      <c r="AE218" s="81">
        <v>191554.06786045767</v>
      </c>
      <c r="AF218" s="81">
        <v>932686.46625454118</v>
      </c>
      <c r="AG218" s="81">
        <v>6290083.0259775063</v>
      </c>
      <c r="AH218" s="81">
        <v>6546090.9965146026</v>
      </c>
      <c r="AI218" s="81">
        <v>0</v>
      </c>
      <c r="AJ218" s="81">
        <v>0</v>
      </c>
      <c r="AK218" s="81">
        <v>463624.0517371599</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1848</v>
      </c>
      <c r="B219" s="80">
        <v>211</v>
      </c>
      <c r="C219" s="80">
        <v>16</v>
      </c>
      <c r="D219" s="80">
        <v>31</v>
      </c>
      <c r="E219" s="80">
        <v>2021</v>
      </c>
      <c r="F219" s="80" t="s">
        <v>75</v>
      </c>
      <c r="G219" s="182" t="s">
        <v>1785</v>
      </c>
      <c r="H219" s="80" t="s">
        <v>1786</v>
      </c>
      <c r="I219" s="173"/>
      <c r="J219" s="83"/>
      <c r="K219" s="81"/>
      <c r="L219" s="81"/>
      <c r="M219" s="81"/>
      <c r="N219" s="81"/>
      <c r="O219" s="81"/>
      <c r="P219" s="81"/>
      <c r="Q219" s="81"/>
      <c r="R219" s="81"/>
      <c r="S219" s="81"/>
      <c r="T219" s="81"/>
      <c r="U219" s="81"/>
      <c r="V219" s="81"/>
      <c r="W219" s="81"/>
      <c r="X219" s="81"/>
      <c r="Y219" s="81"/>
      <c r="Z219" s="81"/>
      <c r="AA219" s="81"/>
      <c r="AB219" s="81"/>
      <c r="AC219" s="82"/>
      <c r="AD219" s="81">
        <v>920963.66571949981</v>
      </c>
      <c r="AE219" s="81">
        <v>366038.96135711222</v>
      </c>
      <c r="AF219" s="81">
        <v>856027.30464457883</v>
      </c>
      <c r="AG219" s="81">
        <v>9729580.6168755665</v>
      </c>
      <c r="AH219" s="81">
        <v>7819865.0482898643</v>
      </c>
      <c r="AI219" s="81">
        <v>0</v>
      </c>
      <c r="AJ219" s="81">
        <v>0</v>
      </c>
      <c r="AK219" s="81">
        <v>523874.17624094145</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1849</v>
      </c>
      <c r="B220" s="80">
        <v>212</v>
      </c>
      <c r="C220" s="80">
        <v>16</v>
      </c>
      <c r="D220" s="80">
        <v>32</v>
      </c>
      <c r="E220" s="80">
        <v>2021</v>
      </c>
      <c r="F220" s="80" t="s">
        <v>75</v>
      </c>
      <c r="G220" s="182" t="s">
        <v>1788</v>
      </c>
      <c r="H220" s="80" t="s">
        <v>1789</v>
      </c>
      <c r="I220" s="173"/>
      <c r="J220" s="83"/>
      <c r="K220" s="81"/>
      <c r="L220" s="81"/>
      <c r="M220" s="81"/>
      <c r="N220" s="81"/>
      <c r="O220" s="81"/>
      <c r="P220" s="81"/>
      <c r="Q220" s="81"/>
      <c r="R220" s="81"/>
      <c r="S220" s="81"/>
      <c r="T220" s="81"/>
      <c r="U220" s="81"/>
      <c r="V220" s="81"/>
      <c r="W220" s="81"/>
      <c r="X220" s="81"/>
      <c r="Y220" s="81"/>
      <c r="Z220" s="81"/>
      <c r="AA220" s="81"/>
      <c r="AB220" s="81"/>
      <c r="AC220" s="82"/>
      <c r="AD220" s="81">
        <v>4988915.1039758781</v>
      </c>
      <c r="AE220" s="81">
        <v>1720193.4608854963</v>
      </c>
      <c r="AF220" s="81">
        <v>3622145.3860707185</v>
      </c>
      <c r="AG220" s="81">
        <v>52607397.578817852</v>
      </c>
      <c r="AH220" s="81">
        <v>39010714.872630164</v>
      </c>
      <c r="AI220" s="81">
        <v>0</v>
      </c>
      <c r="AJ220" s="81">
        <v>0</v>
      </c>
      <c r="AK220" s="81">
        <v>2706267.574933473</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1850</v>
      </c>
      <c r="B221" s="80">
        <v>213</v>
      </c>
      <c r="C221" s="80">
        <v>16</v>
      </c>
      <c r="D221" s="80">
        <v>33</v>
      </c>
      <c r="E221" s="80">
        <v>2021</v>
      </c>
      <c r="F221" s="80" t="s">
        <v>75</v>
      </c>
      <c r="G221" s="182" t="s">
        <v>1791</v>
      </c>
      <c r="H221" s="80" t="s">
        <v>1792</v>
      </c>
      <c r="I221" s="173"/>
      <c r="J221" s="83"/>
      <c r="K221" s="81"/>
      <c r="L221" s="81"/>
      <c r="M221" s="81"/>
      <c r="N221" s="81"/>
      <c r="O221" s="81"/>
      <c r="P221" s="81"/>
      <c r="Q221" s="81"/>
      <c r="R221" s="81"/>
      <c r="S221" s="81"/>
      <c r="T221" s="81"/>
      <c r="U221" s="81"/>
      <c r="V221" s="81"/>
      <c r="W221" s="81"/>
      <c r="X221" s="81"/>
      <c r="Y221" s="81"/>
      <c r="Z221" s="81"/>
      <c r="AA221" s="81"/>
      <c r="AB221" s="81"/>
      <c r="AC221" s="82"/>
      <c r="AD221" s="81">
        <v>781436.94653367181</v>
      </c>
      <c r="AE221" s="81">
        <v>138449.96983973676</v>
      </c>
      <c r="AF221" s="81">
        <v>402460.59845230205</v>
      </c>
      <c r="AG221" s="81">
        <v>2969620.8708300181</v>
      </c>
      <c r="AH221" s="81">
        <v>2665695.2619760535</v>
      </c>
      <c r="AI221" s="81">
        <v>0</v>
      </c>
      <c r="AJ221" s="81">
        <v>0</v>
      </c>
      <c r="AK221" s="81">
        <v>174843.49855999349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1851</v>
      </c>
      <c r="B222" s="80">
        <v>214</v>
      </c>
      <c r="C222" s="80">
        <v>16</v>
      </c>
      <c r="D222" s="80">
        <v>34</v>
      </c>
      <c r="E222" s="80">
        <v>2021</v>
      </c>
      <c r="F222" s="80" t="s">
        <v>75</v>
      </c>
      <c r="G222" s="182" t="s">
        <v>1794</v>
      </c>
      <c r="H222" s="80" t="s">
        <v>1795</v>
      </c>
      <c r="I222" s="173"/>
      <c r="J222" s="83"/>
      <c r="K222" s="81"/>
      <c r="L222" s="81"/>
      <c r="M222" s="81"/>
      <c r="N222" s="81"/>
      <c r="O222" s="81"/>
      <c r="P222" s="81"/>
      <c r="Q222" s="81"/>
      <c r="R222" s="81"/>
      <c r="S222" s="81"/>
      <c r="T222" s="81"/>
      <c r="U222" s="81"/>
      <c r="V222" s="81"/>
      <c r="W222" s="81"/>
      <c r="X222" s="81"/>
      <c r="Y222" s="81"/>
      <c r="Z222" s="81"/>
      <c r="AA222" s="81"/>
      <c r="AB222" s="81"/>
      <c r="AC222" s="82"/>
      <c r="AD222" s="81">
        <v>12016830.604714215</v>
      </c>
      <c r="AE222" s="81">
        <v>195347.2177190806</v>
      </c>
      <c r="AF222" s="81">
        <v>172483.11362241517</v>
      </c>
      <c r="AG222" s="81">
        <v>6440443.5763992807</v>
      </c>
      <c r="AH222" s="81">
        <v>4530205.1058789724</v>
      </c>
      <c r="AI222" s="81">
        <v>0</v>
      </c>
      <c r="AJ222" s="81">
        <v>0</v>
      </c>
      <c r="AK222" s="81">
        <v>294031.1086894786</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1852</v>
      </c>
      <c r="B223" s="80">
        <v>215</v>
      </c>
      <c r="C223" s="80">
        <v>16</v>
      </c>
      <c r="D223" s="80">
        <v>35</v>
      </c>
      <c r="E223" s="80">
        <v>2021</v>
      </c>
      <c r="F223" s="80" t="s">
        <v>75</v>
      </c>
      <c r="G223" s="182" t="s">
        <v>1797</v>
      </c>
      <c r="H223" s="80" t="s">
        <v>1798</v>
      </c>
      <c r="I223" s="173"/>
      <c r="J223" s="83"/>
      <c r="K223" s="81"/>
      <c r="L223" s="81"/>
      <c r="M223" s="81"/>
      <c r="N223" s="81"/>
      <c r="O223" s="81"/>
      <c r="P223" s="81"/>
      <c r="Q223" s="81"/>
      <c r="R223" s="81"/>
      <c r="S223" s="81"/>
      <c r="T223" s="81"/>
      <c r="U223" s="81"/>
      <c r="V223" s="81"/>
      <c r="W223" s="81"/>
      <c r="X223" s="81"/>
      <c r="Y223" s="81"/>
      <c r="Z223" s="81"/>
      <c r="AA223" s="81"/>
      <c r="AB223" s="81"/>
      <c r="AC223" s="82"/>
      <c r="AD223" s="81">
        <v>6899985.369873072</v>
      </c>
      <c r="AE223" s="81">
        <v>256037.61545704739</v>
      </c>
      <c r="AF223" s="81">
        <v>1175440.4780194219</v>
      </c>
      <c r="AG223" s="81">
        <v>6052012.154476366</v>
      </c>
      <c r="AH223" s="81">
        <v>7956472.7002193844</v>
      </c>
      <c r="AI223" s="81">
        <v>0</v>
      </c>
      <c r="AJ223" s="81">
        <v>0</v>
      </c>
      <c r="AK223" s="81">
        <v>520330.05127013079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1853</v>
      </c>
      <c r="B224" s="80">
        <v>216</v>
      </c>
      <c r="C224" s="80">
        <v>16</v>
      </c>
      <c r="D224" s="80">
        <v>36</v>
      </c>
      <c r="E224" s="80">
        <v>2021</v>
      </c>
      <c r="F224" s="80" t="s">
        <v>75</v>
      </c>
      <c r="G224" s="182" t="s">
        <v>1800</v>
      </c>
      <c r="H224" s="80" t="s">
        <v>1801</v>
      </c>
      <c r="I224" s="173"/>
      <c r="J224" s="83"/>
      <c r="K224" s="81"/>
      <c r="L224" s="81"/>
      <c r="M224" s="81"/>
      <c r="N224" s="81"/>
      <c r="O224" s="81"/>
      <c r="P224" s="81"/>
      <c r="Q224" s="81"/>
      <c r="R224" s="81"/>
      <c r="S224" s="81"/>
      <c r="T224" s="81"/>
      <c r="U224" s="81"/>
      <c r="V224" s="81"/>
      <c r="W224" s="81"/>
      <c r="X224" s="81"/>
      <c r="Y224" s="81"/>
      <c r="Z224" s="81"/>
      <c r="AA224" s="81"/>
      <c r="AB224" s="81"/>
      <c r="AC224" s="82"/>
      <c r="AD224" s="81">
        <v>968629.16711900628</v>
      </c>
      <c r="AE224" s="81">
        <v>324314.31291226007</v>
      </c>
      <c r="AF224" s="81">
        <v>817697.72383959778</v>
      </c>
      <c r="AG224" s="81">
        <v>5237559.1730250958</v>
      </c>
      <c r="AH224" s="81">
        <v>4914183.3707619496</v>
      </c>
      <c r="AI224" s="81">
        <v>0</v>
      </c>
      <c r="AJ224" s="81">
        <v>0</v>
      </c>
      <c r="AK224" s="81">
        <v>310176.56688983832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1854</v>
      </c>
      <c r="B225" s="80">
        <v>217</v>
      </c>
      <c r="C225" s="80">
        <v>16</v>
      </c>
      <c r="D225" s="80">
        <v>37</v>
      </c>
      <c r="E225" s="80">
        <v>2021</v>
      </c>
      <c r="F225" s="80" t="s">
        <v>75</v>
      </c>
      <c r="G225" s="182" t="s">
        <v>1803</v>
      </c>
      <c r="H225" s="80" t="s">
        <v>1804</v>
      </c>
      <c r="I225" s="173"/>
      <c r="J225" s="83"/>
      <c r="K225" s="81"/>
      <c r="L225" s="81"/>
      <c r="M225" s="81"/>
      <c r="N225" s="81"/>
      <c r="O225" s="81"/>
      <c r="P225" s="81"/>
      <c r="Q225" s="81"/>
      <c r="R225" s="81"/>
      <c r="S225" s="81"/>
      <c r="T225" s="81"/>
      <c r="U225" s="81"/>
      <c r="V225" s="81"/>
      <c r="W225" s="81"/>
      <c r="X225" s="81"/>
      <c r="Y225" s="81"/>
      <c r="Z225" s="81"/>
      <c r="AA225" s="81"/>
      <c r="AB225" s="81"/>
      <c r="AC225" s="82"/>
      <c r="AD225" s="81">
        <v>1039388.2707552975</v>
      </c>
      <c r="AE225" s="81">
        <v>233278.71630530985</v>
      </c>
      <c r="AF225" s="81">
        <v>51106.107739974861</v>
      </c>
      <c r="AG225" s="81">
        <v>5018283.3703266764</v>
      </c>
      <c r="AH225" s="81">
        <v>3810245.8592233895</v>
      </c>
      <c r="AI225" s="81">
        <v>0</v>
      </c>
      <c r="AJ225" s="81">
        <v>0</v>
      </c>
      <c r="AK225" s="81">
        <v>253470.56735686745</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1855</v>
      </c>
      <c r="B226" s="80">
        <v>218</v>
      </c>
      <c r="C226" s="80">
        <v>16</v>
      </c>
      <c r="D226" s="80">
        <v>38</v>
      </c>
      <c r="E226" s="80">
        <v>2021</v>
      </c>
      <c r="F226" s="80" t="s">
        <v>75</v>
      </c>
      <c r="G226" s="182" t="s">
        <v>1806</v>
      </c>
      <c r="H226" s="80" t="s">
        <v>1807</v>
      </c>
      <c r="I226" s="173"/>
      <c r="J226" s="83"/>
      <c r="K226" s="81"/>
      <c r="L226" s="81"/>
      <c r="M226" s="81"/>
      <c r="N226" s="81"/>
      <c r="O226" s="81"/>
      <c r="P226" s="81"/>
      <c r="Q226" s="81"/>
      <c r="R226" s="81"/>
      <c r="S226" s="81"/>
      <c r="T226" s="81"/>
      <c r="U226" s="81"/>
      <c r="V226" s="81"/>
      <c r="W226" s="81"/>
      <c r="X226" s="81"/>
      <c r="Y226" s="81"/>
      <c r="Z226" s="81"/>
      <c r="AA226" s="81"/>
      <c r="AB226" s="81"/>
      <c r="AC226" s="82"/>
      <c r="AD226" s="81">
        <v>1319291.9213486065</v>
      </c>
      <c r="AE226" s="81">
        <v>403970.45994334144</v>
      </c>
      <c r="AF226" s="81">
        <v>25553.053869987431</v>
      </c>
      <c r="AG226" s="81">
        <v>4955633.1409842698</v>
      </c>
      <c r="AH226" s="81">
        <v>4563433.9941861527</v>
      </c>
      <c r="AI226" s="81">
        <v>0</v>
      </c>
      <c r="AJ226" s="81">
        <v>0</v>
      </c>
      <c r="AK226" s="81">
        <v>306238.65025560418</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1856</v>
      </c>
      <c r="B227" s="80">
        <v>219</v>
      </c>
      <c r="C227" s="80">
        <v>16</v>
      </c>
      <c r="D227" s="80">
        <v>39</v>
      </c>
      <c r="E227" s="80">
        <v>2021</v>
      </c>
      <c r="F227" s="80" t="s">
        <v>75</v>
      </c>
      <c r="G227" s="182" t="s">
        <v>1809</v>
      </c>
      <c r="H227" s="80" t="s">
        <v>1810</v>
      </c>
      <c r="I227" s="173"/>
      <c r="J227" s="83"/>
      <c r="K227" s="81"/>
      <c r="L227" s="81"/>
      <c r="M227" s="81"/>
      <c r="N227" s="81"/>
      <c r="O227" s="81"/>
      <c r="P227" s="81"/>
      <c r="Q227" s="81"/>
      <c r="R227" s="81"/>
      <c r="S227" s="81"/>
      <c r="T227" s="81"/>
      <c r="U227" s="81"/>
      <c r="V227" s="81"/>
      <c r="W227" s="81"/>
      <c r="X227" s="81"/>
      <c r="Y227" s="81"/>
      <c r="Z227" s="81"/>
      <c r="AA227" s="81"/>
      <c r="AB227" s="81"/>
      <c r="AC227" s="82"/>
      <c r="AD227" s="81">
        <v>8126964.1588310543</v>
      </c>
      <c r="AE227" s="81">
        <v>1866229.7304424788</v>
      </c>
      <c r="AF227" s="81">
        <v>689932.45448966068</v>
      </c>
      <c r="AG227" s="81">
        <v>52826673.38151627</v>
      </c>
      <c r="AH227" s="81">
        <v>40827227.433422714</v>
      </c>
      <c r="AI227" s="81">
        <v>0</v>
      </c>
      <c r="AJ227" s="81">
        <v>0</v>
      </c>
      <c r="AK227" s="81">
        <v>2591017.8814382218</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1857</v>
      </c>
      <c r="B228" s="80">
        <v>220</v>
      </c>
      <c r="C228" s="80">
        <v>16</v>
      </c>
      <c r="D228" s="80">
        <v>40</v>
      </c>
      <c r="E228" s="80">
        <v>2021</v>
      </c>
      <c r="F228" s="80" t="s">
        <v>75</v>
      </c>
      <c r="G228" s="182" t="s">
        <v>1812</v>
      </c>
      <c r="H228" s="80" t="s">
        <v>1813</v>
      </c>
      <c r="I228" s="173"/>
      <c r="J228" s="83"/>
      <c r="K228" s="81"/>
      <c r="L228" s="81"/>
      <c r="M228" s="81"/>
      <c r="N228" s="81"/>
      <c r="O228" s="81"/>
      <c r="P228" s="81"/>
      <c r="Q228" s="81"/>
      <c r="R228" s="81"/>
      <c r="S228" s="81"/>
      <c r="T228" s="81"/>
      <c r="U228" s="81"/>
      <c r="V228" s="81"/>
      <c r="W228" s="81"/>
      <c r="X228" s="81"/>
      <c r="Y228" s="81"/>
      <c r="Z228" s="81"/>
      <c r="AA228" s="81"/>
      <c r="AB228" s="81"/>
      <c r="AC228" s="82"/>
      <c r="AD228" s="81">
        <v>1672076.376347556</v>
      </c>
      <c r="AE228" s="81">
        <v>257934.19038635891</v>
      </c>
      <c r="AF228" s="81">
        <v>114988.74241494344</v>
      </c>
      <c r="AG228" s="81">
        <v>5469365.0215919958</v>
      </c>
      <c r="AH228" s="81">
        <v>4563433.9941861527</v>
      </c>
      <c r="AI228" s="81">
        <v>0</v>
      </c>
      <c r="AJ228" s="81">
        <v>0</v>
      </c>
      <c r="AK228" s="81">
        <v>309782.7752264149</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1858</v>
      </c>
      <c r="B229" s="80">
        <v>221</v>
      </c>
      <c r="C229" s="80">
        <v>16</v>
      </c>
      <c r="D229" s="80">
        <v>41</v>
      </c>
      <c r="E229" s="80">
        <v>2021</v>
      </c>
      <c r="F229" s="80" t="s">
        <v>75</v>
      </c>
      <c r="G229" s="182" t="s">
        <v>1815</v>
      </c>
      <c r="H229" s="80" t="s">
        <v>1816</v>
      </c>
      <c r="I229" s="173"/>
      <c r="J229" s="83"/>
      <c r="K229" s="81"/>
      <c r="L229" s="81"/>
      <c r="M229" s="81"/>
      <c r="N229" s="81"/>
      <c r="O229" s="81"/>
      <c r="P229" s="81"/>
      <c r="Q229" s="81"/>
      <c r="R229" s="81"/>
      <c r="S229" s="81"/>
      <c r="T229" s="81"/>
      <c r="U229" s="81"/>
      <c r="V229" s="81"/>
      <c r="W229" s="81"/>
      <c r="X229" s="81"/>
      <c r="Y229" s="81"/>
      <c r="Z229" s="81"/>
      <c r="AA229" s="81"/>
      <c r="AB229" s="81"/>
      <c r="AC229" s="82"/>
      <c r="AD229" s="81">
        <v>47906471.45800364</v>
      </c>
      <c r="AE229" s="81">
        <v>3273488.3279915839</v>
      </c>
      <c r="AF229" s="81">
        <v>2855553.7699710955</v>
      </c>
      <c r="AG229" s="81">
        <v>80330124.062832266</v>
      </c>
      <c r="AH229" s="81">
        <v>64323743.565300293</v>
      </c>
      <c r="AI229" s="81">
        <v>0</v>
      </c>
      <c r="AJ229" s="81">
        <v>0</v>
      </c>
      <c r="AK229" s="81">
        <v>4237198.298435878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1859</v>
      </c>
      <c r="B230" s="80">
        <v>222</v>
      </c>
      <c r="C230" s="80">
        <v>16</v>
      </c>
      <c r="D230" s="80">
        <v>42</v>
      </c>
      <c r="E230" s="80">
        <v>2021</v>
      </c>
      <c r="F230" s="80" t="s">
        <v>75</v>
      </c>
      <c r="G230" s="182" t="s">
        <v>1818</v>
      </c>
      <c r="H230" s="80" t="s">
        <v>1819</v>
      </c>
      <c r="I230" s="173"/>
      <c r="J230" s="83"/>
      <c r="K230" s="81"/>
      <c r="L230" s="81"/>
      <c r="M230" s="81"/>
      <c r="N230" s="81"/>
      <c r="O230" s="81"/>
      <c r="P230" s="81"/>
      <c r="Q230" s="81"/>
      <c r="R230" s="81"/>
      <c r="S230" s="81"/>
      <c r="T230" s="81"/>
      <c r="U230" s="81"/>
      <c r="V230" s="81"/>
      <c r="W230" s="81"/>
      <c r="X230" s="81"/>
      <c r="Y230" s="81"/>
      <c r="Z230" s="81"/>
      <c r="AA230" s="81"/>
      <c r="AB230" s="81"/>
      <c r="AC230" s="82"/>
      <c r="AD230" s="81">
        <v>1145932.8833966495</v>
      </c>
      <c r="AE230" s="81">
        <v>328107.46277088299</v>
      </c>
      <c r="AF230" s="81">
        <v>734650.29876213858</v>
      </c>
      <c r="AG230" s="81">
        <v>5732495.9848300982</v>
      </c>
      <c r="AH230" s="81">
        <v>5789210.7628510417</v>
      </c>
      <c r="AI230" s="81">
        <v>0</v>
      </c>
      <c r="AJ230" s="81">
        <v>0</v>
      </c>
      <c r="AK230" s="81">
        <v>406524.26054076565</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1704</v>
      </c>
      <c r="H6" s="87" t="s">
        <v>1705</v>
      </c>
      <c r="I6" s="87" t="s">
        <v>1664</v>
      </c>
      <c r="J6" s="87" t="s">
        <v>1665</v>
      </c>
      <c r="K6" s="87">
        <v>45</v>
      </c>
      <c r="L6" s="87">
        <v>3</v>
      </c>
      <c r="M6" s="18"/>
      <c r="N6" s="87">
        <v>1</v>
      </c>
      <c r="O6" s="87" t="s">
        <v>1691</v>
      </c>
      <c r="P6" s="87" t="s">
        <v>1692</v>
      </c>
      <c r="Q6" s="87" t="s">
        <v>1247</v>
      </c>
      <c r="R6" s="18"/>
      <c r="S6" s="87">
        <v>1</v>
      </c>
      <c r="T6" s="87" t="s">
        <v>1704</v>
      </c>
      <c r="U6" s="87" t="s">
        <v>1705</v>
      </c>
      <c r="V6" s="87" t="s">
        <v>1247</v>
      </c>
      <c r="W6" s="18"/>
      <c r="X6" s="87">
        <v>1</v>
      </c>
      <c r="Y6" s="769" t="s">
        <v>1691</v>
      </c>
      <c r="Z6" s="87" t="s">
        <v>1692</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1704</v>
      </c>
      <c r="P7" s="87" t="s">
        <v>1705</v>
      </c>
      <c r="Q7" s="87" t="s">
        <v>1247</v>
      </c>
      <c r="R7" s="18"/>
      <c r="S7" s="87">
        <v>2</v>
      </c>
      <c r="T7" s="86" t="s">
        <v>570</v>
      </c>
      <c r="U7" s="87" t="s">
        <v>1592</v>
      </c>
      <c r="V7" s="87" t="s">
        <v>1592</v>
      </c>
      <c r="W7" s="18"/>
      <c r="X7" s="87">
        <v>2</v>
      </c>
      <c r="Y7" s="769" t="s">
        <v>1704</v>
      </c>
      <c r="Z7" s="87" t="s">
        <v>1705</v>
      </c>
      <c r="AA7" s="87" t="s">
        <v>1247</v>
      </c>
      <c r="AB7" s="18"/>
      <c r="AC7" s="87">
        <v>2</v>
      </c>
      <c r="AD7" s="87" t="s">
        <v>1701</v>
      </c>
      <c r="AE7" s="87" t="s">
        <v>1702</v>
      </c>
      <c r="AF7" s="87" t="s">
        <v>1247</v>
      </c>
    </row>
    <row r="8" spans="1:32" ht="12">
      <c r="A8" s="18"/>
      <c r="B8" s="18"/>
      <c r="C8" s="18"/>
      <c r="D8" s="18"/>
      <c r="F8" s="18"/>
      <c r="G8" s="18"/>
      <c r="H8" s="18"/>
      <c r="I8" s="18"/>
      <c r="J8" s="18"/>
      <c r="K8" s="18"/>
      <c r="L8" s="18"/>
      <c r="M8" s="18"/>
      <c r="N8" s="87">
        <v>3</v>
      </c>
      <c r="O8" s="87" t="s">
        <v>1903</v>
      </c>
      <c r="P8" s="87" t="s">
        <v>1904</v>
      </c>
      <c r="Q8" s="87" t="s">
        <v>1247</v>
      </c>
      <c r="R8" s="18"/>
      <c r="S8" s="18"/>
      <c r="T8" s="18"/>
      <c r="U8" s="18"/>
      <c r="V8" s="18"/>
      <c r="W8" s="18"/>
      <c r="X8" s="87">
        <v>3</v>
      </c>
      <c r="Y8" s="769" t="s">
        <v>1903</v>
      </c>
      <c r="Z8" s="87" t="s">
        <v>1904</v>
      </c>
      <c r="AA8" s="87" t="s">
        <v>1247</v>
      </c>
      <c r="AB8" s="18"/>
      <c r="AC8" s="87">
        <v>3</v>
      </c>
      <c r="AD8" s="87" t="s">
        <v>1696</v>
      </c>
      <c r="AE8" s="87" t="s">
        <v>1697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1924</v>
      </c>
      <c r="P9" s="87" t="s">
        <v>1925</v>
      </c>
      <c r="Q9" s="87" t="s">
        <v>1247</v>
      </c>
      <c r="R9" s="18"/>
      <c r="S9" s="18"/>
      <c r="T9" s="18"/>
      <c r="U9" s="18"/>
      <c r="V9" s="18"/>
      <c r="W9" s="18"/>
      <c r="X9" s="87">
        <v>4</v>
      </c>
      <c r="Y9" s="769" t="s">
        <v>1924</v>
      </c>
      <c r="Z9" s="87" t="s">
        <v>1925</v>
      </c>
      <c r="AA9" s="87" t="s">
        <v>1247</v>
      </c>
      <c r="AB9" s="18"/>
      <c r="AC9" s="87">
        <v>4</v>
      </c>
      <c r="AD9" s="87" t="s">
        <v>1704</v>
      </c>
      <c r="AE9" s="87" t="s">
        <v>1705</v>
      </c>
      <c r="AF9" s="87" t="s">
        <v>1247</v>
      </c>
    </row>
    <row r="10" spans="1:32" ht="12">
      <c r="A10" s="18"/>
      <c r="B10" s="18"/>
      <c r="C10" s="18"/>
      <c r="D10" s="18"/>
      <c r="F10" s="85" t="s">
        <v>1247</v>
      </c>
      <c r="G10" s="86" t="s">
        <v>1704</v>
      </c>
      <c r="H10" s="87" t="s">
        <v>1705</v>
      </c>
      <c r="I10" s="87" t="s">
        <v>1664</v>
      </c>
      <c r="J10" s="87" t="s">
        <v>1665</v>
      </c>
      <c r="K10" s="85">
        <v>45</v>
      </c>
      <c r="L10" s="85">
        <v>3</v>
      </c>
      <c r="M10" s="18"/>
      <c r="N10" s="87">
        <v>5</v>
      </c>
      <c r="O10" s="87" t="s">
        <v>1945</v>
      </c>
      <c r="P10" s="87" t="s">
        <v>1946</v>
      </c>
      <c r="Q10" s="87" t="s">
        <v>1247</v>
      </c>
      <c r="R10" s="18"/>
      <c r="S10" s="18"/>
      <c r="T10" s="18"/>
      <c r="U10" s="18"/>
      <c r="V10" s="18"/>
      <c r="W10" s="18"/>
      <c r="X10" s="87">
        <v>5</v>
      </c>
      <c r="Y10" s="769" t="s">
        <v>1945</v>
      </c>
      <c r="Z10" s="87" t="s">
        <v>1946</v>
      </c>
      <c r="AA10" s="87" t="s">
        <v>1247</v>
      </c>
      <c r="AB10" s="18"/>
      <c r="AC10" s="87">
        <v>5</v>
      </c>
      <c r="AD10" s="87" t="s">
        <v>1707</v>
      </c>
      <c r="AE10" s="87" t="s">
        <v>1708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1966</v>
      </c>
      <c r="P11" s="87" t="s">
        <v>1967</v>
      </c>
      <c r="Q11" s="87" t="s">
        <v>1247</v>
      </c>
      <c r="R11" s="18"/>
      <c r="S11" s="18"/>
      <c r="T11" s="18"/>
      <c r="U11" s="18"/>
      <c r="V11" s="18"/>
      <c r="W11" s="18"/>
      <c r="X11" s="87">
        <v>6</v>
      </c>
      <c r="Y11" s="769" t="s">
        <v>1966</v>
      </c>
      <c r="Z11" s="87" t="s">
        <v>1967</v>
      </c>
      <c r="AA11" s="87" t="s">
        <v>1247</v>
      </c>
      <c r="AB11" s="18"/>
      <c r="AC11" s="87">
        <v>6</v>
      </c>
      <c r="AD11" s="87" t="s">
        <v>1710</v>
      </c>
      <c r="AE11" s="87" t="s">
        <v>1711</v>
      </c>
      <c r="AF11" s="87" t="s">
        <v>1247</v>
      </c>
    </row>
    <row r="12" spans="1:32" ht="12">
      <c r="A12" s="18"/>
      <c r="B12" s="18"/>
      <c r="C12" s="18"/>
      <c r="D12" s="18"/>
      <c r="F12" s="85" t="s">
        <v>1636</v>
      </c>
      <c r="G12" s="86" t="s">
        <v>1704</v>
      </c>
      <c r="H12" s="87"/>
      <c r="I12" s="87" t="s">
        <v>1704</v>
      </c>
      <c r="J12" s="87"/>
      <c r="K12" s="85" t="s">
        <v>1244</v>
      </c>
      <c r="L12" s="85"/>
      <c r="M12" s="18"/>
      <c r="N12" s="87">
        <v>7</v>
      </c>
      <c r="O12" s="87" t="s">
        <v>1987</v>
      </c>
      <c r="P12" s="87" t="s">
        <v>1988</v>
      </c>
      <c r="Q12" s="87" t="s">
        <v>1247</v>
      </c>
      <c r="R12" s="18"/>
      <c r="S12" s="18"/>
      <c r="T12" s="18"/>
      <c r="U12" s="18"/>
      <c r="V12" s="18"/>
      <c r="W12" s="18"/>
      <c r="X12" s="87">
        <v>7</v>
      </c>
      <c r="Y12" s="769" t="s">
        <v>1987</v>
      </c>
      <c r="Z12" s="87" t="s">
        <v>1988</v>
      </c>
      <c r="AA12" s="87" t="s">
        <v>1247</v>
      </c>
      <c r="AB12" s="18"/>
      <c r="AC12" s="87">
        <v>7</v>
      </c>
      <c r="AD12" s="87" t="s">
        <v>1713</v>
      </c>
      <c r="AE12" s="87" t="s">
        <v>1714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1637</v>
      </c>
      <c r="P13" s="87" t="s">
        <v>1638</v>
      </c>
      <c r="Q13" s="87" t="s">
        <v>1247</v>
      </c>
      <c r="R13" s="18"/>
      <c r="S13" s="18"/>
      <c r="T13" s="18"/>
      <c r="U13" s="18"/>
      <c r="V13" s="18"/>
      <c r="W13" s="18"/>
      <c r="X13" s="87">
        <v>8</v>
      </c>
      <c r="Y13" s="769" t="s">
        <v>1637</v>
      </c>
      <c r="Z13" s="87" t="s">
        <v>1638</v>
      </c>
      <c r="AA13" s="87" t="s">
        <v>1247</v>
      </c>
      <c r="AB13" s="18"/>
      <c r="AC13" s="87">
        <v>8</v>
      </c>
      <c r="AD13" s="87" t="s">
        <v>1716</v>
      </c>
      <c r="AE13" s="87" t="s">
        <v>1717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2025</v>
      </c>
      <c r="P14" s="87" t="s">
        <v>2026</v>
      </c>
      <c r="Q14" s="87" t="s">
        <v>1247</v>
      </c>
      <c r="R14" s="18"/>
      <c r="S14" s="18"/>
      <c r="T14" s="18"/>
      <c r="U14" s="18"/>
      <c r="V14" s="18"/>
      <c r="W14" s="18"/>
      <c r="X14" s="87">
        <v>9</v>
      </c>
      <c r="Y14" s="769" t="s">
        <v>2025</v>
      </c>
      <c r="Z14" s="87" t="s">
        <v>2026</v>
      </c>
      <c r="AA14" s="87" t="s">
        <v>1247</v>
      </c>
      <c r="AB14" s="18"/>
      <c r="AC14" s="87">
        <v>9</v>
      </c>
      <c r="AD14" s="87" t="s">
        <v>1719</v>
      </c>
      <c r="AE14" s="87" t="s">
        <v>1720</v>
      </c>
      <c r="AF14" s="87" t="s">
        <v>1247</v>
      </c>
    </row>
    <row r="15" spans="1:32" ht="12">
      <c r="A15" s="18"/>
      <c r="B15" s="18"/>
      <c r="C15" s="18"/>
      <c r="D15" s="18"/>
      <c r="E15" s="18"/>
      <c r="F15" s="18"/>
      <c r="G15" s="18"/>
      <c r="H15" s="18"/>
      <c r="I15" s="18"/>
      <c r="J15" s="18"/>
      <c r="K15" s="18"/>
      <c r="L15" s="18"/>
      <c r="M15" s="18"/>
      <c r="N15" s="87">
        <v>10</v>
      </c>
      <c r="O15" s="87" t="s">
        <v>2046</v>
      </c>
      <c r="P15" s="87" t="s">
        <v>2047</v>
      </c>
      <c r="Q15" s="87" t="s">
        <v>1247</v>
      </c>
      <c r="R15" s="18"/>
      <c r="S15" s="18"/>
      <c r="T15" s="18"/>
      <c r="U15" s="18"/>
      <c r="V15" s="18"/>
      <c r="W15" s="18"/>
      <c r="X15" s="87">
        <v>10</v>
      </c>
      <c r="Y15" s="769" t="s">
        <v>2046</v>
      </c>
      <c r="Z15" s="87" t="s">
        <v>2047</v>
      </c>
      <c r="AA15" s="87" t="s">
        <v>1247</v>
      </c>
      <c r="AB15" s="18"/>
      <c r="AC15" s="87">
        <v>10</v>
      </c>
      <c r="AD15" s="87" t="s">
        <v>1722</v>
      </c>
      <c r="AE15" s="87" t="s">
        <v>1723</v>
      </c>
      <c r="AF15" s="87" t="s">
        <v>1247</v>
      </c>
    </row>
    <row r="16" spans="1:32" ht="12">
      <c r="A16" s="18"/>
      <c r="B16" s="18"/>
      <c r="C16" s="18"/>
      <c r="D16" s="18"/>
      <c r="E16" s="18"/>
      <c r="F16" s="18"/>
      <c r="G16" s="18"/>
      <c r="H16" s="18"/>
      <c r="I16" s="18"/>
      <c r="J16" s="18"/>
      <c r="K16" s="18"/>
      <c r="L16" s="18"/>
      <c r="M16" s="18"/>
      <c r="N16" s="87">
        <v>11</v>
      </c>
      <c r="O16" s="87" t="s">
        <v>1685</v>
      </c>
      <c r="P16" s="87" t="s">
        <v>1686</v>
      </c>
      <c r="Q16" s="87" t="s">
        <v>1247</v>
      </c>
      <c r="R16" s="18"/>
      <c r="S16" s="18"/>
      <c r="T16" s="18"/>
      <c r="U16" s="18"/>
      <c r="V16" s="18"/>
      <c r="W16" s="18"/>
      <c r="X16" s="87">
        <v>11</v>
      </c>
      <c r="Y16" s="769" t="s">
        <v>1685</v>
      </c>
      <c r="Z16" s="87" t="s">
        <v>1686</v>
      </c>
      <c r="AA16" s="87" t="s">
        <v>1247</v>
      </c>
      <c r="AB16" s="18"/>
      <c r="AC16" s="87">
        <v>11</v>
      </c>
      <c r="AD16" s="87" t="s">
        <v>1725</v>
      </c>
      <c r="AE16" s="87" t="s">
        <v>1726</v>
      </c>
      <c r="AF16" s="87" t="s">
        <v>1247</v>
      </c>
    </row>
    <row r="17" spans="1:32" ht="12">
      <c r="A17" s="18"/>
      <c r="B17" s="18"/>
      <c r="C17" s="18"/>
      <c r="D17" s="18"/>
      <c r="E17" s="18"/>
      <c r="F17" s="18"/>
      <c r="G17" s="18"/>
      <c r="H17" s="18"/>
      <c r="I17" s="18"/>
      <c r="J17" s="18"/>
      <c r="K17" s="18"/>
      <c r="L17" s="18"/>
      <c r="M17" s="18"/>
      <c r="N17" s="87">
        <v>12</v>
      </c>
      <c r="O17" s="87" t="s">
        <v>1641</v>
      </c>
      <c r="P17" s="87" t="s">
        <v>1642</v>
      </c>
      <c r="Q17" s="87" t="s">
        <v>1247</v>
      </c>
      <c r="R17" s="18"/>
      <c r="S17" s="18"/>
      <c r="T17" s="18"/>
      <c r="U17" s="18"/>
      <c r="V17" s="18"/>
      <c r="W17" s="18"/>
      <c r="X17" s="87">
        <v>12</v>
      </c>
      <c r="Y17" s="769" t="s">
        <v>1641</v>
      </c>
      <c r="Z17" s="87" t="s">
        <v>1642</v>
      </c>
      <c r="AA17" s="87" t="s">
        <v>1247</v>
      </c>
      <c r="AB17" s="18"/>
      <c r="AC17" s="87">
        <v>12</v>
      </c>
      <c r="AD17" s="87" t="s">
        <v>1728</v>
      </c>
      <c r="AE17" s="87" t="s">
        <v>1729</v>
      </c>
      <c r="AF17" s="87" t="s">
        <v>1247</v>
      </c>
    </row>
    <row r="18" spans="1:32" ht="12">
      <c r="A18" s="18"/>
      <c r="B18" s="18"/>
      <c r="C18" s="18"/>
      <c r="D18" s="18"/>
      <c r="E18" s="18"/>
      <c r="F18" s="18"/>
      <c r="G18" s="18"/>
      <c r="H18" s="18"/>
      <c r="I18" s="18"/>
      <c r="J18" s="18"/>
      <c r="K18" s="18"/>
      <c r="L18" s="18"/>
      <c r="M18" s="18"/>
      <c r="N18" s="87">
        <v>13</v>
      </c>
      <c r="O18" s="87" t="s">
        <v>1864</v>
      </c>
      <c r="P18" s="87" t="s">
        <v>1865</v>
      </c>
      <c r="Q18" s="87" t="s">
        <v>1247</v>
      </c>
      <c r="R18" s="18"/>
      <c r="S18" s="18"/>
      <c r="T18" s="18"/>
      <c r="U18" s="18"/>
      <c r="V18" s="18"/>
      <c r="W18" s="18"/>
      <c r="X18" s="87">
        <v>13</v>
      </c>
      <c r="Y18" s="769" t="s">
        <v>1864</v>
      </c>
      <c r="Z18" s="87" t="s">
        <v>1865</v>
      </c>
      <c r="AA18" s="87" t="s">
        <v>1247</v>
      </c>
      <c r="AB18" s="18"/>
      <c r="AC18" s="87">
        <v>13</v>
      </c>
      <c r="AD18" s="87" t="s">
        <v>1731</v>
      </c>
      <c r="AE18" s="87" t="s">
        <v>1732</v>
      </c>
      <c r="AF18" s="87" t="s">
        <v>1247</v>
      </c>
    </row>
    <row r="19" spans="1:32" ht="12">
      <c r="A19" s="18"/>
      <c r="B19" s="18"/>
      <c r="C19" s="18"/>
      <c r="D19" s="18"/>
      <c r="E19" s="18"/>
      <c r="F19" s="18"/>
      <c r="G19" s="18"/>
      <c r="H19" s="18"/>
      <c r="I19" s="18"/>
      <c r="J19" s="18"/>
      <c r="K19" s="18"/>
      <c r="L19" s="18"/>
      <c r="M19" s="18"/>
      <c r="N19" s="87">
        <v>14</v>
      </c>
      <c r="O19" s="87" t="s">
        <v>2118</v>
      </c>
      <c r="P19" s="87" t="s">
        <v>2119</v>
      </c>
      <c r="Q19" s="87" t="s">
        <v>1247</v>
      </c>
      <c r="R19" s="18"/>
      <c r="S19" s="18"/>
      <c r="T19" s="18"/>
      <c r="U19" s="18"/>
      <c r="V19" s="18"/>
      <c r="W19" s="18"/>
      <c r="X19" s="87">
        <v>14</v>
      </c>
      <c r="Y19" s="769" t="s">
        <v>2118</v>
      </c>
      <c r="Z19" s="87" t="s">
        <v>2119</v>
      </c>
      <c r="AA19" s="87" t="s">
        <v>1247</v>
      </c>
      <c r="AB19" s="18"/>
      <c r="AC19" s="87">
        <v>14</v>
      </c>
      <c r="AD19" s="87" t="s">
        <v>1734</v>
      </c>
      <c r="AE19" s="87" t="s">
        <v>1735</v>
      </c>
      <c r="AF19" s="87" t="s">
        <v>1247</v>
      </c>
    </row>
    <row r="20" spans="1:32" ht="12">
      <c r="A20" s="18"/>
      <c r="B20" s="18"/>
      <c r="C20" s="18"/>
      <c r="D20" s="18"/>
      <c r="E20" s="18"/>
      <c r="F20" s="18"/>
      <c r="G20" s="18"/>
      <c r="H20" s="18"/>
      <c r="I20" s="18"/>
      <c r="J20" s="18"/>
      <c r="K20" s="18"/>
      <c r="L20" s="18"/>
      <c r="M20" s="18"/>
      <c r="N20" s="87">
        <v>15</v>
      </c>
      <c r="O20" s="87" t="s">
        <v>2139</v>
      </c>
      <c r="P20" s="87" t="s">
        <v>2140</v>
      </c>
      <c r="Q20" s="87" t="s">
        <v>1247</v>
      </c>
      <c r="R20" s="18"/>
      <c r="S20" s="18"/>
      <c r="T20" s="18"/>
      <c r="U20" s="18"/>
      <c r="V20" s="18"/>
      <c r="W20" s="18"/>
      <c r="X20" s="87">
        <v>15</v>
      </c>
      <c r="Y20" s="769" t="s">
        <v>2139</v>
      </c>
      <c r="Z20" s="87" t="s">
        <v>2140</v>
      </c>
      <c r="AA20" s="87" t="s">
        <v>1247</v>
      </c>
      <c r="AB20" s="18"/>
      <c r="AC20" s="87">
        <v>15</v>
      </c>
      <c r="AD20" s="87" t="s">
        <v>1737</v>
      </c>
      <c r="AE20" s="87" t="s">
        <v>1738</v>
      </c>
      <c r="AF20" s="87" t="s">
        <v>1247</v>
      </c>
    </row>
    <row r="21" spans="1:32" ht="12">
      <c r="A21" s="18"/>
      <c r="B21" s="18"/>
      <c r="C21" s="18"/>
      <c r="D21" s="18"/>
      <c r="E21" s="18"/>
      <c r="F21" s="18"/>
      <c r="G21" s="18"/>
      <c r="H21" s="18"/>
      <c r="I21" s="18"/>
      <c r="J21" s="18"/>
      <c r="K21" s="18"/>
      <c r="L21" s="18"/>
      <c r="M21" s="18"/>
      <c r="N21" s="87">
        <v>16</v>
      </c>
      <c r="O21" s="87" t="s">
        <v>1861</v>
      </c>
      <c r="P21" s="87" t="s">
        <v>1862</v>
      </c>
      <c r="Q21" s="87" t="s">
        <v>1247</v>
      </c>
      <c r="R21" s="18"/>
      <c r="S21" s="18"/>
      <c r="T21" s="18"/>
      <c r="U21" s="18"/>
      <c r="V21" s="18"/>
      <c r="W21" s="18"/>
      <c r="X21" s="87">
        <v>16</v>
      </c>
      <c r="Y21" s="769" t="s">
        <v>1861</v>
      </c>
      <c r="Z21" s="87" t="s">
        <v>1862</v>
      </c>
      <c r="AA21" s="87" t="s">
        <v>1247</v>
      </c>
      <c r="AB21" s="18"/>
      <c r="AC21" s="87">
        <v>16</v>
      </c>
      <c r="AD21" s="87" t="s">
        <v>1740</v>
      </c>
      <c r="AE21" s="87" t="s">
        <v>1741</v>
      </c>
      <c r="AF21" s="87" t="s">
        <v>1247</v>
      </c>
    </row>
    <row r="22" spans="1:32" ht="12">
      <c r="A22" s="18"/>
      <c r="B22" s="18"/>
      <c r="C22" s="18"/>
      <c r="D22" s="18"/>
      <c r="E22" s="18"/>
      <c r="F22" s="18"/>
      <c r="G22" s="18"/>
      <c r="H22" s="18"/>
      <c r="I22" s="18"/>
      <c r="J22" s="18"/>
      <c r="K22" s="18"/>
      <c r="L22" s="18"/>
      <c r="M22" s="18"/>
      <c r="N22" s="87">
        <v>17</v>
      </c>
      <c r="O22" s="87" t="s">
        <v>2177</v>
      </c>
      <c r="P22" s="87" t="s">
        <v>2178</v>
      </c>
      <c r="Q22" s="87" t="s">
        <v>1247</v>
      </c>
      <c r="R22" s="18"/>
      <c r="S22" s="18"/>
      <c r="T22" s="18"/>
      <c r="U22" s="18"/>
      <c r="V22" s="18"/>
      <c r="W22" s="18"/>
      <c r="X22" s="87">
        <v>17</v>
      </c>
      <c r="Y22" s="769" t="s">
        <v>2177</v>
      </c>
      <c r="Z22" s="87" t="s">
        <v>2178</v>
      </c>
      <c r="AA22" s="87" t="s">
        <v>1247</v>
      </c>
      <c r="AB22" s="18"/>
      <c r="AC22" s="87">
        <v>17</v>
      </c>
      <c r="AD22" s="87" t="s">
        <v>1743</v>
      </c>
      <c r="AE22" s="87" t="s">
        <v>1744</v>
      </c>
      <c r="AF22" s="87" t="s">
        <v>1247</v>
      </c>
    </row>
    <row r="23" spans="1:32" ht="12">
      <c r="A23" s="18"/>
      <c r="B23" s="18"/>
      <c r="C23" s="18"/>
      <c r="D23" s="18"/>
      <c r="E23" s="18"/>
      <c r="F23" s="18"/>
      <c r="G23" s="18"/>
      <c r="H23" s="18"/>
      <c r="I23" s="18"/>
      <c r="J23" s="18"/>
      <c r="K23" s="18"/>
      <c r="L23" s="18"/>
      <c r="M23" s="18"/>
      <c r="N23" s="87">
        <v>18</v>
      </c>
      <c r="O23" s="87" t="s">
        <v>1688</v>
      </c>
      <c r="P23" s="87" t="s">
        <v>1689</v>
      </c>
      <c r="Q23" s="87" t="s">
        <v>1247</v>
      </c>
      <c r="R23" s="18"/>
      <c r="S23" s="18"/>
      <c r="T23" s="18"/>
      <c r="U23" s="18"/>
      <c r="V23" s="18"/>
      <c r="W23" s="18"/>
      <c r="X23" s="87">
        <v>18</v>
      </c>
      <c r="Y23" s="769" t="s">
        <v>1688</v>
      </c>
      <c r="Z23" s="87" t="s">
        <v>1689</v>
      </c>
      <c r="AA23" s="87" t="s">
        <v>1247</v>
      </c>
      <c r="AB23" s="18"/>
      <c r="AC23" s="87">
        <v>18</v>
      </c>
      <c r="AD23" s="87" t="s">
        <v>1746</v>
      </c>
      <c r="AE23" s="87" t="s">
        <v>1747</v>
      </c>
      <c r="AF23" s="87" t="s">
        <v>1247</v>
      </c>
    </row>
    <row r="24" spans="1:32" ht="12">
      <c r="A24" s="18"/>
      <c r="B24" s="18"/>
      <c r="C24" s="18"/>
      <c r="D24" s="18"/>
      <c r="E24" s="18"/>
      <c r="F24" s="18"/>
      <c r="G24" s="18"/>
      <c r="H24" s="18"/>
      <c r="I24" s="18"/>
      <c r="J24" s="18"/>
      <c r="K24" s="18"/>
      <c r="L24" s="18"/>
      <c r="M24" s="18"/>
      <c r="N24" s="87">
        <v>19</v>
      </c>
      <c r="O24" s="87" t="s">
        <v>2215</v>
      </c>
      <c r="P24" s="87" t="s">
        <v>2216</v>
      </c>
      <c r="Q24" s="87" t="s">
        <v>1247</v>
      </c>
      <c r="R24" s="18"/>
      <c r="S24" s="18"/>
      <c r="T24" s="18"/>
      <c r="U24" s="18"/>
      <c r="V24" s="18"/>
      <c r="W24" s="18"/>
      <c r="X24" s="87">
        <v>19</v>
      </c>
      <c r="Y24" s="769" t="s">
        <v>2215</v>
      </c>
      <c r="Z24" s="87" t="s">
        <v>2216</v>
      </c>
      <c r="AA24" s="87" t="s">
        <v>1247</v>
      </c>
      <c r="AB24" s="18"/>
      <c r="AC24" s="87">
        <v>19</v>
      </c>
      <c r="AD24" s="87" t="s">
        <v>1749</v>
      </c>
      <c r="AE24" s="87" t="s">
        <v>1750</v>
      </c>
      <c r="AF24" s="87" t="s">
        <v>1247</v>
      </c>
    </row>
    <row r="25" spans="1:32" ht="12">
      <c r="A25" s="18"/>
      <c r="B25" s="18"/>
      <c r="C25" s="18"/>
      <c r="D25" s="18"/>
      <c r="E25" s="18"/>
      <c r="F25" s="18"/>
      <c r="G25" s="18"/>
      <c r="H25" s="18"/>
      <c r="I25" s="18"/>
      <c r="J25" s="18"/>
      <c r="K25" s="18"/>
      <c r="L25" s="18"/>
      <c r="M25" s="18"/>
      <c r="N25" s="87">
        <v>20</v>
      </c>
      <c r="O25" s="87" t="s">
        <v>2236</v>
      </c>
      <c r="P25" s="87" t="s">
        <v>2237</v>
      </c>
      <c r="Q25" s="87" t="s">
        <v>1247</v>
      </c>
      <c r="R25" s="18"/>
      <c r="S25" s="18"/>
      <c r="T25" s="18"/>
      <c r="U25" s="18"/>
      <c r="V25" s="18"/>
      <c r="W25" s="18"/>
      <c r="X25" s="87">
        <v>20</v>
      </c>
      <c r="Y25" s="769" t="s">
        <v>2236</v>
      </c>
      <c r="Z25" s="87" t="s">
        <v>2237</v>
      </c>
      <c r="AA25" s="87" t="s">
        <v>1247</v>
      </c>
      <c r="AB25" s="18"/>
      <c r="AC25" s="87">
        <v>20</v>
      </c>
      <c r="AD25" s="87" t="s">
        <v>1752</v>
      </c>
      <c r="AE25" s="87" t="s">
        <v>1753</v>
      </c>
      <c r="AF25" s="87" t="s">
        <v>1247</v>
      </c>
    </row>
    <row r="26" spans="1:32" ht="12">
      <c r="A26" s="18"/>
      <c r="B26" s="18"/>
      <c r="C26" s="18"/>
      <c r="D26" s="18"/>
      <c r="E26" s="18"/>
      <c r="F26" s="18"/>
      <c r="G26" s="18"/>
      <c r="H26" s="18"/>
      <c r="I26" s="18"/>
      <c r="J26" s="18"/>
      <c r="K26" s="18"/>
      <c r="L26" s="18"/>
      <c r="M26" s="18"/>
      <c r="N26" s="87">
        <v>21</v>
      </c>
      <c r="O26" s="87" t="s">
        <v>2257</v>
      </c>
      <c r="P26" s="87" t="s">
        <v>2258</v>
      </c>
      <c r="Q26" s="87" t="s">
        <v>1247</v>
      </c>
      <c r="R26" s="18"/>
      <c r="S26" s="18"/>
      <c r="T26" s="18"/>
      <c r="U26" s="18"/>
      <c r="V26" s="18"/>
      <c r="W26" s="18"/>
      <c r="X26" s="87">
        <v>21</v>
      </c>
      <c r="Y26" s="769" t="s">
        <v>2257</v>
      </c>
      <c r="Z26" s="87" t="s">
        <v>2258</v>
      </c>
      <c r="AA26" s="87" t="s">
        <v>1247</v>
      </c>
      <c r="AB26" s="18"/>
      <c r="AC26" s="87">
        <v>21</v>
      </c>
      <c r="AD26" s="87" t="s">
        <v>1755</v>
      </c>
      <c r="AE26" s="87" t="s">
        <v>1756</v>
      </c>
      <c r="AF26" s="87" t="s">
        <v>1247</v>
      </c>
    </row>
    <row r="27" spans="1:32" ht="12">
      <c r="A27" s="18"/>
      <c r="B27" s="18"/>
      <c r="C27" s="18"/>
      <c r="D27" s="18"/>
      <c r="E27" s="18"/>
      <c r="F27" s="18"/>
      <c r="G27" s="18"/>
      <c r="H27" s="18"/>
      <c r="I27" s="18"/>
      <c r="J27" s="18"/>
      <c r="K27" s="18"/>
      <c r="L27" s="18"/>
      <c r="M27" s="18"/>
      <c r="N27" s="87">
        <v>22</v>
      </c>
      <c r="O27" s="87" t="s">
        <v>2278</v>
      </c>
      <c r="P27" s="87" t="s">
        <v>2279</v>
      </c>
      <c r="Q27" s="87" t="s">
        <v>1247</v>
      </c>
      <c r="R27" s="18"/>
      <c r="S27" s="18"/>
      <c r="T27" s="18"/>
      <c r="U27" s="18"/>
      <c r="V27" s="18"/>
      <c r="W27" s="18"/>
      <c r="X27" s="87">
        <v>22</v>
      </c>
      <c r="Y27" s="769" t="s">
        <v>2278</v>
      </c>
      <c r="Z27" s="87" t="s">
        <v>2279</v>
      </c>
      <c r="AA27" s="87" t="s">
        <v>1247</v>
      </c>
      <c r="AB27" s="18"/>
      <c r="AC27" s="87">
        <v>22</v>
      </c>
      <c r="AD27" s="87" t="s">
        <v>1758</v>
      </c>
      <c r="AE27" s="87" t="s">
        <v>1759</v>
      </c>
      <c r="AF27" s="87" t="s">
        <v>1247</v>
      </c>
    </row>
    <row r="28" spans="1:32" ht="12">
      <c r="A28" s="18"/>
      <c r="B28" s="18"/>
      <c r="C28" s="18"/>
      <c r="D28" s="18"/>
      <c r="E28" s="18"/>
      <c r="F28" s="18"/>
      <c r="G28" s="18"/>
      <c r="H28" s="18"/>
      <c r="I28" s="18"/>
      <c r="J28" s="18"/>
      <c r="K28" s="18"/>
      <c r="L28" s="18"/>
      <c r="M28" s="18"/>
      <c r="N28" s="87">
        <v>23</v>
      </c>
      <c r="O28" s="87" t="s">
        <v>2299</v>
      </c>
      <c r="P28" s="87" t="s">
        <v>1645</v>
      </c>
      <c r="Q28" s="87" t="s">
        <v>1247</v>
      </c>
      <c r="R28" s="18"/>
      <c r="S28" s="18"/>
      <c r="T28" s="18"/>
      <c r="U28" s="18"/>
      <c r="V28" s="18"/>
      <c r="W28" s="18"/>
      <c r="X28" s="87">
        <v>23</v>
      </c>
      <c r="Y28" s="769" t="s">
        <v>2299</v>
      </c>
      <c r="Z28" s="87" t="s">
        <v>1645</v>
      </c>
      <c r="AA28" s="87" t="s">
        <v>1247</v>
      </c>
      <c r="AB28" s="18"/>
      <c r="AC28" s="87">
        <v>23</v>
      </c>
      <c r="AD28" s="87" t="s">
        <v>1761</v>
      </c>
      <c r="AE28" s="87" t="s">
        <v>1762</v>
      </c>
      <c r="AF28" s="87" t="s">
        <v>1247</v>
      </c>
    </row>
    <row r="29" spans="1:32" ht="12">
      <c r="A29" s="18"/>
      <c r="B29" s="18"/>
      <c r="C29" s="18"/>
      <c r="D29" s="18"/>
      <c r="E29" s="18"/>
      <c r="F29" s="18"/>
      <c r="G29" s="18"/>
      <c r="H29" s="18"/>
      <c r="I29" s="18"/>
      <c r="J29" s="18"/>
      <c r="K29" s="18"/>
      <c r="L29" s="18"/>
      <c r="M29" s="18"/>
      <c r="N29" s="87">
        <v>24</v>
      </c>
      <c r="O29" s="87" t="s">
        <v>2319</v>
      </c>
      <c r="P29" s="87" t="s">
        <v>2320</v>
      </c>
      <c r="Q29" s="87" t="s">
        <v>1247</v>
      </c>
      <c r="R29" s="18"/>
      <c r="S29" s="18"/>
      <c r="T29" s="18"/>
      <c r="U29" s="18"/>
      <c r="V29" s="18"/>
      <c r="W29" s="18"/>
      <c r="X29" s="87">
        <v>24</v>
      </c>
      <c r="Y29" s="769" t="s">
        <v>2319</v>
      </c>
      <c r="Z29" s="87" t="s">
        <v>2320</v>
      </c>
      <c r="AA29" s="87" t="s">
        <v>1247</v>
      </c>
      <c r="AB29" s="18"/>
      <c r="AC29" s="87">
        <v>24</v>
      </c>
      <c r="AD29" s="87" t="s">
        <v>1764</v>
      </c>
      <c r="AE29" s="87" t="s">
        <v>1765</v>
      </c>
      <c r="AF29" s="87" t="s">
        <v>1247</v>
      </c>
    </row>
    <row r="30" spans="1:32" ht="12">
      <c r="A30" s="18"/>
      <c r="B30" s="18"/>
      <c r="C30" s="18"/>
      <c r="D30" s="18"/>
      <c r="E30" s="18"/>
      <c r="F30" s="18"/>
      <c r="G30" s="18"/>
      <c r="H30" s="18"/>
      <c r="I30" s="18"/>
      <c r="J30" s="18"/>
      <c r="K30" s="18"/>
      <c r="L30" s="18"/>
      <c r="M30" s="18"/>
      <c r="N30" s="87">
        <v>25</v>
      </c>
      <c r="O30" s="87" t="s">
        <v>2340</v>
      </c>
      <c r="P30" s="87" t="s">
        <v>2341</v>
      </c>
      <c r="Q30" s="87" t="s">
        <v>1247</v>
      </c>
      <c r="R30" s="18"/>
      <c r="S30" s="18"/>
      <c r="T30" s="18"/>
      <c r="U30" s="18"/>
      <c r="V30" s="18"/>
      <c r="W30" s="18"/>
      <c r="X30" s="87">
        <v>25</v>
      </c>
      <c r="Y30" s="769" t="s">
        <v>2340</v>
      </c>
      <c r="Z30" s="87" t="s">
        <v>2341</v>
      </c>
      <c r="AA30" s="87" t="s">
        <v>1247</v>
      </c>
      <c r="AB30" s="18"/>
      <c r="AC30" s="87">
        <v>25</v>
      </c>
      <c r="AD30" s="87" t="s">
        <v>1767</v>
      </c>
      <c r="AE30" s="87" t="s">
        <v>1768</v>
      </c>
      <c r="AF30" s="87" t="s">
        <v>1247</v>
      </c>
    </row>
    <row r="31" spans="1:32" ht="12">
      <c r="A31" s="18"/>
      <c r="B31" s="18"/>
      <c r="C31" s="18"/>
      <c r="D31" s="18"/>
      <c r="E31" s="18"/>
      <c r="F31" s="18"/>
      <c r="G31" s="18"/>
      <c r="H31" s="18"/>
      <c r="I31" s="18"/>
      <c r="J31" s="18"/>
      <c r="K31" s="18"/>
      <c r="L31" s="18"/>
      <c r="M31" s="18"/>
      <c r="N31" s="87">
        <v>26</v>
      </c>
      <c r="O31" s="87" t="s">
        <v>2361</v>
      </c>
      <c r="P31" s="87" t="s">
        <v>2362</v>
      </c>
      <c r="Q31" s="87" t="s">
        <v>1247</v>
      </c>
      <c r="R31" s="18"/>
      <c r="S31" s="18"/>
      <c r="T31" s="18"/>
      <c r="U31" s="18"/>
      <c r="V31" s="18"/>
      <c r="W31" s="18"/>
      <c r="X31" s="87">
        <v>26</v>
      </c>
      <c r="Y31" s="769" t="s">
        <v>2361</v>
      </c>
      <c r="Z31" s="87" t="s">
        <v>2362</v>
      </c>
      <c r="AA31" s="87" t="s">
        <v>1247</v>
      </c>
      <c r="AB31" s="18"/>
      <c r="AC31" s="87">
        <v>26</v>
      </c>
      <c r="AD31" s="87" t="s">
        <v>1770</v>
      </c>
      <c r="AE31" s="87" t="s">
        <v>1771</v>
      </c>
      <c r="AF31" s="87" t="s">
        <v>1247</v>
      </c>
    </row>
    <row r="32" spans="1:32" ht="12">
      <c r="A32" s="18"/>
      <c r="B32" s="18"/>
      <c r="C32" s="18"/>
      <c r="D32" s="18"/>
      <c r="E32" s="18"/>
      <c r="F32" s="18"/>
      <c r="G32" s="18"/>
      <c r="H32" s="18"/>
      <c r="I32" s="18"/>
      <c r="J32" s="18"/>
      <c r="K32" s="18"/>
      <c r="L32" s="18"/>
      <c r="M32" s="18"/>
      <c r="N32" s="87">
        <v>27</v>
      </c>
      <c r="O32" s="87" t="s">
        <v>2382</v>
      </c>
      <c r="P32" s="87" t="s">
        <v>2383</v>
      </c>
      <c r="Q32" s="87" t="s">
        <v>1247</v>
      </c>
      <c r="R32" s="18"/>
      <c r="S32" s="18"/>
      <c r="T32" s="18"/>
      <c r="U32" s="18"/>
      <c r="V32" s="18"/>
      <c r="W32" s="18"/>
      <c r="X32" s="87">
        <v>27</v>
      </c>
      <c r="Y32" s="769" t="s">
        <v>2382</v>
      </c>
      <c r="Z32" s="87" t="s">
        <v>2383</v>
      </c>
      <c r="AA32" s="87" t="s">
        <v>1247</v>
      </c>
      <c r="AB32" s="18"/>
      <c r="AC32" s="87">
        <v>27</v>
      </c>
      <c r="AD32" s="87" t="s">
        <v>1773</v>
      </c>
      <c r="AE32" s="87" t="s">
        <v>1774</v>
      </c>
      <c r="AF32" s="87" t="s">
        <v>1247</v>
      </c>
    </row>
    <row r="33" spans="1:32" ht="12">
      <c r="A33" s="18"/>
      <c r="B33" s="18"/>
      <c r="C33" s="18"/>
      <c r="D33" s="18"/>
      <c r="E33" s="18"/>
      <c r="F33" s="18"/>
      <c r="G33" s="18"/>
      <c r="H33" s="18"/>
      <c r="I33" s="18"/>
      <c r="J33" s="18"/>
      <c r="K33" s="18"/>
      <c r="L33" s="18"/>
      <c r="M33" s="18"/>
      <c r="N33" s="87">
        <v>28</v>
      </c>
      <c r="O33" s="87" t="s">
        <v>2403</v>
      </c>
      <c r="P33" s="87" t="s">
        <v>2404</v>
      </c>
      <c r="Q33" s="87" t="s">
        <v>1247</v>
      </c>
      <c r="R33" s="18"/>
      <c r="S33" s="18"/>
      <c r="T33" s="18"/>
      <c r="U33" s="18"/>
      <c r="V33" s="18"/>
      <c r="W33" s="18"/>
      <c r="X33" s="87">
        <v>28</v>
      </c>
      <c r="Y33" s="769" t="s">
        <v>2403</v>
      </c>
      <c r="Z33" s="87" t="s">
        <v>2404</v>
      </c>
      <c r="AA33" s="87" t="s">
        <v>1247</v>
      </c>
      <c r="AB33" s="18"/>
      <c r="AC33" s="87">
        <v>28</v>
      </c>
      <c r="AD33" s="87" t="s">
        <v>1776</v>
      </c>
      <c r="AE33" s="87" t="s">
        <v>1777</v>
      </c>
      <c r="AF33" s="87" t="s">
        <v>1247</v>
      </c>
    </row>
    <row r="34" spans="1:32" ht="12">
      <c r="A34" s="18"/>
      <c r="B34" s="18"/>
      <c r="C34" s="18"/>
      <c r="D34" s="18"/>
      <c r="E34" s="18"/>
      <c r="F34" s="18"/>
      <c r="G34" s="18"/>
      <c r="H34" s="18"/>
      <c r="I34" s="18"/>
      <c r="J34" s="18"/>
      <c r="K34" s="18"/>
      <c r="L34" s="18"/>
      <c r="M34" s="18"/>
      <c r="N34" s="87">
        <v>29</v>
      </c>
      <c r="O34" s="87" t="s">
        <v>2424</v>
      </c>
      <c r="P34" s="87" t="s">
        <v>2425</v>
      </c>
      <c r="Q34" s="87" t="s">
        <v>1247</v>
      </c>
      <c r="R34" s="18"/>
      <c r="S34" s="18"/>
      <c r="T34" s="18"/>
      <c r="U34" s="18"/>
      <c r="V34" s="18"/>
      <c r="W34" s="18"/>
      <c r="X34" s="87">
        <v>29</v>
      </c>
      <c r="Y34" s="769" t="s">
        <v>2424</v>
      </c>
      <c r="Z34" s="87" t="s">
        <v>2425</v>
      </c>
      <c r="AA34" s="87" t="s">
        <v>1247</v>
      </c>
      <c r="AB34" s="18"/>
      <c r="AC34" s="87">
        <v>29</v>
      </c>
      <c r="AD34" s="87" t="s">
        <v>1779</v>
      </c>
      <c r="AE34" s="87" t="s">
        <v>1780</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1782</v>
      </c>
      <c r="AE35" s="87" t="s">
        <v>1783</v>
      </c>
      <c r="AF35" s="87" t="s">
        <v>1247</v>
      </c>
    </row>
    <row r="36" spans="1:32" ht="12">
      <c r="A36" s="18"/>
      <c r="B36" s="18"/>
      <c r="C36" s="18"/>
      <c r="D36" s="18"/>
      <c r="E36" s="18"/>
      <c r="F36" s="18"/>
      <c r="G36" s="18"/>
      <c r="H36" s="18"/>
      <c r="I36" s="18"/>
      <c r="J36" s="18"/>
      <c r="K36" s="18"/>
      <c r="L36" s="18"/>
      <c r="M36" s="18"/>
      <c r="N36" s="87">
        <v>31</v>
      </c>
      <c r="O36" s="87" t="s">
        <v>1664</v>
      </c>
      <c r="P36" s="87" t="s">
        <v>1665</v>
      </c>
      <c r="Q36" s="87" t="s">
        <v>1245</v>
      </c>
      <c r="R36" s="18"/>
      <c r="S36" s="18"/>
      <c r="T36" s="18"/>
      <c r="U36" s="18"/>
      <c r="V36" s="18"/>
      <c r="W36" s="18"/>
      <c r="X36" s="87">
        <v>31</v>
      </c>
      <c r="Y36" s="769">
        <v>0</v>
      </c>
      <c r="Z36" s="87">
        <v>0</v>
      </c>
      <c r="AA36" s="87">
        <v>0</v>
      </c>
      <c r="AB36" s="18"/>
      <c r="AC36" s="87">
        <v>31</v>
      </c>
      <c r="AD36" s="87" t="s">
        <v>1785</v>
      </c>
      <c r="AE36" s="87" t="s">
        <v>1786</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1788</v>
      </c>
      <c r="AE37" s="87" t="s">
        <v>1789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1791</v>
      </c>
      <c r="AE38" s="87" t="s">
        <v>1792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1794</v>
      </c>
      <c r="AE39" s="87" t="s">
        <v>1795</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1797</v>
      </c>
      <c r="AE40" s="87" t="s">
        <v>1798</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1800</v>
      </c>
      <c r="AE41" s="87" t="s">
        <v>1801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1803</v>
      </c>
      <c r="AE42" s="87" t="s">
        <v>1804</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1806</v>
      </c>
      <c r="AE43" s="87" t="s">
        <v>1807</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1809</v>
      </c>
      <c r="AE44" s="87" t="s">
        <v>1810</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1812</v>
      </c>
      <c r="AE45" s="87" t="s">
        <v>1813</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1815</v>
      </c>
      <c r="AE46" s="87" t="s">
        <v>1816</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1818</v>
      </c>
      <c r="AE47" s="87" t="s">
        <v>1819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枝幸町</v>
      </c>
      <c r="K4" s="80" t="str">
        <f>HLOOKUP(K3,比較地域マスタ!$E$5:$L$6,2,0)</f>
        <v>01514</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2024-03-14T13:03:31Z</dcterms:created>
  <dcterms:modified xsi:type="dcterms:W3CDTF">2024-03-14T13:03:31Z</dcterms:modified>
  <cp:category/>
  <cp:contentStatus/>
</cp:coreProperties>
</file>